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I:\FactBooks\6_RevsExpends\"/>
    </mc:Choice>
  </mc:AlternateContent>
  <bookViews>
    <workbookView xWindow="-15" yWindow="-15" windowWidth="14400" windowHeight="13440" tabRatio="786" activeTab="2"/>
  </bookViews>
  <sheets>
    <sheet name="Table 89" sheetId="33" r:id="rId1"/>
    <sheet name="Table 90" sheetId="34" r:id="rId2"/>
    <sheet name="Table 91" sheetId="35" r:id="rId3"/>
    <sheet name="Summary Data-4 Yr" sheetId="19" r:id="rId4"/>
    <sheet name="Summary Data-2 Yr" sheetId="20" r:id="rId5"/>
    <sheet name="Total Pub Funding Per FTE" sheetId="17" r:id="rId6"/>
    <sheet name="St Gen Purp per FTE" sheetId="25" r:id="rId7"/>
    <sheet name="St Ed Sp Purp per FTE" sheetId="26" r:id="rId8"/>
    <sheet name="Local per FTE" sheetId="27" r:id="rId9"/>
    <sheet name="Tuition per FTE" sheetId="28" r:id="rId10"/>
    <sheet name="Total" sheetId="11" r:id="rId11"/>
    <sheet name="State General Purpose" sheetId="21" r:id="rId12"/>
    <sheet name="State Ed Special Purpose" sheetId="22" r:id="rId13"/>
    <sheet name="Local" sheetId="23" r:id="rId14"/>
    <sheet name="Tuition Revenues" sheetId="24" r:id="rId15"/>
  </sheets>
  <externalReferences>
    <externalReference r:id="rId16"/>
  </externalReferences>
  <definedNames>
    <definedName name="_xlnm.Print_Area" localSheetId="0">'Table 89'!$A$1:$L$33</definedName>
    <definedName name="_xlnm.Print_Area" localSheetId="1">'Table 90'!$A$1:$N$33</definedName>
    <definedName name="_xlnm.Print_Area" localSheetId="2">'Table 91'!$A$1:$I$34</definedName>
    <definedName name="_xlnm.Print_Area" localSheetId="10">Total!$A$1:$GS$31</definedName>
  </definedNames>
  <calcPr calcId="152511"/>
</workbook>
</file>

<file path=xl/calcChain.xml><?xml version="1.0" encoding="utf-8"?>
<calcChain xmlns="http://schemas.openxmlformats.org/spreadsheetml/2006/main">
  <c r="D14" i="34" l="1"/>
  <c r="D15" i="34"/>
  <c r="D16" i="34"/>
  <c r="D17" i="34"/>
  <c r="D18" i="34"/>
  <c r="D19" i="34"/>
  <c r="N25" i="35" l="1"/>
  <c r="N26" i="35"/>
  <c r="N27" i="35"/>
  <c r="N24" i="35"/>
  <c r="N21" i="35"/>
  <c r="N22" i="35"/>
  <c r="N23" i="35"/>
  <c r="N20" i="35"/>
  <c r="N17" i="35"/>
  <c r="N18" i="35"/>
  <c r="N19" i="35"/>
  <c r="N16" i="35"/>
  <c r="N12" i="35"/>
  <c r="N13" i="35"/>
  <c r="N14" i="35"/>
  <c r="N15" i="35"/>
  <c r="N10" i="35"/>
  <c r="G24" i="35"/>
  <c r="G22" i="35"/>
  <c r="G17" i="35"/>
  <c r="G18" i="35"/>
  <c r="G16" i="35"/>
  <c r="G12" i="35"/>
  <c r="G10" i="35"/>
  <c r="F24" i="35"/>
  <c r="F22" i="35"/>
  <c r="F17" i="35"/>
  <c r="F18" i="35"/>
  <c r="F16" i="35"/>
  <c r="F12" i="35"/>
  <c r="F10" i="35"/>
  <c r="E17" i="35"/>
  <c r="E18" i="35"/>
  <c r="E16" i="35"/>
  <c r="E24" i="35"/>
  <c r="E22" i="35"/>
  <c r="E12" i="35"/>
  <c r="E10" i="35"/>
  <c r="D24" i="35"/>
  <c r="D22" i="35"/>
  <c r="D17" i="35"/>
  <c r="D18" i="35"/>
  <c r="D16" i="35"/>
  <c r="D12" i="35"/>
  <c r="D10" i="35"/>
  <c r="C24" i="35"/>
  <c r="C22" i="35"/>
  <c r="C17" i="35"/>
  <c r="C18" i="35"/>
  <c r="C16" i="35"/>
  <c r="C12" i="35"/>
  <c r="C10" i="35"/>
  <c r="G25" i="34"/>
  <c r="G26" i="34"/>
  <c r="G27" i="34"/>
  <c r="G24" i="34"/>
  <c r="G21" i="34"/>
  <c r="G22" i="34"/>
  <c r="G23" i="34"/>
  <c r="G20" i="34"/>
  <c r="G17" i="34"/>
  <c r="G18" i="34"/>
  <c r="G19" i="34"/>
  <c r="G16" i="34"/>
  <c r="G13" i="34"/>
  <c r="G14" i="34"/>
  <c r="G15" i="34"/>
  <c r="G12" i="34"/>
  <c r="G10" i="34"/>
  <c r="F25" i="34"/>
  <c r="F26" i="34"/>
  <c r="F27" i="34"/>
  <c r="F24" i="34"/>
  <c r="F21" i="34"/>
  <c r="F22" i="34"/>
  <c r="F23" i="34"/>
  <c r="F20" i="34"/>
  <c r="F17" i="34"/>
  <c r="F18" i="34"/>
  <c r="F19" i="34"/>
  <c r="F16" i="34"/>
  <c r="F13" i="34"/>
  <c r="F14" i="34"/>
  <c r="F15" i="34"/>
  <c r="F12" i="34"/>
  <c r="F10" i="34"/>
  <c r="E25" i="34"/>
  <c r="E26" i="34"/>
  <c r="E27" i="34"/>
  <c r="E24" i="34"/>
  <c r="E21" i="34"/>
  <c r="E22" i="34"/>
  <c r="E23" i="34"/>
  <c r="E20" i="34"/>
  <c r="E17" i="34"/>
  <c r="E18" i="34"/>
  <c r="E19" i="34"/>
  <c r="E16" i="34"/>
  <c r="E13" i="34"/>
  <c r="E14" i="34"/>
  <c r="E15" i="34"/>
  <c r="E12" i="34"/>
  <c r="E10" i="34"/>
  <c r="D25" i="34"/>
  <c r="D26" i="34"/>
  <c r="D27" i="34"/>
  <c r="D24" i="34"/>
  <c r="D21" i="34"/>
  <c r="D22" i="34"/>
  <c r="D23" i="34"/>
  <c r="D20" i="34"/>
  <c r="D13" i="34"/>
  <c r="D12" i="34"/>
  <c r="D10" i="34"/>
  <c r="C25" i="34"/>
  <c r="C26" i="34"/>
  <c r="C27" i="34"/>
  <c r="C24" i="34"/>
  <c r="C21" i="34"/>
  <c r="C22" i="34"/>
  <c r="C23" i="34"/>
  <c r="C20" i="34"/>
  <c r="C17" i="34"/>
  <c r="C18" i="34"/>
  <c r="C19" i="34"/>
  <c r="C16" i="34"/>
  <c r="C13" i="34"/>
  <c r="C14" i="34"/>
  <c r="C15" i="34"/>
  <c r="C12" i="34"/>
  <c r="C10" i="34"/>
  <c r="D6" i="20" l="1"/>
  <c r="E6" i="20"/>
  <c r="F6" i="20"/>
  <c r="G6" i="20"/>
  <c r="H6" i="20"/>
  <c r="I6" i="20"/>
  <c r="J6" i="20"/>
  <c r="K6" i="20"/>
  <c r="L6" i="20"/>
  <c r="M6" i="20"/>
  <c r="N6" i="20"/>
  <c r="O6" i="20"/>
  <c r="P6" i="20"/>
  <c r="D8" i="20"/>
  <c r="E8" i="20"/>
  <c r="F8" i="20"/>
  <c r="G8" i="20"/>
  <c r="H8" i="20"/>
  <c r="I8" i="20"/>
  <c r="J8" i="20"/>
  <c r="K8" i="20"/>
  <c r="L8" i="20"/>
  <c r="M8" i="20"/>
  <c r="N8" i="20"/>
  <c r="O8" i="20"/>
  <c r="P8" i="20"/>
  <c r="D9" i="20"/>
  <c r="E9" i="20"/>
  <c r="F9" i="20"/>
  <c r="G9" i="20"/>
  <c r="H9" i="20"/>
  <c r="I9" i="20"/>
  <c r="J9" i="20"/>
  <c r="K9" i="20"/>
  <c r="L9" i="20"/>
  <c r="M9" i="20"/>
  <c r="N9" i="20"/>
  <c r="O9" i="20"/>
  <c r="P9" i="20"/>
  <c r="D10" i="20"/>
  <c r="E10" i="20"/>
  <c r="F10" i="20"/>
  <c r="G10" i="20"/>
  <c r="H10" i="20"/>
  <c r="I10" i="20"/>
  <c r="J10" i="20"/>
  <c r="K10" i="20"/>
  <c r="L10" i="20"/>
  <c r="M10" i="20"/>
  <c r="N10" i="20"/>
  <c r="O10" i="20"/>
  <c r="P10" i="20"/>
  <c r="D11" i="20"/>
  <c r="E11" i="20"/>
  <c r="F11" i="20"/>
  <c r="G11" i="20"/>
  <c r="H11" i="20"/>
  <c r="I11" i="20"/>
  <c r="J11" i="20"/>
  <c r="K11" i="20"/>
  <c r="L11" i="20"/>
  <c r="M11" i="20"/>
  <c r="N11" i="20"/>
  <c r="O11" i="20"/>
  <c r="P11" i="20"/>
  <c r="D12" i="20"/>
  <c r="E12" i="20"/>
  <c r="F12" i="20"/>
  <c r="G12" i="20"/>
  <c r="H12" i="20"/>
  <c r="I12" i="20"/>
  <c r="J12" i="20"/>
  <c r="K12" i="20"/>
  <c r="L12" i="20"/>
  <c r="M12" i="20"/>
  <c r="N12" i="20"/>
  <c r="O12" i="20"/>
  <c r="P12" i="20"/>
  <c r="D13" i="20"/>
  <c r="E13" i="20"/>
  <c r="F13" i="20"/>
  <c r="G13" i="20"/>
  <c r="H13" i="20"/>
  <c r="I13" i="20"/>
  <c r="J13" i="20"/>
  <c r="K13" i="20"/>
  <c r="L13" i="20"/>
  <c r="M13" i="20"/>
  <c r="N13" i="20"/>
  <c r="O13" i="20"/>
  <c r="P13" i="20"/>
  <c r="D14" i="20"/>
  <c r="E14" i="20"/>
  <c r="F14" i="20"/>
  <c r="G14" i="20"/>
  <c r="H14" i="20"/>
  <c r="I14" i="20"/>
  <c r="J14" i="20"/>
  <c r="K14" i="20"/>
  <c r="L14" i="20"/>
  <c r="M14" i="20"/>
  <c r="N14" i="20"/>
  <c r="O14" i="20"/>
  <c r="P14" i="20"/>
  <c r="D15" i="20"/>
  <c r="E15" i="20"/>
  <c r="F15" i="20"/>
  <c r="G15" i="20"/>
  <c r="H15" i="20"/>
  <c r="I15" i="20"/>
  <c r="J15" i="20"/>
  <c r="K15" i="20"/>
  <c r="L15" i="20"/>
  <c r="M15" i="20"/>
  <c r="N15" i="20"/>
  <c r="O15" i="20"/>
  <c r="P15" i="20"/>
  <c r="D16" i="20"/>
  <c r="E16" i="20"/>
  <c r="F16" i="20"/>
  <c r="G16" i="20"/>
  <c r="H16" i="20"/>
  <c r="I16" i="20"/>
  <c r="J16" i="20"/>
  <c r="K16" i="20"/>
  <c r="L16" i="20"/>
  <c r="M16" i="20"/>
  <c r="N16" i="20"/>
  <c r="O16" i="20"/>
  <c r="P16" i="20"/>
  <c r="D17" i="20"/>
  <c r="E17" i="20"/>
  <c r="F17" i="20"/>
  <c r="G17" i="20"/>
  <c r="H17" i="20"/>
  <c r="I17" i="20"/>
  <c r="J17" i="20"/>
  <c r="K17" i="20"/>
  <c r="L17" i="20"/>
  <c r="M17" i="20"/>
  <c r="N17" i="20"/>
  <c r="O17" i="20"/>
  <c r="P17" i="20"/>
  <c r="D18" i="20"/>
  <c r="E18" i="20"/>
  <c r="F18" i="20"/>
  <c r="G18" i="20"/>
  <c r="H18" i="20"/>
  <c r="I18" i="20"/>
  <c r="J18" i="20"/>
  <c r="K18" i="20"/>
  <c r="L18" i="20"/>
  <c r="M18" i="20"/>
  <c r="N18" i="20"/>
  <c r="O18" i="20"/>
  <c r="P18" i="20"/>
  <c r="D19" i="20"/>
  <c r="E19" i="20"/>
  <c r="F19" i="20"/>
  <c r="G19" i="20"/>
  <c r="H19" i="20"/>
  <c r="I19" i="20"/>
  <c r="J19" i="20"/>
  <c r="K19" i="20"/>
  <c r="L19" i="20"/>
  <c r="M19" i="20"/>
  <c r="N19" i="20"/>
  <c r="O19" i="20"/>
  <c r="P19" i="20"/>
  <c r="D20" i="20"/>
  <c r="E20" i="20"/>
  <c r="F20" i="20"/>
  <c r="G20" i="20"/>
  <c r="H20" i="20"/>
  <c r="I20" i="20"/>
  <c r="J20" i="20"/>
  <c r="K20" i="20"/>
  <c r="L20" i="20"/>
  <c r="M20" i="20"/>
  <c r="N20" i="20"/>
  <c r="O20" i="20"/>
  <c r="P20" i="20"/>
  <c r="D21" i="20"/>
  <c r="E21" i="20"/>
  <c r="F21" i="20"/>
  <c r="G21" i="20"/>
  <c r="H21" i="20"/>
  <c r="I21" i="20"/>
  <c r="J21" i="20"/>
  <c r="K21" i="20"/>
  <c r="L21" i="20"/>
  <c r="M21" i="20"/>
  <c r="N21" i="20"/>
  <c r="O21" i="20"/>
  <c r="P21" i="20"/>
  <c r="D22" i="20"/>
  <c r="E22" i="20"/>
  <c r="F22" i="20"/>
  <c r="G22" i="20"/>
  <c r="H22" i="20"/>
  <c r="I22" i="20"/>
  <c r="J22" i="20"/>
  <c r="K22" i="20"/>
  <c r="L22" i="20"/>
  <c r="M22" i="20"/>
  <c r="N22" i="20"/>
  <c r="O22" i="20"/>
  <c r="P22" i="20"/>
  <c r="Q22" i="20" s="1"/>
  <c r="R22" i="20" s="1"/>
  <c r="D23" i="20"/>
  <c r="E23" i="20"/>
  <c r="F23" i="20"/>
  <c r="G23" i="20"/>
  <c r="H23" i="20"/>
  <c r="I23" i="20"/>
  <c r="J23" i="20"/>
  <c r="K23" i="20"/>
  <c r="L23" i="20"/>
  <c r="M23" i="20"/>
  <c r="N23" i="20"/>
  <c r="O23" i="20"/>
  <c r="P23" i="20"/>
  <c r="C9" i="20"/>
  <c r="C10" i="20"/>
  <c r="C11" i="20"/>
  <c r="C12" i="20"/>
  <c r="C13" i="20"/>
  <c r="C14" i="20"/>
  <c r="C15" i="20"/>
  <c r="C16" i="20"/>
  <c r="C17" i="20"/>
  <c r="C18" i="20"/>
  <c r="C19" i="20"/>
  <c r="C20" i="20"/>
  <c r="C21" i="20"/>
  <c r="C22" i="20"/>
  <c r="C23" i="20"/>
  <c r="C8" i="20"/>
  <c r="C6" i="20"/>
  <c r="B9" i="20"/>
  <c r="B10" i="20"/>
  <c r="B11" i="20"/>
  <c r="B12" i="20"/>
  <c r="B13" i="20"/>
  <c r="B14" i="20"/>
  <c r="B15" i="20"/>
  <c r="B16" i="20"/>
  <c r="B17" i="20"/>
  <c r="B18" i="20"/>
  <c r="B19" i="20"/>
  <c r="B20" i="20"/>
  <c r="B21" i="20"/>
  <c r="B22" i="20"/>
  <c r="B23" i="20"/>
  <c r="B8" i="20"/>
  <c r="B6" i="20"/>
  <c r="Q18" i="20" l="1"/>
  <c r="R18" i="20" s="1"/>
  <c r="Q10" i="20"/>
  <c r="R10" i="20" s="1"/>
  <c r="Q9" i="20"/>
  <c r="R9" i="20" s="1"/>
  <c r="S16" i="20"/>
  <c r="T16" i="20" s="1"/>
  <c r="S8" i="20"/>
  <c r="T8" i="20" s="1"/>
  <c r="Q19" i="20"/>
  <c r="R19" i="20" s="1"/>
  <c r="Q11" i="20"/>
  <c r="R11" i="20" s="1"/>
  <c r="S23" i="20"/>
  <c r="T23" i="20" s="1"/>
  <c r="S19" i="20"/>
  <c r="T19" i="20" s="1"/>
  <c r="S15" i="20"/>
  <c r="T15" i="20" s="1"/>
  <c r="S11" i="20"/>
  <c r="T11" i="20" s="1"/>
  <c r="Q6" i="20"/>
  <c r="R6" i="20" s="1"/>
  <c r="S21" i="20"/>
  <c r="T21" i="20" s="1"/>
  <c r="S20" i="20"/>
  <c r="T20" i="20" s="1"/>
  <c r="S13" i="20"/>
  <c r="T13" i="20" s="1"/>
  <c r="S12" i="20"/>
  <c r="T12" i="20" s="1"/>
  <c r="S14" i="20"/>
  <c r="T14" i="20" s="1"/>
  <c r="S10" i="20"/>
  <c r="T10" i="20" s="1"/>
  <c r="S17" i="20"/>
  <c r="T17" i="20" s="1"/>
  <c r="S9" i="20"/>
  <c r="T9" i="20" s="1"/>
  <c r="Q8" i="20"/>
  <c r="R8" i="20" s="1"/>
  <c r="Q20" i="20"/>
  <c r="R20" i="20" s="1"/>
  <c r="Q12" i="20"/>
  <c r="R12" i="20" s="1"/>
  <c r="Q17" i="20"/>
  <c r="R17" i="20" s="1"/>
  <c r="S6" i="20"/>
  <c r="T6" i="20" s="1"/>
  <c r="S18" i="20"/>
  <c r="T18" i="20" s="1"/>
  <c r="Q16" i="20"/>
  <c r="R16" i="20" s="1"/>
  <c r="Q23" i="20"/>
  <c r="R23" i="20" s="1"/>
  <c r="Q15" i="20"/>
  <c r="R15" i="20" s="1"/>
  <c r="Q14" i="20"/>
  <c r="R14" i="20" s="1"/>
  <c r="Q21" i="20"/>
  <c r="R21" i="20" s="1"/>
  <c r="Q13" i="20"/>
  <c r="R13" i="20" s="1"/>
  <c r="S22" i="20"/>
  <c r="T22" i="20" s="1"/>
  <c r="D6" i="19"/>
  <c r="E6" i="19"/>
  <c r="F6" i="19"/>
  <c r="G6" i="19"/>
  <c r="H6" i="19"/>
  <c r="I6" i="19"/>
  <c r="J6" i="19"/>
  <c r="K6" i="19"/>
  <c r="L6" i="19"/>
  <c r="M6" i="19"/>
  <c r="N6" i="19"/>
  <c r="O6" i="19"/>
  <c r="P6" i="19"/>
  <c r="D8" i="19"/>
  <c r="E8" i="19"/>
  <c r="F8" i="19"/>
  <c r="G8" i="19"/>
  <c r="H8" i="19"/>
  <c r="I8" i="19"/>
  <c r="J8" i="19"/>
  <c r="K8" i="19"/>
  <c r="L8" i="19"/>
  <c r="M8" i="19"/>
  <c r="N8" i="19"/>
  <c r="O8" i="19"/>
  <c r="P8" i="19"/>
  <c r="D9" i="19"/>
  <c r="E9" i="19"/>
  <c r="F9" i="19"/>
  <c r="G9" i="19"/>
  <c r="H9" i="19"/>
  <c r="I9" i="19"/>
  <c r="J9" i="19"/>
  <c r="K9" i="19"/>
  <c r="L9" i="19"/>
  <c r="M9" i="19"/>
  <c r="N9" i="19"/>
  <c r="O9" i="19"/>
  <c r="P9" i="19"/>
  <c r="D10" i="19"/>
  <c r="E10" i="19"/>
  <c r="F10" i="19"/>
  <c r="G10" i="19"/>
  <c r="H10" i="19"/>
  <c r="I10" i="19"/>
  <c r="J10" i="19"/>
  <c r="K10" i="19"/>
  <c r="L10" i="19"/>
  <c r="M10" i="19"/>
  <c r="N10" i="19"/>
  <c r="O10" i="19"/>
  <c r="P10" i="19"/>
  <c r="D11" i="19"/>
  <c r="E11" i="19"/>
  <c r="F11" i="19"/>
  <c r="G11" i="19"/>
  <c r="H11" i="19"/>
  <c r="I11" i="19"/>
  <c r="J11" i="19"/>
  <c r="K11" i="19"/>
  <c r="L11" i="19"/>
  <c r="M11" i="19"/>
  <c r="N11" i="19"/>
  <c r="O11" i="19"/>
  <c r="P11" i="19"/>
  <c r="D12" i="19"/>
  <c r="E12" i="19"/>
  <c r="F12" i="19"/>
  <c r="G12" i="19"/>
  <c r="H12" i="19"/>
  <c r="I12" i="19"/>
  <c r="J12" i="19"/>
  <c r="K12" i="19"/>
  <c r="L12" i="19"/>
  <c r="M12" i="19"/>
  <c r="N12" i="19"/>
  <c r="O12" i="19"/>
  <c r="P12" i="19"/>
  <c r="D13" i="19"/>
  <c r="E13" i="19"/>
  <c r="F13" i="19"/>
  <c r="G13" i="19"/>
  <c r="H13" i="19"/>
  <c r="I13" i="19"/>
  <c r="J13" i="19"/>
  <c r="K13" i="19"/>
  <c r="L13" i="19"/>
  <c r="M13" i="19"/>
  <c r="N13" i="19"/>
  <c r="O13" i="19"/>
  <c r="P13" i="19"/>
  <c r="D14" i="19"/>
  <c r="E14" i="19"/>
  <c r="F14" i="19"/>
  <c r="G14" i="19"/>
  <c r="H14" i="19"/>
  <c r="I14" i="19"/>
  <c r="J14" i="19"/>
  <c r="K14" i="19"/>
  <c r="L14" i="19"/>
  <c r="M14" i="19"/>
  <c r="N14" i="19"/>
  <c r="O14" i="19"/>
  <c r="P14" i="19"/>
  <c r="D15" i="19"/>
  <c r="E15" i="19"/>
  <c r="F15" i="19"/>
  <c r="G15" i="19"/>
  <c r="H15" i="19"/>
  <c r="I15" i="19"/>
  <c r="J15" i="19"/>
  <c r="K15" i="19"/>
  <c r="L15" i="19"/>
  <c r="M15" i="19"/>
  <c r="N15" i="19"/>
  <c r="O15" i="19"/>
  <c r="P15" i="19"/>
  <c r="D16" i="19"/>
  <c r="E16" i="19"/>
  <c r="F16" i="19"/>
  <c r="G16" i="19"/>
  <c r="H16" i="19"/>
  <c r="I16" i="19"/>
  <c r="J16" i="19"/>
  <c r="K16" i="19"/>
  <c r="L16" i="19"/>
  <c r="M16" i="19"/>
  <c r="N16" i="19"/>
  <c r="O16" i="19"/>
  <c r="P16" i="19"/>
  <c r="D17" i="19"/>
  <c r="E17" i="19"/>
  <c r="F17" i="19"/>
  <c r="G17" i="19"/>
  <c r="H17" i="19"/>
  <c r="I17" i="19"/>
  <c r="J17" i="19"/>
  <c r="K17" i="19"/>
  <c r="L17" i="19"/>
  <c r="M17" i="19"/>
  <c r="N17" i="19"/>
  <c r="O17" i="19"/>
  <c r="P17" i="19"/>
  <c r="D18" i="19"/>
  <c r="E18" i="19"/>
  <c r="F18" i="19"/>
  <c r="G18" i="19"/>
  <c r="H18" i="19"/>
  <c r="I18" i="19"/>
  <c r="J18" i="19"/>
  <c r="K18" i="19"/>
  <c r="L18" i="19"/>
  <c r="M18" i="19"/>
  <c r="N18" i="19"/>
  <c r="O18" i="19"/>
  <c r="P18" i="19"/>
  <c r="D19" i="19"/>
  <c r="E19" i="19"/>
  <c r="F19" i="19"/>
  <c r="G19" i="19"/>
  <c r="H19" i="19"/>
  <c r="I19" i="19"/>
  <c r="J19" i="19"/>
  <c r="K19" i="19"/>
  <c r="L19" i="19"/>
  <c r="M19" i="19"/>
  <c r="N19" i="19"/>
  <c r="O19" i="19"/>
  <c r="P19" i="19"/>
  <c r="D20" i="19"/>
  <c r="E20" i="19"/>
  <c r="F20" i="19"/>
  <c r="G20" i="19"/>
  <c r="H20" i="19"/>
  <c r="I20" i="19"/>
  <c r="J20" i="19"/>
  <c r="K20" i="19"/>
  <c r="L20" i="19"/>
  <c r="M20" i="19"/>
  <c r="N20" i="19"/>
  <c r="O20" i="19"/>
  <c r="P20" i="19"/>
  <c r="D21" i="19"/>
  <c r="E21" i="19"/>
  <c r="F21" i="19"/>
  <c r="G21" i="19"/>
  <c r="H21" i="19"/>
  <c r="I21" i="19"/>
  <c r="J21" i="19"/>
  <c r="K21" i="19"/>
  <c r="L21" i="19"/>
  <c r="M21" i="19"/>
  <c r="N21" i="19"/>
  <c r="O21" i="19"/>
  <c r="P21" i="19"/>
  <c r="D22" i="19"/>
  <c r="E22" i="19"/>
  <c r="F22" i="19"/>
  <c r="G22" i="19"/>
  <c r="H22" i="19"/>
  <c r="I22" i="19"/>
  <c r="J22" i="19"/>
  <c r="K22" i="19"/>
  <c r="L22" i="19"/>
  <c r="M22" i="19"/>
  <c r="N22" i="19"/>
  <c r="O22" i="19"/>
  <c r="P22" i="19"/>
  <c r="D23" i="19"/>
  <c r="E23" i="19"/>
  <c r="F23" i="19"/>
  <c r="G23" i="19"/>
  <c r="H23" i="19"/>
  <c r="I23" i="19"/>
  <c r="J23" i="19"/>
  <c r="K23" i="19"/>
  <c r="L23" i="19"/>
  <c r="M23" i="19"/>
  <c r="N23" i="19"/>
  <c r="O23" i="19"/>
  <c r="P23" i="19"/>
  <c r="C9" i="19"/>
  <c r="C10" i="19"/>
  <c r="C11" i="19"/>
  <c r="C12" i="19"/>
  <c r="C13" i="19"/>
  <c r="C14" i="19"/>
  <c r="C15" i="19"/>
  <c r="C16" i="19"/>
  <c r="C17" i="19"/>
  <c r="C18" i="19"/>
  <c r="C19" i="19"/>
  <c r="C20" i="19"/>
  <c r="C21" i="19"/>
  <c r="C22" i="19"/>
  <c r="C23" i="19"/>
  <c r="C8" i="19"/>
  <c r="C6" i="19"/>
  <c r="B9" i="19"/>
  <c r="B10" i="19"/>
  <c r="B11" i="19"/>
  <c r="B12" i="19"/>
  <c r="B13" i="19"/>
  <c r="B14" i="19"/>
  <c r="B15" i="19"/>
  <c r="B16" i="19"/>
  <c r="B17" i="19"/>
  <c r="B18" i="19"/>
  <c r="B19" i="19"/>
  <c r="B20" i="19"/>
  <c r="B21" i="19"/>
  <c r="B22" i="19"/>
  <c r="B23" i="19"/>
  <c r="B8" i="19"/>
  <c r="B6" i="19"/>
  <c r="Q21" i="19" l="1"/>
  <c r="R21" i="19" s="1"/>
  <c r="S19" i="19"/>
  <c r="T19" i="19" s="1"/>
  <c r="Q18" i="19"/>
  <c r="R18" i="19" s="1"/>
  <c r="Q10" i="19"/>
  <c r="R10" i="19" s="1"/>
  <c r="S23" i="19"/>
  <c r="T23" i="19" s="1"/>
  <c r="S15" i="19"/>
  <c r="T15" i="19" s="1"/>
  <c r="S6" i="19"/>
  <c r="T6" i="19" s="1"/>
  <c r="Q13" i="19"/>
  <c r="R13" i="19" s="1"/>
  <c r="Q17" i="19"/>
  <c r="R17" i="19" s="1"/>
  <c r="Q9" i="19"/>
  <c r="R9" i="19" s="1"/>
  <c r="S22" i="19"/>
  <c r="T22" i="19" s="1"/>
  <c r="Q14" i="19"/>
  <c r="R14" i="19" s="1"/>
  <c r="Q6" i="19"/>
  <c r="R6" i="19" s="1"/>
  <c r="Q19" i="19"/>
  <c r="R19" i="19" s="1"/>
  <c r="S18" i="19"/>
  <c r="T18" i="19" s="1"/>
  <c r="S21" i="19"/>
  <c r="T21" i="19" s="1"/>
  <c r="S17" i="19"/>
  <c r="T17" i="19" s="1"/>
  <c r="S13" i="19"/>
  <c r="T13" i="19" s="1"/>
  <c r="S9" i="19"/>
  <c r="T9" i="19" s="1"/>
  <c r="Q23" i="19"/>
  <c r="R23" i="19" s="1"/>
  <c r="S14" i="19"/>
  <c r="T14" i="19" s="1"/>
  <c r="S20" i="19"/>
  <c r="T20" i="19" s="1"/>
  <c r="Q20" i="19"/>
  <c r="R20" i="19" s="1"/>
  <c r="S16" i="19"/>
  <c r="T16" i="19" s="1"/>
  <c r="Q16" i="19"/>
  <c r="R16" i="19" s="1"/>
  <c r="S12" i="19"/>
  <c r="T12" i="19" s="1"/>
  <c r="Q12" i="19"/>
  <c r="R12" i="19" s="1"/>
  <c r="S8" i="19"/>
  <c r="T8" i="19" s="1"/>
  <c r="Q8" i="19"/>
  <c r="R8" i="19" s="1"/>
  <c r="Q22" i="19"/>
  <c r="R22" i="19" s="1"/>
  <c r="S10" i="19"/>
  <c r="T10" i="19" s="1"/>
  <c r="S11" i="19"/>
  <c r="T11" i="19" s="1"/>
  <c r="Q11" i="19"/>
  <c r="R11" i="19" s="1"/>
  <c r="Q15" i="19"/>
  <c r="R15" i="19" s="1"/>
  <c r="DQ8" i="20" l="1"/>
  <c r="DR8" i="20"/>
  <c r="DQ9" i="20"/>
  <c r="DR9" i="20"/>
  <c r="DQ10" i="20"/>
  <c r="DR10" i="20"/>
  <c r="DQ11" i="20"/>
  <c r="DR11" i="20"/>
  <c r="DQ12" i="20"/>
  <c r="DR12" i="20"/>
  <c r="DQ13" i="20"/>
  <c r="DR13" i="20"/>
  <c r="DQ14" i="20"/>
  <c r="DR14" i="20"/>
  <c r="DQ15" i="20"/>
  <c r="DR15" i="20"/>
  <c r="DQ16" i="20"/>
  <c r="DR16" i="20"/>
  <c r="DQ17" i="20"/>
  <c r="DR17" i="20"/>
  <c r="DQ18" i="20"/>
  <c r="DR18" i="20"/>
  <c r="DQ19" i="20"/>
  <c r="DR19" i="20"/>
  <c r="DQ20" i="20"/>
  <c r="DR20" i="20"/>
  <c r="DQ21" i="20"/>
  <c r="DR21" i="20"/>
  <c r="DQ22" i="20"/>
  <c r="DR22" i="20"/>
  <c r="DQ23" i="20"/>
  <c r="DR23" i="20"/>
  <c r="BY8" i="20"/>
  <c r="BZ8" i="20"/>
  <c r="BY9" i="20"/>
  <c r="BZ9" i="20"/>
  <c r="BY10" i="20"/>
  <c r="BZ10" i="20"/>
  <c r="BY11" i="20"/>
  <c r="BZ11" i="20"/>
  <c r="BY12" i="20"/>
  <c r="BZ12" i="20"/>
  <c r="BY13" i="20"/>
  <c r="BZ13" i="20"/>
  <c r="BY14" i="20"/>
  <c r="BZ14" i="20"/>
  <c r="BY15" i="20"/>
  <c r="BZ15" i="20"/>
  <c r="BY16" i="20"/>
  <c r="BZ16" i="20"/>
  <c r="BY17" i="20"/>
  <c r="BZ17" i="20"/>
  <c r="BY18" i="20"/>
  <c r="BZ18" i="20"/>
  <c r="BY19" i="20"/>
  <c r="BZ19" i="20"/>
  <c r="BY20" i="20"/>
  <c r="BZ20" i="20"/>
  <c r="BY21" i="20"/>
  <c r="BZ21" i="20"/>
  <c r="BY22" i="20"/>
  <c r="BZ22" i="20"/>
  <c r="BY23" i="20"/>
  <c r="BZ23" i="20"/>
  <c r="EJ21" i="20"/>
  <c r="DQ8" i="19"/>
  <c r="DR8" i="19"/>
  <c r="EJ8" i="19" s="1"/>
  <c r="DQ9" i="19"/>
  <c r="DR9" i="19"/>
  <c r="EJ9" i="19" s="1"/>
  <c r="DQ10" i="19"/>
  <c r="DR10" i="19"/>
  <c r="EJ10" i="19" s="1"/>
  <c r="DQ11" i="19"/>
  <c r="DR11" i="19"/>
  <c r="DS11" i="19" s="1"/>
  <c r="DT11" i="19" s="1"/>
  <c r="DQ12" i="19"/>
  <c r="DR12" i="19"/>
  <c r="EJ12" i="19" s="1"/>
  <c r="DQ13" i="19"/>
  <c r="EI13" i="19" s="1"/>
  <c r="ER13" i="19" s="1"/>
  <c r="DR13" i="19"/>
  <c r="DS13" i="19" s="1"/>
  <c r="DT13" i="19" s="1"/>
  <c r="DQ14" i="19"/>
  <c r="EI14" i="19" s="1"/>
  <c r="ER14" i="19" s="1"/>
  <c r="DR14" i="19"/>
  <c r="EJ14" i="19" s="1"/>
  <c r="DQ15" i="19"/>
  <c r="DR15" i="19"/>
  <c r="EJ15" i="19" s="1"/>
  <c r="DQ16" i="19"/>
  <c r="DR16" i="19"/>
  <c r="EJ16" i="19" s="1"/>
  <c r="DQ17" i="19"/>
  <c r="DR17" i="19"/>
  <c r="EJ17" i="19" s="1"/>
  <c r="DQ18" i="19"/>
  <c r="DR18" i="19"/>
  <c r="EJ18" i="19" s="1"/>
  <c r="DQ19" i="19"/>
  <c r="DR19" i="19"/>
  <c r="DS19" i="19" s="1"/>
  <c r="DT19" i="19" s="1"/>
  <c r="DQ20" i="19"/>
  <c r="DR20" i="19"/>
  <c r="EJ20" i="19" s="1"/>
  <c r="DQ21" i="19"/>
  <c r="EI21" i="19" s="1"/>
  <c r="ER21" i="19" s="1"/>
  <c r="DR21" i="19"/>
  <c r="DS21" i="19" s="1"/>
  <c r="DT21" i="19" s="1"/>
  <c r="DQ22" i="19"/>
  <c r="EI22" i="19" s="1"/>
  <c r="ER22" i="19" s="1"/>
  <c r="DR22" i="19"/>
  <c r="DS22" i="19" s="1"/>
  <c r="DT22" i="19" s="1"/>
  <c r="DQ23" i="19"/>
  <c r="DR23" i="19"/>
  <c r="EJ23" i="19" s="1"/>
  <c r="BY8" i="19"/>
  <c r="BZ8" i="19"/>
  <c r="CR8" i="19" s="1"/>
  <c r="BY9" i="19"/>
  <c r="BZ9" i="19"/>
  <c r="CR9" i="19" s="1"/>
  <c r="BY10" i="19"/>
  <c r="BZ10" i="19"/>
  <c r="CR10" i="19" s="1"/>
  <c r="BY11" i="19"/>
  <c r="BZ11" i="19"/>
  <c r="CR11" i="19" s="1"/>
  <c r="BY12" i="19"/>
  <c r="CQ12" i="19" s="1"/>
  <c r="CZ12" i="19" s="1"/>
  <c r="BZ12" i="19"/>
  <c r="CR12" i="19" s="1"/>
  <c r="BY13" i="19"/>
  <c r="BZ13" i="19"/>
  <c r="CR13" i="19" s="1"/>
  <c r="BY14" i="19"/>
  <c r="BZ14" i="19"/>
  <c r="CR14" i="19" s="1"/>
  <c r="BY15" i="19"/>
  <c r="BZ15" i="19"/>
  <c r="CR15" i="19" s="1"/>
  <c r="BY16" i="19"/>
  <c r="BZ16" i="19"/>
  <c r="CR16" i="19" s="1"/>
  <c r="BY17" i="19"/>
  <c r="BZ17" i="19"/>
  <c r="CR17" i="19" s="1"/>
  <c r="BY18" i="19"/>
  <c r="BZ18" i="19"/>
  <c r="CR18" i="19" s="1"/>
  <c r="BY19" i="19"/>
  <c r="BZ19" i="19"/>
  <c r="CR19" i="19" s="1"/>
  <c r="BY20" i="19"/>
  <c r="CQ20" i="19" s="1"/>
  <c r="CZ20" i="19" s="1"/>
  <c r="BZ20" i="19"/>
  <c r="CR20" i="19" s="1"/>
  <c r="BY21" i="19"/>
  <c r="BZ21" i="19"/>
  <c r="CR21" i="19" s="1"/>
  <c r="BY22" i="19"/>
  <c r="BZ22" i="19"/>
  <c r="CR22" i="19" s="1"/>
  <c r="BY23" i="19"/>
  <c r="BZ23" i="19"/>
  <c r="CR23" i="19" s="1"/>
  <c r="EI11" i="19"/>
  <c r="ER11" i="19" s="1"/>
  <c r="EI19" i="19"/>
  <c r="ER19" i="19" s="1"/>
  <c r="DA20" i="19" l="1"/>
  <c r="DA12" i="19"/>
  <c r="ES14" i="19"/>
  <c r="EK14" i="19"/>
  <c r="EL14" i="19" s="1"/>
  <c r="CS20" i="19"/>
  <c r="CT20" i="19" s="1"/>
  <c r="CS12" i="19"/>
  <c r="CT12" i="19" s="1"/>
  <c r="EI18" i="19"/>
  <c r="EI10" i="19"/>
  <c r="EI20" i="20"/>
  <c r="ER20" i="20" s="1"/>
  <c r="EI12" i="20"/>
  <c r="ER12" i="20" s="1"/>
  <c r="EI21" i="20"/>
  <c r="EI13" i="20"/>
  <c r="ER13" i="20" s="1"/>
  <c r="EI22" i="20"/>
  <c r="ER22" i="20" s="1"/>
  <c r="EI18" i="20"/>
  <c r="ER18" i="20" s="1"/>
  <c r="EI14" i="20"/>
  <c r="ER14" i="20" s="1"/>
  <c r="EI10" i="20"/>
  <c r="ER10" i="20" s="1"/>
  <c r="EJ17" i="20"/>
  <c r="EJ13" i="20"/>
  <c r="EJ9" i="20"/>
  <c r="EI17" i="20"/>
  <c r="ER17" i="20" s="1"/>
  <c r="EI9" i="20"/>
  <c r="ER9" i="20" s="1"/>
  <c r="EJ22" i="20"/>
  <c r="EJ14" i="20"/>
  <c r="EJ20" i="20"/>
  <c r="DS16" i="20"/>
  <c r="DT16" i="20" s="1"/>
  <c r="EJ12" i="20"/>
  <c r="DS8" i="20"/>
  <c r="DT8" i="20" s="1"/>
  <c r="EJ18" i="20"/>
  <c r="EJ10" i="20"/>
  <c r="EJ23" i="20"/>
  <c r="EJ19" i="20"/>
  <c r="EJ15" i="20"/>
  <c r="EJ11" i="20"/>
  <c r="EI16" i="20"/>
  <c r="ER16" i="20" s="1"/>
  <c r="EI8" i="20"/>
  <c r="ER8" i="20" s="1"/>
  <c r="CQ17" i="20"/>
  <c r="CZ17" i="20" s="1"/>
  <c r="EI19" i="20"/>
  <c r="EI11" i="20"/>
  <c r="ER11" i="20" s="1"/>
  <c r="EJ16" i="20"/>
  <c r="EJ8" i="20"/>
  <c r="DS23" i="20"/>
  <c r="DT23" i="20" s="1"/>
  <c r="DS15" i="20"/>
  <c r="DT15" i="20" s="1"/>
  <c r="DS22" i="20"/>
  <c r="DT22" i="20" s="1"/>
  <c r="DS14" i="20"/>
  <c r="DT14" i="20" s="1"/>
  <c r="EI23" i="20"/>
  <c r="ER23" i="20" s="1"/>
  <c r="EI15" i="20"/>
  <c r="ER15" i="20" s="1"/>
  <c r="DS20" i="20"/>
  <c r="DT20" i="20" s="1"/>
  <c r="DS12" i="20"/>
  <c r="DT12" i="20" s="1"/>
  <c r="DS19" i="20"/>
  <c r="DT19" i="20" s="1"/>
  <c r="DS11" i="20"/>
  <c r="DT11" i="20" s="1"/>
  <c r="CR8" i="20"/>
  <c r="CR20" i="20"/>
  <c r="CR12" i="20"/>
  <c r="DS21" i="20"/>
  <c r="DT21" i="20" s="1"/>
  <c r="DS13" i="20"/>
  <c r="DT13" i="20" s="1"/>
  <c r="CR18" i="20"/>
  <c r="CQ22" i="20"/>
  <c r="CZ22" i="20" s="1"/>
  <c r="CQ14" i="20"/>
  <c r="CZ14" i="20" s="1"/>
  <c r="DS18" i="20"/>
  <c r="DT18" i="20" s="1"/>
  <c r="DS10" i="20"/>
  <c r="DT10" i="20" s="1"/>
  <c r="CR14" i="20"/>
  <c r="CR16" i="20"/>
  <c r="CR21" i="20"/>
  <c r="CR13" i="20"/>
  <c r="DS17" i="20"/>
  <c r="DT17" i="20" s="1"/>
  <c r="DS9" i="20"/>
  <c r="DT9" i="20" s="1"/>
  <c r="CR22" i="20"/>
  <c r="CR10" i="20"/>
  <c r="CQ9" i="20"/>
  <c r="CZ9" i="20" s="1"/>
  <c r="CQ18" i="20"/>
  <c r="CZ18" i="20" s="1"/>
  <c r="CR17" i="20"/>
  <c r="CQ21" i="20"/>
  <c r="CZ21" i="20" s="1"/>
  <c r="CQ13" i="20"/>
  <c r="CZ13" i="20" s="1"/>
  <c r="CQ20" i="20"/>
  <c r="CZ20" i="20" s="1"/>
  <c r="CQ16" i="20"/>
  <c r="CZ16" i="20" s="1"/>
  <c r="CQ12" i="20"/>
  <c r="CZ12" i="20" s="1"/>
  <c r="CQ8" i="20"/>
  <c r="CZ8" i="20" s="1"/>
  <c r="CR9" i="20"/>
  <c r="CR23" i="20"/>
  <c r="CR19" i="20"/>
  <c r="CR15" i="20"/>
  <c r="CR11" i="20"/>
  <c r="CQ10" i="20"/>
  <c r="CZ10" i="20" s="1"/>
  <c r="CQ19" i="20"/>
  <c r="CZ19" i="20" s="1"/>
  <c r="CQ11" i="20"/>
  <c r="CZ11" i="20" s="1"/>
  <c r="CA23" i="20"/>
  <c r="CB23" i="20" s="1"/>
  <c r="CA15" i="20"/>
  <c r="CB15" i="20" s="1"/>
  <c r="CA22" i="20"/>
  <c r="CB22" i="20" s="1"/>
  <c r="CA14" i="20"/>
  <c r="CB14" i="20" s="1"/>
  <c r="CQ23" i="20"/>
  <c r="CZ23" i="20" s="1"/>
  <c r="CQ15" i="20"/>
  <c r="CZ15" i="20" s="1"/>
  <c r="CA16" i="20"/>
  <c r="CB16" i="20" s="1"/>
  <c r="CA8" i="20"/>
  <c r="CB8" i="20" s="1"/>
  <c r="CA19" i="20"/>
  <c r="CB19" i="20" s="1"/>
  <c r="CA11" i="20"/>
  <c r="CB11" i="20" s="1"/>
  <c r="CA21" i="20"/>
  <c r="CB21" i="20" s="1"/>
  <c r="CA13" i="20"/>
  <c r="CB13" i="20" s="1"/>
  <c r="CA20" i="20"/>
  <c r="CB20" i="20" s="1"/>
  <c r="CA12" i="20"/>
  <c r="CB12" i="20" s="1"/>
  <c r="CA18" i="20"/>
  <c r="CB18" i="20" s="1"/>
  <c r="CA10" i="20"/>
  <c r="CB10" i="20" s="1"/>
  <c r="CA17" i="20"/>
  <c r="CB17" i="20" s="1"/>
  <c r="CA9" i="20"/>
  <c r="CB9" i="20" s="1"/>
  <c r="EI15" i="19"/>
  <c r="EI17" i="19"/>
  <c r="ER17" i="19" s="1"/>
  <c r="ES17" i="19" s="1"/>
  <c r="EI9" i="19"/>
  <c r="EJ11" i="19"/>
  <c r="EJ22" i="19"/>
  <c r="EI23" i="19"/>
  <c r="EJ19" i="19"/>
  <c r="EJ13" i="19"/>
  <c r="DS20" i="19"/>
  <c r="DT20" i="19" s="1"/>
  <c r="DS12" i="19"/>
  <c r="DT12" i="19" s="1"/>
  <c r="DS8" i="19"/>
  <c r="DT8" i="19" s="1"/>
  <c r="EJ21" i="19"/>
  <c r="DS16" i="19"/>
  <c r="DT16" i="19" s="1"/>
  <c r="EI20" i="19"/>
  <c r="EI16" i="19"/>
  <c r="EI12" i="19"/>
  <c r="EI8" i="19"/>
  <c r="DS14" i="19"/>
  <c r="DT14" i="19" s="1"/>
  <c r="CQ16" i="19"/>
  <c r="CQ22" i="19"/>
  <c r="CQ14" i="19"/>
  <c r="DS23" i="19"/>
  <c r="DT23" i="19" s="1"/>
  <c r="DS15" i="19"/>
  <c r="DT15" i="19" s="1"/>
  <c r="CQ8" i="19"/>
  <c r="CQ21" i="19"/>
  <c r="CQ13" i="19"/>
  <c r="CZ13" i="19" s="1"/>
  <c r="DA13" i="19" s="1"/>
  <c r="DS18" i="19"/>
  <c r="DT18" i="19" s="1"/>
  <c r="DS10" i="19"/>
  <c r="DT10" i="19" s="1"/>
  <c r="DS17" i="19"/>
  <c r="DT17" i="19" s="1"/>
  <c r="DS9" i="19"/>
  <c r="DT9" i="19" s="1"/>
  <c r="CQ23" i="19"/>
  <c r="CQ19" i="19"/>
  <c r="CQ15" i="19"/>
  <c r="CQ11" i="19"/>
  <c r="CQ10" i="19"/>
  <c r="CZ10" i="19" s="1"/>
  <c r="DA10" i="19" s="1"/>
  <c r="CQ17" i="19"/>
  <c r="CZ17" i="19" s="1"/>
  <c r="DA17" i="19" s="1"/>
  <c r="CQ9" i="19"/>
  <c r="CQ18" i="19"/>
  <c r="CA21" i="19"/>
  <c r="CB21" i="19" s="1"/>
  <c r="CA13" i="19"/>
  <c r="CB13" i="19" s="1"/>
  <c r="CA20" i="19"/>
  <c r="CB20" i="19" s="1"/>
  <c r="CA16" i="19"/>
  <c r="CB16" i="19" s="1"/>
  <c r="CA12" i="19"/>
  <c r="CB12" i="19" s="1"/>
  <c r="CA8" i="19"/>
  <c r="CB8" i="19" s="1"/>
  <c r="CA23" i="19"/>
  <c r="CB23" i="19" s="1"/>
  <c r="CA15" i="19"/>
  <c r="CB15" i="19" s="1"/>
  <c r="CA22" i="19"/>
  <c r="CB22" i="19" s="1"/>
  <c r="CA14" i="19"/>
  <c r="CB14" i="19" s="1"/>
  <c r="CA19" i="19"/>
  <c r="CB19" i="19" s="1"/>
  <c r="CA11" i="19"/>
  <c r="CB11" i="19" s="1"/>
  <c r="CA18" i="19"/>
  <c r="CB18" i="19" s="1"/>
  <c r="CA10" i="19"/>
  <c r="CB10" i="19" s="1"/>
  <c r="CA17" i="19"/>
  <c r="CB17" i="19" s="1"/>
  <c r="CA9" i="19"/>
  <c r="CB9" i="19" s="1"/>
  <c r="N6" i="11"/>
  <c r="AG8" i="19" s="1"/>
  <c r="FI8" i="19" s="1"/>
  <c r="O6" i="11"/>
  <c r="AH8" i="19" s="1"/>
  <c r="FX8" i="19" s="1"/>
  <c r="N7" i="11"/>
  <c r="AG9" i="19" s="1"/>
  <c r="FW9" i="19" s="1"/>
  <c r="O7" i="11"/>
  <c r="AH9" i="19" s="1"/>
  <c r="FX9" i="19" s="1"/>
  <c r="N8" i="11"/>
  <c r="AG10" i="19" s="1"/>
  <c r="FI10" i="19" s="1"/>
  <c r="O8" i="11"/>
  <c r="AH10" i="19" s="1"/>
  <c r="AZ10" i="19" s="1"/>
  <c r="N9" i="11"/>
  <c r="AG11" i="19" s="1"/>
  <c r="FW11" i="19" s="1"/>
  <c r="O9" i="11"/>
  <c r="AH11" i="19" s="1"/>
  <c r="FJ11" i="19" s="1"/>
  <c r="N10" i="11"/>
  <c r="AG12" i="19" s="1"/>
  <c r="FI12" i="19" s="1"/>
  <c r="O10" i="11"/>
  <c r="AH12" i="19" s="1"/>
  <c r="AI12" i="19" s="1"/>
  <c r="AJ12" i="19" s="1"/>
  <c r="N11" i="11"/>
  <c r="AG13" i="19" s="1"/>
  <c r="FW13" i="19" s="1"/>
  <c r="O11" i="11"/>
  <c r="AH13" i="19" s="1"/>
  <c r="FJ13" i="19" s="1"/>
  <c r="N12" i="11"/>
  <c r="AG14" i="19" s="1"/>
  <c r="FI14" i="19" s="1"/>
  <c r="O12" i="11"/>
  <c r="AH14" i="19" s="1"/>
  <c r="AZ14" i="19" s="1"/>
  <c r="N13" i="11"/>
  <c r="AG15" i="19" s="1"/>
  <c r="FW15" i="19" s="1"/>
  <c r="O13" i="11"/>
  <c r="AH15" i="19" s="1"/>
  <c r="AI15" i="19" s="1"/>
  <c r="AJ15" i="19" s="1"/>
  <c r="N14" i="11"/>
  <c r="AG16" i="19" s="1"/>
  <c r="FI16" i="19" s="1"/>
  <c r="O14" i="11"/>
  <c r="AH16" i="19" s="1"/>
  <c r="FX16" i="19" s="1"/>
  <c r="N15" i="11"/>
  <c r="AG17" i="19" s="1"/>
  <c r="FW17" i="19" s="1"/>
  <c r="O15" i="11"/>
  <c r="AH17" i="19" s="1"/>
  <c r="FX17" i="19" s="1"/>
  <c r="N16" i="11"/>
  <c r="AG18" i="19" s="1"/>
  <c r="FI18" i="19" s="1"/>
  <c r="O16" i="11"/>
  <c r="AH18" i="19" s="1"/>
  <c r="AZ18" i="19" s="1"/>
  <c r="N17" i="11"/>
  <c r="AG19" i="19" s="1"/>
  <c r="FW19" i="19" s="1"/>
  <c r="O17" i="11"/>
  <c r="AH19" i="19" s="1"/>
  <c r="FJ19" i="19" s="1"/>
  <c r="N18" i="11"/>
  <c r="AG20" i="19" s="1"/>
  <c r="FI20" i="19" s="1"/>
  <c r="O18" i="11"/>
  <c r="AH20" i="19" s="1"/>
  <c r="AI20" i="19" s="1"/>
  <c r="AJ20" i="19" s="1"/>
  <c r="N19" i="11"/>
  <c r="AG21" i="19" s="1"/>
  <c r="FW21" i="19" s="1"/>
  <c r="O19" i="11"/>
  <c r="AH21" i="19" s="1"/>
  <c r="FJ21" i="19" s="1"/>
  <c r="N20" i="11"/>
  <c r="AG22" i="19" s="1"/>
  <c r="FI22" i="19" s="1"/>
  <c r="O20" i="11"/>
  <c r="AH22" i="19" s="1"/>
  <c r="AZ22" i="19" s="1"/>
  <c r="N21" i="11"/>
  <c r="AG23" i="19" s="1"/>
  <c r="FW23" i="19" s="1"/>
  <c r="O21" i="11"/>
  <c r="AH23" i="19" s="1"/>
  <c r="FX23" i="19" s="1"/>
  <c r="AB6" i="11"/>
  <c r="AC6" i="11"/>
  <c r="AB7" i="11"/>
  <c r="AC7" i="11"/>
  <c r="AB8" i="11"/>
  <c r="AC8" i="11"/>
  <c r="AB9" i="11"/>
  <c r="AC9" i="11"/>
  <c r="AB10" i="11"/>
  <c r="AC10" i="11"/>
  <c r="AB11" i="11"/>
  <c r="AC11" i="11"/>
  <c r="AB12" i="11"/>
  <c r="AC12" i="11"/>
  <c r="AB13" i="11"/>
  <c r="AC13" i="11"/>
  <c r="AB14" i="11"/>
  <c r="AC14" i="11"/>
  <c r="AB15" i="11"/>
  <c r="AC15" i="11"/>
  <c r="AB16" i="11"/>
  <c r="AC16" i="11"/>
  <c r="AB17" i="11"/>
  <c r="AC17" i="11"/>
  <c r="AB18" i="11"/>
  <c r="AC18" i="11"/>
  <c r="AB19" i="11"/>
  <c r="AC19" i="11"/>
  <c r="AB20" i="11"/>
  <c r="AC20" i="11"/>
  <c r="AB21" i="11"/>
  <c r="AC21" i="11"/>
  <c r="AP6" i="11"/>
  <c r="AQ6" i="11"/>
  <c r="AP7" i="11"/>
  <c r="AQ7" i="11"/>
  <c r="AP8" i="11"/>
  <c r="AQ8" i="11"/>
  <c r="AP9" i="11"/>
  <c r="AQ9" i="11"/>
  <c r="AP10" i="11"/>
  <c r="AQ10" i="11"/>
  <c r="AP11" i="11"/>
  <c r="AQ11" i="11"/>
  <c r="AP12" i="11"/>
  <c r="AQ12" i="11"/>
  <c r="AP13" i="11"/>
  <c r="AQ13" i="11"/>
  <c r="AP14" i="11"/>
  <c r="AQ14" i="11"/>
  <c r="AP15" i="11"/>
  <c r="AQ15" i="11"/>
  <c r="AP16" i="11"/>
  <c r="AQ16" i="11"/>
  <c r="AP17" i="11"/>
  <c r="AQ17" i="11"/>
  <c r="AP18" i="11"/>
  <c r="AQ18" i="11"/>
  <c r="AP19" i="11"/>
  <c r="AQ19" i="11"/>
  <c r="AP20" i="11"/>
  <c r="AQ20" i="11"/>
  <c r="AP21" i="11"/>
  <c r="AQ21" i="11"/>
  <c r="BD6" i="11"/>
  <c r="BE6" i="11"/>
  <c r="BD7" i="11"/>
  <c r="BE7" i="11"/>
  <c r="BD8" i="11"/>
  <c r="BE8" i="11"/>
  <c r="BD9" i="11"/>
  <c r="BE9" i="11"/>
  <c r="BD10" i="11"/>
  <c r="BE10" i="11"/>
  <c r="BD11" i="11"/>
  <c r="BE11" i="11"/>
  <c r="BD12" i="11"/>
  <c r="BE12" i="11"/>
  <c r="BD13" i="11"/>
  <c r="BE13" i="11"/>
  <c r="BD14" i="11"/>
  <c r="BE14" i="11"/>
  <c r="BD15" i="11"/>
  <c r="BE15" i="11"/>
  <c r="BD16" i="11"/>
  <c r="BE16" i="11"/>
  <c r="BD17" i="11"/>
  <c r="BE17" i="11"/>
  <c r="BD18" i="11"/>
  <c r="BE18" i="11"/>
  <c r="BD19" i="11"/>
  <c r="BE19" i="11"/>
  <c r="BD20" i="11"/>
  <c r="BE20" i="11"/>
  <c r="BD21" i="11"/>
  <c r="BE21" i="11"/>
  <c r="BR6" i="11"/>
  <c r="BS6" i="11"/>
  <c r="BR7" i="11"/>
  <c r="BS7" i="11"/>
  <c r="BR8" i="11"/>
  <c r="BS8" i="11"/>
  <c r="BR9" i="11"/>
  <c r="BS9" i="11"/>
  <c r="BR10" i="11"/>
  <c r="BS10" i="11"/>
  <c r="BR11" i="11"/>
  <c r="BS11" i="11"/>
  <c r="BR12" i="11"/>
  <c r="BS12" i="11"/>
  <c r="BR13" i="11"/>
  <c r="BS13" i="11"/>
  <c r="BR14" i="11"/>
  <c r="BS14" i="11"/>
  <c r="BR15" i="11"/>
  <c r="BS15" i="11"/>
  <c r="BR16" i="11"/>
  <c r="BS16" i="11"/>
  <c r="BR17" i="11"/>
  <c r="BS17" i="11"/>
  <c r="BR18" i="11"/>
  <c r="BS18" i="11"/>
  <c r="BR19" i="11"/>
  <c r="BS19" i="11"/>
  <c r="BR20" i="11"/>
  <c r="BS20" i="11"/>
  <c r="BR21" i="11"/>
  <c r="BS21" i="11"/>
  <c r="CF6" i="11"/>
  <c r="CG6" i="11"/>
  <c r="CF7" i="11"/>
  <c r="CG7" i="11"/>
  <c r="CF8" i="11"/>
  <c r="CG8" i="11"/>
  <c r="CF9" i="11"/>
  <c r="CG9" i="11"/>
  <c r="CF10" i="11"/>
  <c r="CG10" i="11"/>
  <c r="CF11" i="11"/>
  <c r="CG11" i="11"/>
  <c r="CF12" i="11"/>
  <c r="CG12" i="11"/>
  <c r="CF13" i="11"/>
  <c r="CG13" i="11"/>
  <c r="CF14" i="11"/>
  <c r="CG14" i="11"/>
  <c r="CF15" i="11"/>
  <c r="CG15" i="11"/>
  <c r="CF16" i="11"/>
  <c r="CG16" i="11"/>
  <c r="CF17" i="11"/>
  <c r="CG17" i="11"/>
  <c r="CF18" i="11"/>
  <c r="CG18" i="11"/>
  <c r="CF19" i="11"/>
  <c r="CG19" i="11"/>
  <c r="CF20" i="11"/>
  <c r="CG20" i="11"/>
  <c r="CF21" i="11"/>
  <c r="CG21" i="11"/>
  <c r="CT6" i="11"/>
  <c r="CU6" i="11"/>
  <c r="CT7" i="11"/>
  <c r="CU7" i="11"/>
  <c r="CT8" i="11"/>
  <c r="CU8" i="11"/>
  <c r="CT9" i="11"/>
  <c r="CU9" i="11"/>
  <c r="CT10" i="11"/>
  <c r="CU10" i="11"/>
  <c r="CT11" i="11"/>
  <c r="CU11" i="11"/>
  <c r="CT12" i="11"/>
  <c r="CU12" i="11"/>
  <c r="CT13" i="11"/>
  <c r="CU13" i="11"/>
  <c r="CT14" i="11"/>
  <c r="CU14" i="11"/>
  <c r="CT15" i="11"/>
  <c r="CU15" i="11"/>
  <c r="CT16" i="11"/>
  <c r="CU16" i="11"/>
  <c r="CT17" i="11"/>
  <c r="CU17" i="11"/>
  <c r="CT18" i="11"/>
  <c r="CU18" i="11"/>
  <c r="CT19" i="11"/>
  <c r="CU19" i="11"/>
  <c r="CT20" i="11"/>
  <c r="CU20" i="11"/>
  <c r="CT21" i="11"/>
  <c r="CU21" i="11"/>
  <c r="DH6" i="11"/>
  <c r="AG8" i="20" s="1"/>
  <c r="FI8" i="20" s="1"/>
  <c r="DI6" i="11"/>
  <c r="AH8" i="20" s="1"/>
  <c r="FJ8" i="20" s="1"/>
  <c r="DH7" i="11"/>
  <c r="AG9" i="20" s="1"/>
  <c r="FW9" i="20" s="1"/>
  <c r="DI7" i="11"/>
  <c r="AH9" i="20" s="1"/>
  <c r="FJ9" i="20" s="1"/>
  <c r="DH8" i="11"/>
  <c r="AG10" i="20" s="1"/>
  <c r="FI10" i="20" s="1"/>
  <c r="DI8" i="11"/>
  <c r="AH10" i="20" s="1"/>
  <c r="FJ10" i="20" s="1"/>
  <c r="DH9" i="11"/>
  <c r="AG11" i="20" s="1"/>
  <c r="FW11" i="20" s="1"/>
  <c r="DI9" i="11"/>
  <c r="AH11" i="20" s="1"/>
  <c r="FX11" i="20" s="1"/>
  <c r="DH10" i="11"/>
  <c r="AG12" i="20" s="1"/>
  <c r="AY12" i="20" s="1"/>
  <c r="BH12" i="20" s="1"/>
  <c r="DI10" i="11"/>
  <c r="AH12" i="20" s="1"/>
  <c r="FX12" i="20" s="1"/>
  <c r="DH11" i="11"/>
  <c r="AG13" i="20" s="1"/>
  <c r="FW13" i="20" s="1"/>
  <c r="DI11" i="11"/>
  <c r="AH13" i="20" s="1"/>
  <c r="DH12" i="11"/>
  <c r="AG14" i="20" s="1"/>
  <c r="FI14" i="20" s="1"/>
  <c r="DI12" i="11"/>
  <c r="AH14" i="20" s="1"/>
  <c r="FX14" i="20" s="1"/>
  <c r="DH13" i="11"/>
  <c r="AG15" i="20" s="1"/>
  <c r="FW15" i="20" s="1"/>
  <c r="DI13" i="11"/>
  <c r="AH15" i="20" s="1"/>
  <c r="FJ15" i="20" s="1"/>
  <c r="DH14" i="11"/>
  <c r="AG16" i="20" s="1"/>
  <c r="AY16" i="20" s="1"/>
  <c r="BH16" i="20" s="1"/>
  <c r="DI14" i="11"/>
  <c r="AH16" i="20" s="1"/>
  <c r="FJ16" i="20" s="1"/>
  <c r="DH15" i="11"/>
  <c r="AG17" i="20" s="1"/>
  <c r="FW17" i="20" s="1"/>
  <c r="DI15" i="11"/>
  <c r="AH17" i="20" s="1"/>
  <c r="AZ17" i="20" s="1"/>
  <c r="DH16" i="11"/>
  <c r="AG18" i="20" s="1"/>
  <c r="FI18" i="20" s="1"/>
  <c r="DI16" i="11"/>
  <c r="AH18" i="20" s="1"/>
  <c r="DH17" i="11"/>
  <c r="AG19" i="20" s="1"/>
  <c r="FW19" i="20" s="1"/>
  <c r="DI17" i="11"/>
  <c r="AH19" i="20" s="1"/>
  <c r="FX19" i="20" s="1"/>
  <c r="DH18" i="11"/>
  <c r="AG20" i="20" s="1"/>
  <c r="AY20" i="20" s="1"/>
  <c r="BH20" i="20" s="1"/>
  <c r="DI18" i="11"/>
  <c r="AH20" i="20" s="1"/>
  <c r="FX20" i="20" s="1"/>
  <c r="DH19" i="11"/>
  <c r="AG21" i="20" s="1"/>
  <c r="FW21" i="20" s="1"/>
  <c r="DI19" i="11"/>
  <c r="AH21" i="20" s="1"/>
  <c r="AZ21" i="20" s="1"/>
  <c r="DH20" i="11"/>
  <c r="AG22" i="20" s="1"/>
  <c r="FI22" i="20" s="1"/>
  <c r="DI20" i="11"/>
  <c r="AH22" i="20" s="1"/>
  <c r="FX22" i="20" s="1"/>
  <c r="DH21" i="11"/>
  <c r="AG23" i="20" s="1"/>
  <c r="FW23" i="20" s="1"/>
  <c r="DI21" i="11"/>
  <c r="AH23" i="20" s="1"/>
  <c r="FX23" i="20" s="1"/>
  <c r="DU6" i="11"/>
  <c r="DV6" i="11"/>
  <c r="DU7" i="11"/>
  <c r="DV7" i="11"/>
  <c r="DU8" i="11"/>
  <c r="DV8" i="11"/>
  <c r="DU9" i="11"/>
  <c r="DV9" i="11"/>
  <c r="DU10" i="11"/>
  <c r="DV10" i="11"/>
  <c r="DU11" i="11"/>
  <c r="DV11" i="11"/>
  <c r="DU12" i="11"/>
  <c r="DV12" i="11"/>
  <c r="DU13" i="11"/>
  <c r="DV13" i="11"/>
  <c r="DU14" i="11"/>
  <c r="DV14" i="11"/>
  <c r="DU15" i="11"/>
  <c r="DV15" i="11"/>
  <c r="DU16" i="11"/>
  <c r="DV16" i="11"/>
  <c r="DU17" i="11"/>
  <c r="DV17" i="11"/>
  <c r="DU18" i="11"/>
  <c r="DV18" i="11"/>
  <c r="DU19" i="11"/>
  <c r="DV19" i="11"/>
  <c r="DU20" i="11"/>
  <c r="DV20" i="11"/>
  <c r="DU21" i="11"/>
  <c r="DV21" i="11"/>
  <c r="EH6" i="11"/>
  <c r="EI6" i="11"/>
  <c r="EH7" i="11"/>
  <c r="EI7" i="11"/>
  <c r="EH8" i="11"/>
  <c r="EI8" i="11"/>
  <c r="EH9" i="11"/>
  <c r="EI9" i="11"/>
  <c r="EH10" i="11"/>
  <c r="EI10" i="11"/>
  <c r="EH11" i="11"/>
  <c r="EI11" i="11"/>
  <c r="EH12" i="11"/>
  <c r="EI12" i="11"/>
  <c r="EH13" i="11"/>
  <c r="EI13" i="11"/>
  <c r="EH14" i="11"/>
  <c r="EI14" i="11"/>
  <c r="EH15" i="11"/>
  <c r="EI15" i="11"/>
  <c r="EH16" i="11"/>
  <c r="EI16" i="11"/>
  <c r="EH17" i="11"/>
  <c r="EI17" i="11"/>
  <c r="EH18" i="11"/>
  <c r="EI18" i="11"/>
  <c r="EH19" i="11"/>
  <c r="EI19" i="11"/>
  <c r="EH20" i="11"/>
  <c r="EI20" i="11"/>
  <c r="EH21" i="11"/>
  <c r="EI21" i="11"/>
  <c r="EU6" i="11"/>
  <c r="EV6" i="11"/>
  <c r="EU7" i="11"/>
  <c r="EV7" i="11"/>
  <c r="EU8" i="11"/>
  <c r="EV8" i="11"/>
  <c r="EU9" i="11"/>
  <c r="EV9" i="11"/>
  <c r="EU10" i="11"/>
  <c r="EV10" i="11"/>
  <c r="EU11" i="11"/>
  <c r="EV11" i="11"/>
  <c r="EU12" i="11"/>
  <c r="EV12" i="11"/>
  <c r="EU13" i="11"/>
  <c r="EV13" i="11"/>
  <c r="EU14" i="11"/>
  <c r="EV14" i="11"/>
  <c r="EU15" i="11"/>
  <c r="EV15" i="11"/>
  <c r="EU16" i="11"/>
  <c r="EV16" i="11"/>
  <c r="EU17" i="11"/>
  <c r="EV17" i="11"/>
  <c r="EU18" i="11"/>
  <c r="EV18" i="11"/>
  <c r="EU19" i="11"/>
  <c r="EV19" i="11"/>
  <c r="EU20" i="11"/>
  <c r="EV20" i="11"/>
  <c r="EU21" i="11"/>
  <c r="EV21" i="11"/>
  <c r="FH6" i="11"/>
  <c r="FI6" i="11"/>
  <c r="FH7" i="11"/>
  <c r="FI7" i="11"/>
  <c r="FH8" i="11"/>
  <c r="FI8" i="11"/>
  <c r="FH9" i="11"/>
  <c r="FI9" i="11"/>
  <c r="FH10" i="11"/>
  <c r="FI10" i="11"/>
  <c r="FH11" i="11"/>
  <c r="FI11" i="11"/>
  <c r="FH12" i="11"/>
  <c r="FI12" i="11"/>
  <c r="FH13" i="11"/>
  <c r="FI13" i="11"/>
  <c r="FH14" i="11"/>
  <c r="FI14" i="11"/>
  <c r="FH15" i="11"/>
  <c r="FI15" i="11"/>
  <c r="FH16" i="11"/>
  <c r="FI16" i="11"/>
  <c r="FH17" i="11"/>
  <c r="FI17" i="11"/>
  <c r="FH18" i="11"/>
  <c r="FI18" i="11"/>
  <c r="FH19" i="11"/>
  <c r="FI19" i="11"/>
  <c r="FH20" i="11"/>
  <c r="FI20" i="11"/>
  <c r="FH21" i="11"/>
  <c r="FI21" i="11"/>
  <c r="FV6" i="11"/>
  <c r="FW6" i="11"/>
  <c r="FV7" i="11"/>
  <c r="FW7" i="11"/>
  <c r="FV8" i="11"/>
  <c r="FW8" i="11"/>
  <c r="FV9" i="11"/>
  <c r="FW9" i="11"/>
  <c r="FV10" i="11"/>
  <c r="FW10" i="11"/>
  <c r="FV11" i="11"/>
  <c r="FW11" i="11"/>
  <c r="FV12" i="11"/>
  <c r="FW12" i="11"/>
  <c r="FV13" i="11"/>
  <c r="FW13" i="11"/>
  <c r="FV14" i="11"/>
  <c r="FW14" i="11"/>
  <c r="FV15" i="11"/>
  <c r="FW15" i="11"/>
  <c r="FV16" i="11"/>
  <c r="FW16" i="11"/>
  <c r="FV17" i="11"/>
  <c r="FW17" i="11"/>
  <c r="FV18" i="11"/>
  <c r="FW18" i="11"/>
  <c r="FV19" i="11"/>
  <c r="FW19" i="11"/>
  <c r="FV20" i="11"/>
  <c r="FW20" i="11"/>
  <c r="FV21" i="11"/>
  <c r="FW21" i="11"/>
  <c r="GI6" i="11"/>
  <c r="GJ6" i="11"/>
  <c r="GI7" i="11"/>
  <c r="GJ7" i="11"/>
  <c r="GI8" i="11"/>
  <c r="GJ8" i="11"/>
  <c r="GI9" i="11"/>
  <c r="GJ9" i="11"/>
  <c r="GI10" i="11"/>
  <c r="GJ10" i="11"/>
  <c r="GI11" i="11"/>
  <c r="GJ11" i="11"/>
  <c r="GI12" i="11"/>
  <c r="GJ12" i="11"/>
  <c r="GI13" i="11"/>
  <c r="GJ13" i="11"/>
  <c r="GI14" i="11"/>
  <c r="GJ14" i="11"/>
  <c r="GI15" i="11"/>
  <c r="GJ15" i="11"/>
  <c r="GI16" i="11"/>
  <c r="GJ16" i="11"/>
  <c r="GI17" i="11"/>
  <c r="GJ17" i="11"/>
  <c r="GI18" i="11"/>
  <c r="GJ18" i="11"/>
  <c r="GI19" i="11"/>
  <c r="GJ19" i="11"/>
  <c r="GI20" i="11"/>
  <c r="GJ20" i="11"/>
  <c r="GI21" i="11"/>
  <c r="GJ21" i="11"/>
  <c r="GW7" i="11"/>
  <c r="GW8" i="11"/>
  <c r="GW9" i="11"/>
  <c r="GW10" i="11"/>
  <c r="GW11" i="11"/>
  <c r="GW12" i="11"/>
  <c r="GW13" i="11"/>
  <c r="GW14" i="11"/>
  <c r="GW15" i="11"/>
  <c r="GW16" i="11"/>
  <c r="GW17" i="11"/>
  <c r="GW18" i="11"/>
  <c r="GW19" i="11"/>
  <c r="GW20" i="11"/>
  <c r="GW21" i="11"/>
  <c r="GW6" i="11"/>
  <c r="GV7" i="11"/>
  <c r="GV8" i="11"/>
  <c r="GV9" i="11"/>
  <c r="GV10" i="11"/>
  <c r="GV11" i="11"/>
  <c r="GV12" i="11"/>
  <c r="GV13" i="11"/>
  <c r="GV14" i="11"/>
  <c r="GV15" i="11"/>
  <c r="GV16" i="11"/>
  <c r="GV17" i="11"/>
  <c r="GV18" i="11"/>
  <c r="GV19" i="11"/>
  <c r="GV20" i="11"/>
  <c r="GV21" i="11"/>
  <c r="GV6" i="11"/>
  <c r="AD4" i="21"/>
  <c r="AE4" i="21"/>
  <c r="AS4" i="21"/>
  <c r="AT4" i="21"/>
  <c r="BH4" i="21"/>
  <c r="BI4" i="21"/>
  <c r="BW4" i="21"/>
  <c r="BX4" i="21"/>
  <c r="CL4" i="21"/>
  <c r="CM4" i="21"/>
  <c r="DA4" i="21"/>
  <c r="DB4" i="21"/>
  <c r="DP4" i="21"/>
  <c r="DQ4" i="21"/>
  <c r="EF4" i="21"/>
  <c r="EG4" i="21"/>
  <c r="FS4" i="21"/>
  <c r="FT4" i="21"/>
  <c r="GF4" i="21"/>
  <c r="GG4" i="21"/>
  <c r="GU4" i="21"/>
  <c r="GV4" i="21"/>
  <c r="HH4" i="21"/>
  <c r="HI4" i="21"/>
  <c r="HU4" i="21"/>
  <c r="HV4" i="21"/>
  <c r="N4" i="22"/>
  <c r="O4" i="22"/>
  <c r="AB4" i="22"/>
  <c r="AC4" i="22"/>
  <c r="BD4" i="22"/>
  <c r="BE4" i="22"/>
  <c r="BR4" i="22"/>
  <c r="BS4" i="22"/>
  <c r="CF4" i="22"/>
  <c r="CG4" i="22"/>
  <c r="CT4" i="22"/>
  <c r="CU4" i="22"/>
  <c r="DH4" i="22"/>
  <c r="DI4" i="22"/>
  <c r="EH4" i="22"/>
  <c r="EI4" i="22"/>
  <c r="EU4" i="22"/>
  <c r="EV4" i="22"/>
  <c r="FH4" i="22"/>
  <c r="FI4" i="22"/>
  <c r="FV4" i="22"/>
  <c r="FW4" i="22"/>
  <c r="GI4" i="22"/>
  <c r="GJ4" i="22"/>
  <c r="GV4" i="22"/>
  <c r="GW4" i="22"/>
  <c r="N4" i="23"/>
  <c r="O4" i="23"/>
  <c r="AA4" i="23"/>
  <c r="AB4" i="23"/>
  <c r="AN4" i="23"/>
  <c r="AO4" i="23"/>
  <c r="BN4" i="23"/>
  <c r="BO4" i="23"/>
  <c r="CB4" i="23"/>
  <c r="CC4" i="23"/>
  <c r="CO4" i="23"/>
  <c r="CP4" i="23"/>
  <c r="DB4" i="23"/>
  <c r="DC4" i="23"/>
  <c r="AY8" i="19" l="1"/>
  <c r="BH8" i="19" s="1"/>
  <c r="AI13" i="20"/>
  <c r="AJ13" i="20" s="1"/>
  <c r="AZ9" i="19"/>
  <c r="AY12" i="19"/>
  <c r="BH12" i="19" s="1"/>
  <c r="AZ14" i="20"/>
  <c r="FI15" i="20"/>
  <c r="FJ14" i="20"/>
  <c r="FI13" i="19"/>
  <c r="AI18" i="20"/>
  <c r="AJ18" i="20" s="1"/>
  <c r="AY10" i="19"/>
  <c r="BH10" i="19" s="1"/>
  <c r="BI10" i="19" s="1"/>
  <c r="AY20" i="19"/>
  <c r="BH20" i="19" s="1"/>
  <c r="AI17" i="20"/>
  <c r="AJ17" i="20" s="1"/>
  <c r="AI21" i="20"/>
  <c r="AJ21" i="20" s="1"/>
  <c r="FJ12" i="20"/>
  <c r="CS13" i="19"/>
  <c r="CT13" i="19" s="1"/>
  <c r="EK17" i="19"/>
  <c r="EL17" i="19" s="1"/>
  <c r="FW18" i="19"/>
  <c r="FI21" i="19"/>
  <c r="AY18" i="19"/>
  <c r="BH18" i="19" s="1"/>
  <c r="BI18" i="19" s="1"/>
  <c r="AY22" i="19"/>
  <c r="BH22" i="19" s="1"/>
  <c r="BI22" i="19" s="1"/>
  <c r="AI11" i="20"/>
  <c r="AJ11" i="20" s="1"/>
  <c r="AY19" i="20"/>
  <c r="BH19" i="20" s="1"/>
  <c r="AZ10" i="20"/>
  <c r="AI15" i="20"/>
  <c r="AJ15" i="20" s="1"/>
  <c r="FJ23" i="20"/>
  <c r="FI13" i="20"/>
  <c r="FX13" i="20"/>
  <c r="FX16" i="20"/>
  <c r="AI9" i="19"/>
  <c r="AJ9" i="19" s="1"/>
  <c r="AZ16" i="20"/>
  <c r="BA16" i="20" s="1"/>
  <c r="BB16" i="20" s="1"/>
  <c r="AY21" i="20"/>
  <c r="BH21" i="20" s="1"/>
  <c r="BI21" i="20" s="1"/>
  <c r="AZ19" i="20"/>
  <c r="FJ13" i="20"/>
  <c r="FX21" i="20"/>
  <c r="FW10" i="19"/>
  <c r="ES23" i="20"/>
  <c r="ES22" i="20"/>
  <c r="CS23" i="19"/>
  <c r="CT23" i="19" s="1"/>
  <c r="CZ23" i="19"/>
  <c r="DA23" i="19" s="1"/>
  <c r="EK16" i="19"/>
  <c r="EL16" i="19" s="1"/>
  <c r="ER16" i="19"/>
  <c r="ES16" i="19" s="1"/>
  <c r="ES19" i="19"/>
  <c r="DA19" i="20"/>
  <c r="DA13" i="20"/>
  <c r="DA18" i="20"/>
  <c r="ES8" i="20"/>
  <c r="ES15" i="20"/>
  <c r="ES20" i="20"/>
  <c r="CS18" i="19"/>
  <c r="CT18" i="19" s="1"/>
  <c r="CZ18" i="19"/>
  <c r="DA18" i="19" s="1"/>
  <c r="EK20" i="19"/>
  <c r="EL20" i="19" s="1"/>
  <c r="ER20" i="19"/>
  <c r="ES20" i="19" s="1"/>
  <c r="EK23" i="19"/>
  <c r="EL23" i="19" s="1"/>
  <c r="ER23" i="19"/>
  <c r="ES23" i="19" s="1"/>
  <c r="BI16" i="20"/>
  <c r="DA23" i="20"/>
  <c r="DA17" i="20"/>
  <c r="DA21" i="20"/>
  <c r="ES16" i="20"/>
  <c r="ES14" i="20"/>
  <c r="CS9" i="19"/>
  <c r="CT9" i="19" s="1"/>
  <c r="CZ9" i="19"/>
  <c r="DA9" i="19" s="1"/>
  <c r="ES11" i="19"/>
  <c r="CS16" i="19"/>
  <c r="CT16" i="19" s="1"/>
  <c r="CZ16" i="19"/>
  <c r="DA16" i="19" s="1"/>
  <c r="DA10" i="20"/>
  <c r="CS11" i="19"/>
  <c r="CT11" i="19" s="1"/>
  <c r="CZ11" i="19"/>
  <c r="DA11" i="19" s="1"/>
  <c r="DA22" i="20"/>
  <c r="DA8" i="20"/>
  <c r="ES9" i="20"/>
  <c r="EK18" i="19"/>
  <c r="EL18" i="19" s="1"/>
  <c r="ER18" i="19"/>
  <c r="ES18" i="19" s="1"/>
  <c r="CS10" i="19"/>
  <c r="CT10" i="19" s="1"/>
  <c r="ES22" i="19"/>
  <c r="DA9" i="20"/>
  <c r="DA16" i="20"/>
  <c r="CS22" i="19"/>
  <c r="CT22" i="19" s="1"/>
  <c r="CZ22" i="19"/>
  <c r="DA22" i="19" s="1"/>
  <c r="DA14" i="20"/>
  <c r="EK19" i="20"/>
  <c r="EL19" i="20" s="1"/>
  <c r="ER19" i="20"/>
  <c r="ES19" i="20" s="1"/>
  <c r="ES10" i="20"/>
  <c r="EK9" i="19"/>
  <c r="EL9" i="19" s="1"/>
  <c r="ER9" i="19"/>
  <c r="ES9" i="19" s="1"/>
  <c r="DA20" i="20"/>
  <c r="ES18" i="20"/>
  <c r="EK10" i="19"/>
  <c r="EL10" i="19" s="1"/>
  <c r="ER10" i="19"/>
  <c r="ES10" i="19" s="1"/>
  <c r="CS15" i="19"/>
  <c r="CT15" i="19" s="1"/>
  <c r="CZ15" i="19"/>
  <c r="DA15" i="19" s="1"/>
  <c r="CS21" i="19"/>
  <c r="CT21" i="19" s="1"/>
  <c r="CZ21" i="19"/>
  <c r="DA21" i="19" s="1"/>
  <c r="EK8" i="19"/>
  <c r="EL8" i="19" s="1"/>
  <c r="ER8" i="19"/>
  <c r="ES8" i="19" s="1"/>
  <c r="EK15" i="19"/>
  <c r="EL15" i="19" s="1"/>
  <c r="ER15" i="19"/>
  <c r="ES15" i="19" s="1"/>
  <c r="DA11" i="20"/>
  <c r="ES12" i="20"/>
  <c r="ES13" i="20"/>
  <c r="EK21" i="20"/>
  <c r="EL21" i="20" s="1"/>
  <c r="ER21" i="20"/>
  <c r="ES21" i="20" s="1"/>
  <c r="CS14" i="19"/>
  <c r="CT14" i="19" s="1"/>
  <c r="CZ14" i="19"/>
  <c r="DA14" i="19" s="1"/>
  <c r="ES21" i="19"/>
  <c r="DA12" i="20"/>
  <c r="CS19" i="19"/>
  <c r="CT19" i="19" s="1"/>
  <c r="CZ19" i="19"/>
  <c r="DA19" i="19" s="1"/>
  <c r="CS8" i="19"/>
  <c r="CT8" i="19" s="1"/>
  <c r="CZ8" i="19"/>
  <c r="DA8" i="19" s="1"/>
  <c r="EK12" i="19"/>
  <c r="EL12" i="19" s="1"/>
  <c r="ER12" i="19"/>
  <c r="ES12" i="19" s="1"/>
  <c r="ES13" i="19"/>
  <c r="DA15" i="20"/>
  <c r="ES11" i="20"/>
  <c r="ES17" i="20"/>
  <c r="CS17" i="19"/>
  <c r="CT17" i="19" s="1"/>
  <c r="EK11" i="20"/>
  <c r="EL11" i="20" s="1"/>
  <c r="EK20" i="20"/>
  <c r="EL20" i="20" s="1"/>
  <c r="EK14" i="20"/>
  <c r="EL14" i="20" s="1"/>
  <c r="BY6" i="20"/>
  <c r="FJ10" i="19"/>
  <c r="FX10" i="19"/>
  <c r="FW20" i="20"/>
  <c r="FW12" i="20"/>
  <c r="BZ6" i="19"/>
  <c r="AI17" i="19"/>
  <c r="AJ17" i="19" s="1"/>
  <c r="AZ16" i="19"/>
  <c r="AZ17" i="19"/>
  <c r="AI22" i="19"/>
  <c r="AJ22" i="19" s="1"/>
  <c r="AZ20" i="19"/>
  <c r="AY15" i="19"/>
  <c r="BH15" i="19" s="1"/>
  <c r="AY16" i="19"/>
  <c r="BH16" i="19" s="1"/>
  <c r="AY9" i="19"/>
  <c r="AY14" i="19"/>
  <c r="AI23" i="19"/>
  <c r="AJ23" i="19" s="1"/>
  <c r="EK22" i="19"/>
  <c r="EL22" i="19" s="1"/>
  <c r="AI19" i="20"/>
  <c r="AJ19" i="20" s="1"/>
  <c r="AZ20" i="20"/>
  <c r="AZ22" i="20"/>
  <c r="AZ9" i="20"/>
  <c r="AY14" i="20"/>
  <c r="AZ23" i="20"/>
  <c r="AZ15" i="20"/>
  <c r="AI14" i="20"/>
  <c r="AJ14" i="20" s="1"/>
  <c r="AY15" i="20"/>
  <c r="BH15" i="20" s="1"/>
  <c r="AI23" i="20"/>
  <c r="AJ23" i="20" s="1"/>
  <c r="AI16" i="20"/>
  <c r="AJ16" i="20" s="1"/>
  <c r="FJ11" i="20"/>
  <c r="FI16" i="20"/>
  <c r="FI17" i="20"/>
  <c r="FJ17" i="20"/>
  <c r="FI19" i="20"/>
  <c r="FJ12" i="19"/>
  <c r="FJ20" i="19"/>
  <c r="FX12" i="19"/>
  <c r="FX20" i="19"/>
  <c r="FJ18" i="20"/>
  <c r="FW22" i="19"/>
  <c r="FX15" i="20"/>
  <c r="FI15" i="19"/>
  <c r="FI23" i="19"/>
  <c r="FW14" i="20"/>
  <c r="FX8" i="20"/>
  <c r="FX18" i="20"/>
  <c r="FW12" i="19"/>
  <c r="AZ8" i="19"/>
  <c r="AZ12" i="19"/>
  <c r="AI10" i="19"/>
  <c r="AJ10" i="19" s="1"/>
  <c r="AI16" i="19"/>
  <c r="AJ16" i="19" s="1"/>
  <c r="AI12" i="20"/>
  <c r="AJ12" i="20" s="1"/>
  <c r="FI12" i="20"/>
  <c r="FJ18" i="19"/>
  <c r="FX18" i="19"/>
  <c r="BY6" i="19"/>
  <c r="AZ21" i="19"/>
  <c r="FX21" i="19"/>
  <c r="AZ19" i="19"/>
  <c r="FX19" i="19"/>
  <c r="AZ15" i="19"/>
  <c r="FX15" i="19"/>
  <c r="AZ13" i="19"/>
  <c r="FX13" i="19"/>
  <c r="AZ11" i="19"/>
  <c r="FX11" i="19"/>
  <c r="AI11" i="19"/>
  <c r="AJ11" i="19" s="1"/>
  <c r="AI13" i="19"/>
  <c r="AJ13" i="19" s="1"/>
  <c r="AY13" i="19"/>
  <c r="BH13" i="19" s="1"/>
  <c r="AY23" i="19"/>
  <c r="BH23" i="19" s="1"/>
  <c r="AY17" i="19"/>
  <c r="BH17" i="19" s="1"/>
  <c r="AY11" i="19"/>
  <c r="BH11" i="19" s="1"/>
  <c r="AY19" i="19"/>
  <c r="BH19" i="19" s="1"/>
  <c r="EK21" i="19"/>
  <c r="EL21" i="19" s="1"/>
  <c r="EK13" i="19"/>
  <c r="EL13" i="19" s="1"/>
  <c r="AI10" i="20"/>
  <c r="AJ10" i="20" s="1"/>
  <c r="AZ8" i="20"/>
  <c r="AZ13" i="20"/>
  <c r="AY17" i="20"/>
  <c r="AY22" i="20"/>
  <c r="BH22" i="20" s="1"/>
  <c r="AY9" i="20"/>
  <c r="BH9" i="20" s="1"/>
  <c r="AZ18" i="20"/>
  <c r="AY23" i="20"/>
  <c r="BH23" i="20" s="1"/>
  <c r="AY10" i="20"/>
  <c r="BH10" i="20" s="1"/>
  <c r="AI20" i="20"/>
  <c r="AJ20" i="20" s="1"/>
  <c r="FI20" i="20"/>
  <c r="FJ20" i="20"/>
  <c r="FI21" i="20"/>
  <c r="FJ21" i="20"/>
  <c r="FI23" i="20"/>
  <c r="FJ14" i="19"/>
  <c r="FJ22" i="19"/>
  <c r="FX14" i="19"/>
  <c r="FX22" i="19"/>
  <c r="FJ15" i="19"/>
  <c r="FJ23" i="19"/>
  <c r="FJ22" i="20"/>
  <c r="FW8" i="19"/>
  <c r="FX9" i="20"/>
  <c r="FX17" i="20"/>
  <c r="FI9" i="19"/>
  <c r="FI17" i="19"/>
  <c r="FW8" i="20"/>
  <c r="FW16" i="20"/>
  <c r="FX10" i="20"/>
  <c r="FW16" i="19"/>
  <c r="AI14" i="19"/>
  <c r="AJ14" i="19" s="1"/>
  <c r="FW22" i="20"/>
  <c r="BZ6" i="20"/>
  <c r="AI19" i="19"/>
  <c r="AJ19" i="19" s="1"/>
  <c r="AI21" i="19"/>
  <c r="AJ21" i="19" s="1"/>
  <c r="AI18" i="19"/>
  <c r="AJ18" i="19" s="1"/>
  <c r="AY21" i="19"/>
  <c r="BH21" i="19" s="1"/>
  <c r="AZ23" i="19"/>
  <c r="AI8" i="19"/>
  <c r="AJ8" i="19" s="1"/>
  <c r="EK19" i="19"/>
  <c r="EL19" i="19" s="1"/>
  <c r="EK11" i="19"/>
  <c r="EL11" i="19" s="1"/>
  <c r="AI9" i="20"/>
  <c r="AJ9" i="20" s="1"/>
  <c r="AZ12" i="20"/>
  <c r="AY8" i="20"/>
  <c r="BH8" i="20" s="1"/>
  <c r="AY11" i="20"/>
  <c r="BH11" i="20" s="1"/>
  <c r="AY13" i="20"/>
  <c r="BH13" i="20" s="1"/>
  <c r="AI22" i="20"/>
  <c r="AJ22" i="20" s="1"/>
  <c r="AZ11" i="20"/>
  <c r="AY18" i="20"/>
  <c r="BH18" i="20" s="1"/>
  <c r="AI8" i="20"/>
  <c r="AJ8" i="20" s="1"/>
  <c r="EK17" i="20"/>
  <c r="EL17" i="20" s="1"/>
  <c r="FJ19" i="20"/>
  <c r="FI9" i="20"/>
  <c r="FI11" i="20"/>
  <c r="FJ8" i="19"/>
  <c r="FJ16" i="19"/>
  <c r="FJ9" i="19"/>
  <c r="FJ17" i="19"/>
  <c r="FW14" i="19"/>
  <c r="FI11" i="19"/>
  <c r="FI19" i="19"/>
  <c r="FW10" i="20"/>
  <c r="FW18" i="20"/>
  <c r="FW20" i="19"/>
  <c r="EK15" i="20"/>
  <c r="EL15" i="20" s="1"/>
  <c r="EK12" i="20"/>
  <c r="EL12" i="20" s="1"/>
  <c r="EK13" i="20"/>
  <c r="EL13" i="20" s="1"/>
  <c r="EK23" i="20"/>
  <c r="EL23" i="20" s="1"/>
  <c r="EK10" i="20"/>
  <c r="EL10" i="20" s="1"/>
  <c r="EK22" i="20"/>
  <c r="EL22" i="20" s="1"/>
  <c r="EK18" i="20"/>
  <c r="EL18" i="20" s="1"/>
  <c r="EK9" i="20"/>
  <c r="EL9" i="20" s="1"/>
  <c r="CS8" i="20"/>
  <c r="CT8" i="20" s="1"/>
  <c r="CS13" i="20"/>
  <c r="CT13" i="20" s="1"/>
  <c r="CS21" i="20"/>
  <c r="CT21" i="20" s="1"/>
  <c r="CS17" i="20"/>
  <c r="CT17" i="20" s="1"/>
  <c r="CS11" i="20"/>
  <c r="CT11" i="20" s="1"/>
  <c r="CS20" i="20"/>
  <c r="CT20" i="20" s="1"/>
  <c r="CS23" i="20"/>
  <c r="CT23" i="20" s="1"/>
  <c r="EK8" i="20"/>
  <c r="EL8" i="20" s="1"/>
  <c r="EK16" i="20"/>
  <c r="EL16" i="20" s="1"/>
  <c r="CS9" i="20"/>
  <c r="CT9" i="20" s="1"/>
  <c r="CS10" i="20"/>
  <c r="CT10" i="20" s="1"/>
  <c r="CS22" i="20"/>
  <c r="CT22" i="20" s="1"/>
  <c r="CS16" i="20"/>
  <c r="CT16" i="20" s="1"/>
  <c r="CS14" i="20"/>
  <c r="CT14" i="20" s="1"/>
  <c r="CS18" i="20"/>
  <c r="CT18" i="20" s="1"/>
  <c r="CS12" i="20"/>
  <c r="CT12" i="20" s="1"/>
  <c r="CS19" i="20"/>
  <c r="CT19" i="20" s="1"/>
  <c r="CS15" i="20"/>
  <c r="CT15" i="20" s="1"/>
  <c r="GW4" i="24"/>
  <c r="GW4" i="11" s="1"/>
  <c r="GV4" i="24"/>
  <c r="GV4" i="11" s="1"/>
  <c r="GI4" i="24"/>
  <c r="GI4" i="11" s="1"/>
  <c r="GJ4" i="24"/>
  <c r="GJ4" i="11" s="1"/>
  <c r="FV4" i="24"/>
  <c r="FW4" i="24"/>
  <c r="FH4" i="24"/>
  <c r="FH4" i="11" s="1"/>
  <c r="FI4" i="24"/>
  <c r="FI4" i="11" s="1"/>
  <c r="EU4" i="24"/>
  <c r="EV4" i="24"/>
  <c r="EI4" i="24"/>
  <c r="EH4" i="24"/>
  <c r="CT4" i="24"/>
  <c r="CT4" i="11" s="1"/>
  <c r="CU4" i="24"/>
  <c r="CU4" i="11" s="1"/>
  <c r="CF4" i="24"/>
  <c r="CF4" i="11" s="1"/>
  <c r="CG4" i="24"/>
  <c r="CG4" i="11" s="1"/>
  <c r="BR4" i="24"/>
  <c r="BR4" i="11" s="1"/>
  <c r="BS4" i="24"/>
  <c r="BS4" i="11" s="1"/>
  <c r="BD4" i="24"/>
  <c r="BD4" i="11" s="1"/>
  <c r="BE4" i="24"/>
  <c r="BE4" i="11" s="1"/>
  <c r="AP4" i="24"/>
  <c r="AQ4" i="24"/>
  <c r="AB4" i="24"/>
  <c r="AB4" i="11" s="1"/>
  <c r="AC4" i="24"/>
  <c r="AC4" i="11" s="1"/>
  <c r="N4" i="24"/>
  <c r="DQ6" i="19" s="1"/>
  <c r="O4" i="24"/>
  <c r="DR6" i="19" s="1"/>
  <c r="DH4" i="24"/>
  <c r="DQ6" i="20" s="1"/>
  <c r="DI4" i="24"/>
  <c r="DR6" i="20" s="1"/>
  <c r="BA18" i="19" l="1"/>
  <c r="BB18" i="19" s="1"/>
  <c r="BA22" i="19"/>
  <c r="BB22" i="19" s="1"/>
  <c r="BI19" i="20"/>
  <c r="BA19" i="20"/>
  <c r="BB19" i="20" s="1"/>
  <c r="BA10" i="19"/>
  <c r="BB10" i="19" s="1"/>
  <c r="BA21" i="20"/>
  <c r="BB21" i="20" s="1"/>
  <c r="BI10" i="20"/>
  <c r="O4" i="11"/>
  <c r="AH6" i="19" s="1"/>
  <c r="FJ6" i="19" s="1"/>
  <c r="BI8" i="19"/>
  <c r="BI13" i="20"/>
  <c r="BI8" i="20"/>
  <c r="BI11" i="19"/>
  <c r="BI21" i="19"/>
  <c r="BI12" i="19"/>
  <c r="BI17" i="19"/>
  <c r="BA10" i="20"/>
  <c r="BB10" i="20" s="1"/>
  <c r="BI12" i="20"/>
  <c r="BI16" i="19"/>
  <c r="BI23" i="20"/>
  <c r="BA14" i="20"/>
  <c r="BB14" i="20" s="1"/>
  <c r="BH14" i="20"/>
  <c r="BI14" i="20" s="1"/>
  <c r="BI22" i="20"/>
  <c r="BA17" i="20"/>
  <c r="BB17" i="20" s="1"/>
  <c r="BH17" i="20"/>
  <c r="BI17" i="20" s="1"/>
  <c r="BI15" i="20"/>
  <c r="BI13" i="19"/>
  <c r="BA14" i="19"/>
  <c r="BB14" i="19" s="1"/>
  <c r="BH14" i="19"/>
  <c r="BI14" i="19" s="1"/>
  <c r="BA9" i="19"/>
  <c r="BB9" i="19" s="1"/>
  <c r="BH9" i="19"/>
  <c r="BI9" i="19" s="1"/>
  <c r="BI11" i="20"/>
  <c r="BI15" i="19"/>
  <c r="BI9" i="20"/>
  <c r="BI23" i="19"/>
  <c r="BI18" i="20"/>
  <c r="BI19" i="19"/>
  <c r="BI20" i="20"/>
  <c r="BI20" i="19"/>
  <c r="BA13" i="20"/>
  <c r="BB13" i="20" s="1"/>
  <c r="BA20" i="20"/>
  <c r="BB20" i="20" s="1"/>
  <c r="BA12" i="20"/>
  <c r="BB12" i="20" s="1"/>
  <c r="BA23" i="20"/>
  <c r="BB23" i="20" s="1"/>
  <c r="BA8" i="20"/>
  <c r="BB8" i="20" s="1"/>
  <c r="BA11" i="20"/>
  <c r="BB11" i="20" s="1"/>
  <c r="BA9" i="20"/>
  <c r="BB9" i="20" s="1"/>
  <c r="BA18" i="20"/>
  <c r="BB18" i="20" s="1"/>
  <c r="BA15" i="20"/>
  <c r="BB15" i="20" s="1"/>
  <c r="BA22" i="20"/>
  <c r="BB22" i="20" s="1"/>
  <c r="EI6" i="20"/>
  <c r="ER6" i="20" s="1"/>
  <c r="CR6" i="20"/>
  <c r="CA6" i="20"/>
  <c r="CB6" i="20" s="1"/>
  <c r="CR6" i="19"/>
  <c r="CA6" i="19"/>
  <c r="CB6" i="19" s="1"/>
  <c r="EJ6" i="19"/>
  <c r="DS6" i="19"/>
  <c r="DT6" i="19" s="1"/>
  <c r="BA11" i="19"/>
  <c r="BB11" i="19" s="1"/>
  <c r="BA15" i="19"/>
  <c r="BB15" i="19" s="1"/>
  <c r="BA21" i="19"/>
  <c r="BB21" i="19" s="1"/>
  <c r="BA17" i="19"/>
  <c r="BB17" i="19" s="1"/>
  <c r="EI6" i="19"/>
  <c r="ER6" i="19" s="1"/>
  <c r="BA23" i="19"/>
  <c r="BB23" i="19" s="1"/>
  <c r="DH4" i="11"/>
  <c r="AG6" i="20" s="1"/>
  <c r="AY6" i="20" s="1"/>
  <c r="BH6" i="20" s="1"/>
  <c r="BA12" i="19"/>
  <c r="BB12" i="19" s="1"/>
  <c r="BA16" i="19"/>
  <c r="BB16" i="19" s="1"/>
  <c r="CQ6" i="20"/>
  <c r="CZ6" i="20" s="1"/>
  <c r="DI4" i="11"/>
  <c r="AH6" i="20" s="1"/>
  <c r="EJ6" i="20"/>
  <c r="DS6" i="20"/>
  <c r="DT6" i="20" s="1"/>
  <c r="N4" i="11"/>
  <c r="AG6" i="19" s="1"/>
  <c r="AY6" i="19" s="1"/>
  <c r="BH6" i="19" s="1"/>
  <c r="BA13" i="19"/>
  <c r="BB13" i="19" s="1"/>
  <c r="BA19" i="19"/>
  <c r="BB19" i="19" s="1"/>
  <c r="CQ6" i="19"/>
  <c r="CZ6" i="19" s="1"/>
  <c r="BA8" i="19"/>
  <c r="BB8" i="19" s="1"/>
  <c r="BA20" i="19"/>
  <c r="BB20" i="19" s="1"/>
  <c r="BA4" i="23"/>
  <c r="EU4" i="11" s="1"/>
  <c r="BB4" i="23"/>
  <c r="EV4" i="11" s="1"/>
  <c r="DU4" i="22"/>
  <c r="DV4" i="22"/>
  <c r="AP4" i="22"/>
  <c r="AP4" i="11" s="1"/>
  <c r="AQ4" i="22"/>
  <c r="AQ4" i="11" s="1"/>
  <c r="FX6" i="19" l="1"/>
  <c r="AZ6" i="19"/>
  <c r="BF16" i="19" s="1"/>
  <c r="ES6" i="19"/>
  <c r="ES6" i="20"/>
  <c r="DA6" i="19"/>
  <c r="BF19" i="19"/>
  <c r="DA6" i="20"/>
  <c r="DB6" i="20" s="1"/>
  <c r="BF8" i="19"/>
  <c r="EP6" i="20"/>
  <c r="EP21" i="20"/>
  <c r="EP13" i="20"/>
  <c r="EP14" i="20"/>
  <c r="EP8" i="20"/>
  <c r="EP17" i="20"/>
  <c r="EP22" i="20"/>
  <c r="EP12" i="20"/>
  <c r="EP16" i="20"/>
  <c r="EP18" i="20"/>
  <c r="EP20" i="20"/>
  <c r="EP19" i="20"/>
  <c r="EP10" i="20"/>
  <c r="EP9" i="20"/>
  <c r="EP15" i="20"/>
  <c r="EP23" i="20"/>
  <c r="EP11" i="20"/>
  <c r="BF23" i="19"/>
  <c r="BF11" i="19"/>
  <c r="AZ6" i="20"/>
  <c r="AI6" i="20"/>
  <c r="AJ6" i="20" s="1"/>
  <c r="CX6" i="19"/>
  <c r="CS6" i="19"/>
  <c r="CT6" i="19" s="1"/>
  <c r="CX21" i="19"/>
  <c r="CX18" i="19"/>
  <c r="CX13" i="19"/>
  <c r="CX20" i="19"/>
  <c r="CX12" i="19"/>
  <c r="CX10" i="19"/>
  <c r="CX19" i="19"/>
  <c r="CX11" i="19"/>
  <c r="CX23" i="19"/>
  <c r="CX15" i="19"/>
  <c r="CX14" i="19"/>
  <c r="CX9" i="19"/>
  <c r="CX22" i="19"/>
  <c r="CX16" i="19"/>
  <c r="CX8" i="19"/>
  <c r="CX17" i="19"/>
  <c r="EP6" i="19"/>
  <c r="EK6" i="19"/>
  <c r="EL6" i="19" s="1"/>
  <c r="EP14" i="19"/>
  <c r="EP18" i="19"/>
  <c r="EP23" i="19"/>
  <c r="EP17" i="19"/>
  <c r="EP16" i="19"/>
  <c r="EP10" i="19"/>
  <c r="EP8" i="19"/>
  <c r="EP12" i="19"/>
  <c r="EP9" i="19"/>
  <c r="EP20" i="19"/>
  <c r="EP15" i="19"/>
  <c r="EP13" i="19"/>
  <c r="EP21" i="19"/>
  <c r="EP22" i="19"/>
  <c r="EP11" i="19"/>
  <c r="EP19" i="19"/>
  <c r="FW6" i="20"/>
  <c r="AI6" i="19"/>
  <c r="AJ6" i="19" s="1"/>
  <c r="EK6" i="20"/>
  <c r="EL6" i="20" s="1"/>
  <c r="FI6" i="20"/>
  <c r="FW6" i="19"/>
  <c r="CX6" i="20"/>
  <c r="CX19" i="20"/>
  <c r="CX15" i="20"/>
  <c r="CX14" i="20"/>
  <c r="CX11" i="20"/>
  <c r="CX17" i="20"/>
  <c r="CX12" i="20"/>
  <c r="CX20" i="20"/>
  <c r="CX22" i="20"/>
  <c r="CX10" i="20"/>
  <c r="CX13" i="20"/>
  <c r="CX9" i="20"/>
  <c r="CX18" i="20"/>
  <c r="CS6" i="20"/>
  <c r="CT6" i="20" s="1"/>
  <c r="CX21" i="20"/>
  <c r="CX16" i="20"/>
  <c r="CX8" i="20"/>
  <c r="CX23" i="20"/>
  <c r="FI6" i="19"/>
  <c r="BF10" i="19"/>
  <c r="BF22" i="19"/>
  <c r="BF18" i="19"/>
  <c r="FX6" i="20"/>
  <c r="BF12" i="19"/>
  <c r="FJ6" i="20"/>
  <c r="FG4" i="21"/>
  <c r="EI4" i="11" s="1"/>
  <c r="FF4" i="21"/>
  <c r="EH4" i="11" s="1"/>
  <c r="ET4" i="21"/>
  <c r="DV4" i="11" s="1"/>
  <c r="ES4" i="21"/>
  <c r="DU4" i="11" s="1"/>
  <c r="BF20" i="19" l="1"/>
  <c r="BA6" i="19"/>
  <c r="BB6" i="19" s="1"/>
  <c r="BF17" i="19"/>
  <c r="BF14" i="19"/>
  <c r="BF13" i="19"/>
  <c r="BI6" i="19"/>
  <c r="BF9" i="19"/>
  <c r="BF21" i="19"/>
  <c r="BF15" i="19"/>
  <c r="BF6" i="19"/>
  <c r="BI6" i="20"/>
  <c r="BF6" i="20"/>
  <c r="BA6" i="20"/>
  <c r="BB6" i="20" s="1"/>
  <c r="BF14" i="20"/>
  <c r="BF19" i="20"/>
  <c r="BF16" i="20"/>
  <c r="BF21" i="20"/>
  <c r="BF17" i="20"/>
  <c r="BF10" i="20"/>
  <c r="BF12" i="20"/>
  <c r="BF11" i="20"/>
  <c r="BF15" i="20"/>
  <c r="BF23" i="20"/>
  <c r="BF8" i="20"/>
  <c r="BF20" i="20"/>
  <c r="BF22" i="20"/>
  <c r="BF18" i="20"/>
  <c r="BF13" i="20"/>
  <c r="BF9" i="20"/>
  <c r="F25" i="33"/>
  <c r="F26" i="33"/>
  <c r="F27" i="33"/>
  <c r="E25" i="33"/>
  <c r="E26" i="33"/>
  <c r="E27" i="33"/>
  <c r="D25" i="33"/>
  <c r="D26" i="33"/>
  <c r="D27" i="33"/>
  <c r="F24" i="33"/>
  <c r="E24" i="33"/>
  <c r="D24" i="33"/>
  <c r="F21" i="33"/>
  <c r="F22" i="33"/>
  <c r="F23" i="33"/>
  <c r="E21" i="33"/>
  <c r="E22" i="33"/>
  <c r="E23" i="33"/>
  <c r="D21" i="33"/>
  <c r="D22" i="33"/>
  <c r="D23" i="33"/>
  <c r="F20" i="33"/>
  <c r="E20" i="33"/>
  <c r="D20" i="33"/>
  <c r="F17" i="33"/>
  <c r="F18" i="33"/>
  <c r="F19" i="33"/>
  <c r="F16" i="33"/>
  <c r="E17" i="33"/>
  <c r="E18" i="33"/>
  <c r="E19" i="33"/>
  <c r="E16" i="33"/>
  <c r="D17" i="33"/>
  <c r="D18" i="33"/>
  <c r="D19" i="33"/>
  <c r="D16" i="33"/>
  <c r="D13" i="33"/>
  <c r="D14" i="33"/>
  <c r="D15" i="33"/>
  <c r="D12" i="33"/>
  <c r="D10" i="33"/>
  <c r="F13" i="33" l="1"/>
  <c r="F14" i="33"/>
  <c r="F15" i="33"/>
  <c r="F12" i="33"/>
  <c r="F10" i="33"/>
  <c r="E13" i="33"/>
  <c r="E14" i="33"/>
  <c r="E15" i="33"/>
  <c r="E12" i="33"/>
  <c r="E10" i="33"/>
  <c r="C25" i="33" l="1"/>
  <c r="C26" i="33"/>
  <c r="C27" i="33"/>
  <c r="C24" i="33"/>
  <c r="C21" i="33"/>
  <c r="C22" i="33"/>
  <c r="C23" i="33"/>
  <c r="C20" i="33"/>
  <c r="C17" i="33"/>
  <c r="C18" i="33"/>
  <c r="C19" i="33"/>
  <c r="C16" i="33"/>
  <c r="C13" i="33"/>
  <c r="C14" i="33"/>
  <c r="C15" i="33"/>
  <c r="C12" i="33"/>
  <c r="C10" i="33"/>
  <c r="DP8" i="20" l="1"/>
  <c r="DP9" i="20"/>
  <c r="DP10" i="20"/>
  <c r="EH10" i="20" s="1"/>
  <c r="EM10" i="20" s="1"/>
  <c r="DP11" i="20"/>
  <c r="DP12" i="20"/>
  <c r="EH12" i="20" s="1"/>
  <c r="EM12" i="20" s="1"/>
  <c r="DP13" i="20"/>
  <c r="EH13" i="20" s="1"/>
  <c r="EM13" i="20" s="1"/>
  <c r="DP14" i="20"/>
  <c r="DP15" i="20"/>
  <c r="DP16" i="20"/>
  <c r="DP17" i="20"/>
  <c r="DP18" i="20"/>
  <c r="EH18" i="20" s="1"/>
  <c r="EM18" i="20" s="1"/>
  <c r="DP19" i="20"/>
  <c r="DP20" i="20"/>
  <c r="EH20" i="20" s="1"/>
  <c r="EM20" i="20" s="1"/>
  <c r="DP21" i="20"/>
  <c r="EH21" i="20" s="1"/>
  <c r="EM21" i="20" s="1"/>
  <c r="DP22" i="20"/>
  <c r="DP23" i="20"/>
  <c r="BX8" i="20"/>
  <c r="BX9" i="20"/>
  <c r="BX10" i="20"/>
  <c r="BX11" i="20"/>
  <c r="BX12" i="20"/>
  <c r="BX13" i="20"/>
  <c r="BX14" i="20"/>
  <c r="BX15" i="20"/>
  <c r="BX16" i="20"/>
  <c r="BX17" i="20"/>
  <c r="BX18" i="20"/>
  <c r="BX19" i="20"/>
  <c r="BX20" i="20"/>
  <c r="BX21" i="20"/>
  <c r="BX22" i="20"/>
  <c r="BX23" i="20"/>
  <c r="EH19" i="20" l="1"/>
  <c r="EM19" i="20" s="1"/>
  <c r="EH11" i="20"/>
  <c r="EM11" i="20" s="1"/>
  <c r="EH17" i="20"/>
  <c r="EM17" i="20" s="1"/>
  <c r="EH9" i="20"/>
  <c r="EM9" i="20" s="1"/>
  <c r="EH16" i="20"/>
  <c r="EM16" i="20" s="1"/>
  <c r="EH8" i="20"/>
  <c r="EM8" i="20" s="1"/>
  <c r="EH23" i="20"/>
  <c r="EM23" i="20" s="1"/>
  <c r="EH15" i="20"/>
  <c r="EM15" i="20" s="1"/>
  <c r="EH22" i="20"/>
  <c r="EM22" i="20" s="1"/>
  <c r="EH14" i="20"/>
  <c r="EM14" i="20" s="1"/>
  <c r="CP21" i="20"/>
  <c r="CP19" i="20"/>
  <c r="CP11" i="20"/>
  <c r="CP22" i="20"/>
  <c r="CP14" i="20"/>
  <c r="CP13" i="20"/>
  <c r="CP18" i="20"/>
  <c r="CP10" i="20"/>
  <c r="CP17" i="20"/>
  <c r="CP9" i="20"/>
  <c r="CP16" i="20"/>
  <c r="CP8" i="20"/>
  <c r="CP23" i="20"/>
  <c r="CP15" i="20"/>
  <c r="CP20" i="20"/>
  <c r="CP12" i="20"/>
  <c r="BX8" i="19"/>
  <c r="BX9" i="19"/>
  <c r="BX10" i="19"/>
  <c r="CP10" i="19" s="1"/>
  <c r="BX11" i="19"/>
  <c r="BX12" i="19"/>
  <c r="BX13" i="19"/>
  <c r="BX14" i="19"/>
  <c r="BX15" i="19"/>
  <c r="BX16" i="19"/>
  <c r="BX17" i="19"/>
  <c r="BX18" i="19"/>
  <c r="CP18" i="19" s="1"/>
  <c r="BX19" i="19"/>
  <c r="BX20" i="19"/>
  <c r="BX21" i="19"/>
  <c r="BX22" i="19"/>
  <c r="BX23" i="19"/>
  <c r="GU6" i="11"/>
  <c r="GU7" i="11"/>
  <c r="GU8" i="11"/>
  <c r="GU9" i="11"/>
  <c r="GU10" i="11"/>
  <c r="GU11" i="11"/>
  <c r="GU12" i="11"/>
  <c r="GU13" i="11"/>
  <c r="GU14" i="11"/>
  <c r="GU15" i="11"/>
  <c r="GU16" i="11"/>
  <c r="GU17" i="11"/>
  <c r="GU18" i="11"/>
  <c r="GU19" i="11"/>
  <c r="GU20" i="11"/>
  <c r="GU21" i="11"/>
  <c r="GH6" i="11"/>
  <c r="GH7" i="11"/>
  <c r="GH8" i="11"/>
  <c r="GH9" i="11"/>
  <c r="GH10" i="11"/>
  <c r="GH11" i="11"/>
  <c r="GH12" i="11"/>
  <c r="GH13" i="11"/>
  <c r="GH14" i="11"/>
  <c r="GH15" i="11"/>
  <c r="GH16" i="11"/>
  <c r="GH17" i="11"/>
  <c r="GH18" i="11"/>
  <c r="GH19" i="11"/>
  <c r="GH20" i="11"/>
  <c r="GH21" i="11"/>
  <c r="FU6" i="11"/>
  <c r="FU7" i="11"/>
  <c r="FU8" i="11"/>
  <c r="FU9" i="11"/>
  <c r="FU10" i="11"/>
  <c r="FU11" i="11"/>
  <c r="FU12" i="11"/>
  <c r="FU13" i="11"/>
  <c r="FU14" i="11"/>
  <c r="FU15" i="11"/>
  <c r="FU16" i="11"/>
  <c r="FU17" i="11"/>
  <c r="FU18" i="11"/>
  <c r="FU19" i="11"/>
  <c r="FU20" i="11"/>
  <c r="FU21" i="11"/>
  <c r="FG6" i="11"/>
  <c r="FG7" i="11"/>
  <c r="FG8" i="11"/>
  <c r="FG9" i="11"/>
  <c r="FG10" i="11"/>
  <c r="FG11" i="11"/>
  <c r="FG12" i="11"/>
  <c r="FG13" i="11"/>
  <c r="FG14" i="11"/>
  <c r="FG15" i="11"/>
  <c r="FG16" i="11"/>
  <c r="FG17" i="11"/>
  <c r="FG18" i="11"/>
  <c r="FG19" i="11"/>
  <c r="FG20" i="11"/>
  <c r="FG21" i="11"/>
  <c r="ET6" i="11"/>
  <c r="ET7" i="11"/>
  <c r="ET8" i="11"/>
  <c r="ET9" i="11"/>
  <c r="ET10" i="11"/>
  <c r="ET11" i="11"/>
  <c r="ET12" i="11"/>
  <c r="ET13" i="11"/>
  <c r="ET14" i="11"/>
  <c r="ET15" i="11"/>
  <c r="ET16" i="11"/>
  <c r="ET17" i="11"/>
  <c r="ET18" i="11"/>
  <c r="ET19" i="11"/>
  <c r="ET20" i="11"/>
  <c r="ET21" i="11"/>
  <c r="EG6" i="11"/>
  <c r="EG7" i="11"/>
  <c r="EG8" i="11"/>
  <c r="EG9" i="11"/>
  <c r="EG10" i="11"/>
  <c r="EG11" i="11"/>
  <c r="EG12" i="11"/>
  <c r="EG13" i="11"/>
  <c r="EG14" i="11"/>
  <c r="EG15" i="11"/>
  <c r="EG16" i="11"/>
  <c r="EG17" i="11"/>
  <c r="EG18" i="11"/>
  <c r="EG19" i="11"/>
  <c r="EG20" i="11"/>
  <c r="EG21" i="11"/>
  <c r="DT6" i="11"/>
  <c r="DT7" i="11"/>
  <c r="DT8" i="11"/>
  <c r="DT9" i="11"/>
  <c r="DT10" i="11"/>
  <c r="DT11" i="11"/>
  <c r="DT12" i="11"/>
  <c r="DT13" i="11"/>
  <c r="DT14" i="11"/>
  <c r="DT15" i="11"/>
  <c r="DT16" i="11"/>
  <c r="DT17" i="11"/>
  <c r="DT18" i="11"/>
  <c r="DT19" i="11"/>
  <c r="DT20" i="11"/>
  <c r="DT21" i="11"/>
  <c r="DG6" i="11"/>
  <c r="AF8" i="20" s="1"/>
  <c r="FH8" i="20" s="1"/>
  <c r="DG7" i="11"/>
  <c r="AF9" i="20" s="1"/>
  <c r="DG8" i="11"/>
  <c r="AF10" i="20" s="1"/>
  <c r="DG9" i="11"/>
  <c r="AF11" i="20" s="1"/>
  <c r="DG10" i="11"/>
  <c r="AF12" i="20" s="1"/>
  <c r="FH12" i="20" s="1"/>
  <c r="DG11" i="11"/>
  <c r="AF13" i="20" s="1"/>
  <c r="DG12" i="11"/>
  <c r="AF14" i="20" s="1"/>
  <c r="DG13" i="11"/>
  <c r="AF15" i="20" s="1"/>
  <c r="DG14" i="11"/>
  <c r="AF16" i="20" s="1"/>
  <c r="FH16" i="20" s="1"/>
  <c r="DG15" i="11"/>
  <c r="AF17" i="20" s="1"/>
  <c r="FV17" i="20" s="1"/>
  <c r="DG16" i="11"/>
  <c r="AF18" i="20" s="1"/>
  <c r="AX18" i="20" s="1"/>
  <c r="DG17" i="11"/>
  <c r="AF19" i="20" s="1"/>
  <c r="DG18" i="11"/>
  <c r="AF20" i="20" s="1"/>
  <c r="FV20" i="20" s="1"/>
  <c r="DG19" i="11"/>
  <c r="AF21" i="20" s="1"/>
  <c r="DG20" i="11"/>
  <c r="AF22" i="20" s="1"/>
  <c r="FV22" i="20" s="1"/>
  <c r="DG21" i="11"/>
  <c r="AF23" i="20" s="1"/>
  <c r="CS6" i="11"/>
  <c r="CS7" i="11"/>
  <c r="CS8" i="11"/>
  <c r="CS9" i="11"/>
  <c r="CS10" i="11"/>
  <c r="CS11" i="11"/>
  <c r="CS12" i="11"/>
  <c r="CS13" i="11"/>
  <c r="CS14" i="11"/>
  <c r="CS15" i="11"/>
  <c r="CS16" i="11"/>
  <c r="CS17" i="11"/>
  <c r="CS18" i="11"/>
  <c r="CS19" i="11"/>
  <c r="CS20" i="11"/>
  <c r="CS21" i="11"/>
  <c r="CE6" i="11"/>
  <c r="CE7" i="11"/>
  <c r="CE8" i="11"/>
  <c r="CE9" i="11"/>
  <c r="CE10" i="11"/>
  <c r="CE11" i="11"/>
  <c r="CE12" i="11"/>
  <c r="CE13" i="11"/>
  <c r="CE14" i="11"/>
  <c r="CE15" i="11"/>
  <c r="CE16" i="11"/>
  <c r="CE17" i="11"/>
  <c r="CE18" i="11"/>
  <c r="CE19" i="11"/>
  <c r="CE20" i="11"/>
  <c r="CE21" i="11"/>
  <c r="BQ6" i="11"/>
  <c r="BQ7" i="11"/>
  <c r="BQ8" i="11"/>
  <c r="BQ9" i="11"/>
  <c r="BQ10" i="11"/>
  <c r="BQ11" i="11"/>
  <c r="BQ12" i="11"/>
  <c r="BQ13" i="11"/>
  <c r="BQ14" i="11"/>
  <c r="BQ15" i="11"/>
  <c r="BQ16" i="11"/>
  <c r="BQ17" i="11"/>
  <c r="BQ18" i="11"/>
  <c r="BQ19" i="11"/>
  <c r="BQ20" i="11"/>
  <c r="BQ21" i="11"/>
  <c r="BC6" i="11"/>
  <c r="BC7" i="11"/>
  <c r="BC8" i="11"/>
  <c r="BC9" i="11"/>
  <c r="BC10" i="11"/>
  <c r="BC11" i="11"/>
  <c r="BC12" i="11"/>
  <c r="BC13" i="11"/>
  <c r="BC14" i="11"/>
  <c r="BC15" i="11"/>
  <c r="BC16" i="11"/>
  <c r="BC17" i="11"/>
  <c r="BC18" i="11"/>
  <c r="BC19" i="11"/>
  <c r="BC20" i="11"/>
  <c r="BC21" i="11"/>
  <c r="AO6" i="11"/>
  <c r="AO7" i="11"/>
  <c r="AO8" i="11"/>
  <c r="AO9" i="11"/>
  <c r="AO10" i="11"/>
  <c r="AO11" i="11"/>
  <c r="AO12" i="11"/>
  <c r="AO13" i="11"/>
  <c r="AO14" i="11"/>
  <c r="AO15" i="11"/>
  <c r="AO16" i="11"/>
  <c r="AO17" i="11"/>
  <c r="AO18" i="11"/>
  <c r="AO19" i="11"/>
  <c r="AO20" i="11"/>
  <c r="AO21" i="11"/>
  <c r="AA6" i="11"/>
  <c r="AA7" i="11"/>
  <c r="AA8" i="11"/>
  <c r="AA9" i="11"/>
  <c r="AA10" i="11"/>
  <c r="AA11" i="11"/>
  <c r="AA12" i="11"/>
  <c r="AA13" i="11"/>
  <c r="AA14" i="11"/>
  <c r="AA15" i="11"/>
  <c r="AA16" i="11"/>
  <c r="AA17" i="11"/>
  <c r="AA18" i="11"/>
  <c r="AA19" i="11"/>
  <c r="AA20" i="11"/>
  <c r="AA21" i="11"/>
  <c r="M6" i="11"/>
  <c r="AF8" i="19" s="1"/>
  <c r="M7" i="11"/>
  <c r="AF9" i="19" s="1"/>
  <c r="M8" i="11"/>
  <c r="AF10" i="19" s="1"/>
  <c r="M9" i="11"/>
  <c r="AF11" i="19" s="1"/>
  <c r="M10" i="11"/>
  <c r="AF12" i="19" s="1"/>
  <c r="M11" i="11"/>
  <c r="AF13" i="19" s="1"/>
  <c r="M12" i="11"/>
  <c r="AF14" i="19" s="1"/>
  <c r="M13" i="11"/>
  <c r="AF15" i="19" s="1"/>
  <c r="M14" i="11"/>
  <c r="AF16" i="19" s="1"/>
  <c r="M15" i="11"/>
  <c r="AF17" i="19" s="1"/>
  <c r="M16" i="11"/>
  <c r="AF18" i="19" s="1"/>
  <c r="M17" i="11"/>
  <c r="AF19" i="19" s="1"/>
  <c r="M18" i="11"/>
  <c r="AF20" i="19" s="1"/>
  <c r="M19" i="11"/>
  <c r="AF21" i="19" s="1"/>
  <c r="M20" i="11"/>
  <c r="AF22" i="19" s="1"/>
  <c r="M21" i="11"/>
  <c r="AF23" i="19" s="1"/>
  <c r="DP8" i="19"/>
  <c r="FV8" i="19" s="1"/>
  <c r="DP9" i="19"/>
  <c r="DP10" i="19"/>
  <c r="DP11" i="19"/>
  <c r="DP12" i="19"/>
  <c r="DP13" i="19"/>
  <c r="DP14" i="19"/>
  <c r="DP15" i="19"/>
  <c r="DP16" i="19"/>
  <c r="DP17" i="19"/>
  <c r="DP18" i="19"/>
  <c r="DP19" i="19"/>
  <c r="DP20" i="19"/>
  <c r="DP21" i="19"/>
  <c r="DP22" i="19"/>
  <c r="DP23" i="19"/>
  <c r="FV16" i="19" l="1"/>
  <c r="FV19" i="19"/>
  <c r="FV11" i="19"/>
  <c r="FH17" i="19"/>
  <c r="AX8" i="19"/>
  <c r="FH21" i="19"/>
  <c r="FH9" i="19"/>
  <c r="FH19" i="19"/>
  <c r="FH11" i="19"/>
  <c r="FH13" i="19"/>
  <c r="FH22" i="19"/>
  <c r="FH18" i="19"/>
  <c r="FH14" i="19"/>
  <c r="FH10" i="19"/>
  <c r="FV23" i="20"/>
  <c r="FV19" i="20"/>
  <c r="FV15" i="20"/>
  <c r="FV11" i="20"/>
  <c r="FV22" i="19"/>
  <c r="FV18" i="19"/>
  <c r="FV14" i="19"/>
  <c r="FV10" i="19"/>
  <c r="AX12" i="20"/>
  <c r="AX16" i="20"/>
  <c r="AX21" i="20"/>
  <c r="FV12" i="20"/>
  <c r="FV9" i="20"/>
  <c r="FH21" i="20"/>
  <c r="FV16" i="20"/>
  <c r="FH22" i="20"/>
  <c r="FH18" i="20"/>
  <c r="FH14" i="20"/>
  <c r="FH10" i="20"/>
  <c r="FH20" i="19"/>
  <c r="FH16" i="19"/>
  <c r="FH12" i="19"/>
  <c r="FH8" i="19"/>
  <c r="FV21" i="19"/>
  <c r="FV17" i="19"/>
  <c r="FV13" i="19"/>
  <c r="FV9" i="19"/>
  <c r="AX20" i="20"/>
  <c r="AX15" i="20"/>
  <c r="AX9" i="20"/>
  <c r="AX11" i="20"/>
  <c r="FV13" i="20"/>
  <c r="FV10" i="20"/>
  <c r="FH9" i="20"/>
  <c r="FH19" i="20"/>
  <c r="FH23" i="19"/>
  <c r="FH15" i="19"/>
  <c r="FV20" i="19"/>
  <c r="FV12" i="19"/>
  <c r="AX14" i="20"/>
  <c r="AX23" i="20"/>
  <c r="AX17" i="20"/>
  <c r="AX19" i="20"/>
  <c r="FH15" i="20"/>
  <c r="FV14" i="20"/>
  <c r="FH13" i="20"/>
  <c r="FV23" i="19"/>
  <c r="FV15" i="19"/>
  <c r="AX22" i="20"/>
  <c r="AX8" i="20"/>
  <c r="AX10" i="20"/>
  <c r="AX13" i="20"/>
  <c r="FH23" i="20"/>
  <c r="FV21" i="20"/>
  <c r="FH20" i="20"/>
  <c r="FV18" i="20"/>
  <c r="FH17" i="20"/>
  <c r="FH11" i="20"/>
  <c r="FV8" i="20"/>
  <c r="EH16" i="19"/>
  <c r="ET16" i="19" s="1"/>
  <c r="EH8" i="19"/>
  <c r="ET8" i="19" s="1"/>
  <c r="AX16" i="19"/>
  <c r="CP22" i="19"/>
  <c r="DB22" i="19" s="1"/>
  <c r="CP14" i="19"/>
  <c r="DB14" i="19" s="1"/>
  <c r="CP21" i="19"/>
  <c r="DB21" i="19" s="1"/>
  <c r="EH19" i="19"/>
  <c r="ET19" i="19" s="1"/>
  <c r="EH11" i="19"/>
  <c r="ET11" i="19" s="1"/>
  <c r="AX19" i="19"/>
  <c r="AX11" i="19"/>
  <c r="CP13" i="19"/>
  <c r="DB13" i="19" s="1"/>
  <c r="CP19" i="19"/>
  <c r="DB19" i="19" s="1"/>
  <c r="CP11" i="19"/>
  <c r="DB11" i="19" s="1"/>
  <c r="DB10" i="19"/>
  <c r="DB18" i="19"/>
  <c r="EH18" i="19"/>
  <c r="EH10" i="19"/>
  <c r="EH17" i="19"/>
  <c r="EH9" i="19"/>
  <c r="CP20" i="19"/>
  <c r="CP12" i="19"/>
  <c r="EH15" i="19"/>
  <c r="EH22" i="19"/>
  <c r="EH14" i="19"/>
  <c r="CP17" i="19"/>
  <c r="CP9" i="19"/>
  <c r="EH23" i="19"/>
  <c r="AX15" i="19"/>
  <c r="EH21" i="19"/>
  <c r="EH13" i="19"/>
  <c r="CP16" i="19"/>
  <c r="CP8" i="19"/>
  <c r="AX23" i="19"/>
  <c r="EH20" i="19"/>
  <c r="EH12" i="19"/>
  <c r="CP23" i="19"/>
  <c r="CP15" i="19"/>
  <c r="AX18" i="19"/>
  <c r="AX22" i="19"/>
  <c r="AX14" i="19"/>
  <c r="AX21" i="19"/>
  <c r="AX13" i="19"/>
  <c r="AX20" i="19"/>
  <c r="AX12" i="19"/>
  <c r="AX17" i="19"/>
  <c r="AX9" i="19"/>
  <c r="AX10" i="19"/>
  <c r="GU4" i="24"/>
  <c r="GH4" i="24"/>
  <c r="FU4" i="24"/>
  <c r="FT4" i="24"/>
  <c r="FG4" i="24"/>
  <c r="ET4" i="24"/>
  <c r="EG4" i="24"/>
  <c r="DT4" i="24"/>
  <c r="DG4" i="24"/>
  <c r="DP6" i="20" s="1"/>
  <c r="CS4" i="24"/>
  <c r="CE4" i="24"/>
  <c r="BQ4" i="24"/>
  <c r="BC4" i="24"/>
  <c r="AO4" i="24"/>
  <c r="AA4" i="24"/>
  <c r="M4" i="24"/>
  <c r="DP6" i="19" s="1"/>
  <c r="EH6" i="19" s="1"/>
  <c r="DA4" i="23"/>
  <c r="CN4" i="23"/>
  <c r="CA4" i="23"/>
  <c r="BM4" i="23"/>
  <c r="AZ4" i="23"/>
  <c r="AM4" i="23"/>
  <c r="Z4" i="23"/>
  <c r="M4" i="23"/>
  <c r="GU4" i="22"/>
  <c r="GH4" i="22"/>
  <c r="FU4" i="22"/>
  <c r="FG4" i="22"/>
  <c r="ET4" i="22"/>
  <c r="EG4" i="22"/>
  <c r="DT4" i="22"/>
  <c r="DG4" i="22"/>
  <c r="CS4" i="22"/>
  <c r="CE4" i="22"/>
  <c r="BQ4" i="22"/>
  <c r="BC4" i="22"/>
  <c r="AO4" i="22"/>
  <c r="AA4" i="22"/>
  <c r="M4" i="22"/>
  <c r="EH6" i="20" l="1"/>
  <c r="ET12" i="19"/>
  <c r="ET6" i="19"/>
  <c r="ET13" i="19"/>
  <c r="ET20" i="19"/>
  <c r="ET21" i="19"/>
  <c r="DB9" i="19"/>
  <c r="DB17" i="19"/>
  <c r="DB12" i="19"/>
  <c r="ET22" i="19"/>
  <c r="ET9" i="19"/>
  <c r="ET15" i="19"/>
  <c r="ET17" i="19"/>
  <c r="ET23" i="19"/>
  <c r="DB15" i="19"/>
  <c r="DB8" i="19"/>
  <c r="ET10" i="19"/>
  <c r="ET14" i="19"/>
  <c r="DB20" i="19"/>
  <c r="DB23" i="19"/>
  <c r="DB16" i="19"/>
  <c r="ET18" i="19"/>
  <c r="HT4" i="21"/>
  <c r="GU4" i="11" s="1"/>
  <c r="HG4" i="21"/>
  <c r="GH4" i="11" s="1"/>
  <c r="GT4" i="21"/>
  <c r="GS4" i="21"/>
  <c r="GE4" i="21"/>
  <c r="FG4" i="11" s="1"/>
  <c r="FR4" i="21"/>
  <c r="ET4" i="11" s="1"/>
  <c r="FE4" i="21"/>
  <c r="EG4" i="11" s="1"/>
  <c r="ER4" i="21"/>
  <c r="DT4" i="11" s="1"/>
  <c r="EE4" i="21"/>
  <c r="DO4" i="21"/>
  <c r="CS4" i="11" s="1"/>
  <c r="CZ4" i="21"/>
  <c r="CE4" i="11" s="1"/>
  <c r="CK4" i="21"/>
  <c r="BQ4" i="11" s="1"/>
  <c r="BV4" i="21"/>
  <c r="BC4" i="11" s="1"/>
  <c r="BG4" i="21"/>
  <c r="AO4" i="11" s="1"/>
  <c r="AR4" i="21"/>
  <c r="AA4" i="11" s="1"/>
  <c r="AC4" i="21"/>
  <c r="BX6" i="19" l="1"/>
  <c r="M4" i="11"/>
  <c r="AF6" i="19" s="1"/>
  <c r="BX6" i="20"/>
  <c r="DG4" i="11"/>
  <c r="AF6" i="20" s="1"/>
  <c r="H12" i="35"/>
  <c r="I12" i="35" s="1"/>
  <c r="P11" i="34"/>
  <c r="Q11" i="34" s="1"/>
  <c r="AX6" i="20" l="1"/>
  <c r="FV6" i="20"/>
  <c r="FH6" i="20"/>
  <c r="CP6" i="20"/>
  <c r="AX6" i="19"/>
  <c r="FV6" i="19"/>
  <c r="FH6" i="19"/>
  <c r="CP6" i="19"/>
  <c r="M13" i="34"/>
  <c r="M26" i="34"/>
  <c r="M16" i="34"/>
  <c r="L26" i="34"/>
  <c r="P13" i="34"/>
  <c r="Q13" i="34" s="1"/>
  <c r="P18" i="34"/>
  <c r="Q18" i="34" s="1"/>
  <c r="K10" i="35"/>
  <c r="K18" i="35"/>
  <c r="J24" i="34"/>
  <c r="J19" i="34"/>
  <c r="J27" i="34"/>
  <c r="P25" i="34"/>
  <c r="Q25" i="34" s="1"/>
  <c r="H16" i="35"/>
  <c r="I16" i="35" s="1"/>
  <c r="H17" i="35"/>
  <c r="I17" i="35" s="1"/>
  <c r="N21" i="34"/>
  <c r="H18" i="35"/>
  <c r="I18" i="35" s="1"/>
  <c r="N18" i="34"/>
  <c r="M18" i="34"/>
  <c r="J14" i="34"/>
  <c r="M19" i="34"/>
  <c r="M27" i="34"/>
  <c r="N26" i="34"/>
  <c r="N17" i="34"/>
  <c r="L19" i="34"/>
  <c r="J13" i="34"/>
  <c r="J20" i="34"/>
  <c r="K23" i="34"/>
  <c r="K17" i="35"/>
  <c r="K21" i="34"/>
  <c r="N14" i="34"/>
  <c r="P20" i="34"/>
  <c r="Q20" i="34" s="1"/>
  <c r="N19" i="34"/>
  <c r="N27" i="34"/>
  <c r="J15" i="34"/>
  <c r="L23" i="34"/>
  <c r="M21" i="34"/>
  <c r="M23" i="34"/>
  <c r="H10" i="35"/>
  <c r="I10" i="35" s="1"/>
  <c r="H24" i="35"/>
  <c r="I24" i="35" s="1"/>
  <c r="K16" i="35"/>
  <c r="K24" i="35"/>
  <c r="K12" i="35"/>
  <c r="K22" i="35"/>
  <c r="N13" i="34"/>
  <c r="N15" i="34"/>
  <c r="N20" i="34"/>
  <c r="N25" i="34"/>
  <c r="N22" i="34"/>
  <c r="N12" i="34"/>
  <c r="M24" i="34"/>
  <c r="M20" i="34"/>
  <c r="M22" i="34"/>
  <c r="M25" i="34"/>
  <c r="M15" i="34"/>
  <c r="L22" i="34"/>
  <c r="L21" i="34"/>
  <c r="L12" i="34"/>
  <c r="K12" i="34"/>
  <c r="P23" i="34"/>
  <c r="Q23" i="34" s="1"/>
  <c r="J16" i="34"/>
  <c r="J17" i="34"/>
  <c r="J21" i="34"/>
  <c r="P10" i="34"/>
  <c r="Q10" i="34" s="1"/>
  <c r="P24" i="34"/>
  <c r="Q24" i="34" s="1"/>
  <c r="J12" i="34"/>
  <c r="P15" i="34"/>
  <c r="Q15" i="34" s="1"/>
  <c r="P16" i="34"/>
  <c r="Q16" i="34" s="1"/>
  <c r="M17" i="34"/>
  <c r="K27" i="34"/>
  <c r="M12" i="34"/>
  <c r="P22" i="34"/>
  <c r="Q22" i="34" s="1"/>
  <c r="J23" i="34"/>
  <c r="J25" i="34"/>
  <c r="L13" i="34"/>
  <c r="L20" i="34"/>
  <c r="P21" i="34"/>
  <c r="Q21" i="34" s="1"/>
  <c r="J22" i="34"/>
  <c r="N23" i="34"/>
  <c r="J26" i="34"/>
  <c r="P27" i="34"/>
  <c r="Q27" i="34" s="1"/>
  <c r="K13" i="34"/>
  <c r="P17" i="34"/>
  <c r="Q17" i="34" s="1"/>
  <c r="J18" i="34"/>
  <c r="K20" i="34"/>
  <c r="P12" i="34"/>
  <c r="Q12" i="34" s="1"/>
  <c r="P14" i="34"/>
  <c r="Q14" i="34" s="1"/>
  <c r="P19" i="34"/>
  <c r="Q19" i="34" s="1"/>
  <c r="L25" i="34"/>
  <c r="M14" i="34"/>
  <c r="N24" i="34"/>
  <c r="P26" i="34"/>
  <c r="Q26" i="34" s="1"/>
  <c r="N16" i="34"/>
  <c r="L27" i="33"/>
  <c r="K27" i="33"/>
  <c r="M27" i="33"/>
  <c r="N27" i="33" s="1"/>
  <c r="K26" i="33"/>
  <c r="J26" i="33"/>
  <c r="I26" i="33"/>
  <c r="M25" i="33"/>
  <c r="N25" i="33" s="1"/>
  <c r="L25" i="33"/>
  <c r="K25" i="33"/>
  <c r="J25" i="33"/>
  <c r="M24" i="33"/>
  <c r="N24" i="33" s="1"/>
  <c r="L23" i="33"/>
  <c r="K23" i="33"/>
  <c r="J23" i="33"/>
  <c r="I23" i="33"/>
  <c r="M22" i="33"/>
  <c r="N22" i="33" s="1"/>
  <c r="L22" i="33"/>
  <c r="K22" i="33"/>
  <c r="J21" i="33"/>
  <c r="M21" i="33"/>
  <c r="N21" i="33" s="1"/>
  <c r="L20" i="33"/>
  <c r="K20" i="33"/>
  <c r="J20" i="33"/>
  <c r="I20" i="33"/>
  <c r="L19" i="33"/>
  <c r="M19" i="33"/>
  <c r="N19" i="33" s="1"/>
  <c r="K18" i="33"/>
  <c r="J18" i="33"/>
  <c r="I18" i="33"/>
  <c r="L17" i="33"/>
  <c r="K17" i="33"/>
  <c r="J17" i="33"/>
  <c r="K16" i="33"/>
  <c r="M16" i="33"/>
  <c r="N16" i="33" s="1"/>
  <c r="L15" i="33"/>
  <c r="K15" i="33"/>
  <c r="J15" i="33"/>
  <c r="I15" i="33"/>
  <c r="I14" i="33"/>
  <c r="L14" i="33"/>
  <c r="M14" i="33"/>
  <c r="N14" i="33" s="1"/>
  <c r="L13" i="33"/>
  <c r="J13" i="33"/>
  <c r="M13" i="33"/>
  <c r="N13" i="33" s="1"/>
  <c r="L24" i="33"/>
  <c r="K19" i="33"/>
  <c r="I25" i="33"/>
  <c r="M11" i="33"/>
  <c r="N11" i="33" s="1"/>
  <c r="M10" i="33"/>
  <c r="N10" i="33" s="1"/>
  <c r="DB6" i="19" l="1"/>
  <c r="M18" i="33"/>
  <c r="N18" i="33" s="1"/>
  <c r="I22" i="33"/>
  <c r="J16" i="33"/>
  <c r="M17" i="33"/>
  <c r="N17" i="33" s="1"/>
  <c r="K12" i="33"/>
  <c r="J12" i="33"/>
  <c r="J19" i="33"/>
  <c r="K24" i="33"/>
  <c r="J27" i="33"/>
  <c r="K13" i="33"/>
  <c r="M15" i="33"/>
  <c r="N15" i="33" s="1"/>
  <c r="K21" i="33"/>
  <c r="M23" i="33"/>
  <c r="N23" i="33" s="1"/>
  <c r="I27" i="33"/>
  <c r="I16" i="33"/>
  <c r="I24" i="33"/>
  <c r="L12" i="33"/>
  <c r="I13" i="33"/>
  <c r="I21" i="33"/>
  <c r="I12" i="33"/>
  <c r="K14" i="33"/>
  <c r="L21" i="33"/>
  <c r="M26" i="33"/>
  <c r="N26" i="33" s="1"/>
  <c r="L18" i="33"/>
  <c r="I19" i="33"/>
  <c r="J24" i="33"/>
  <c r="L26" i="33"/>
  <c r="M12" i="33"/>
  <c r="N12" i="33" s="1"/>
  <c r="M20" i="33"/>
  <c r="N20" i="33" s="1"/>
  <c r="J14" i="33"/>
  <c r="L16" i="33"/>
  <c r="I17" i="33"/>
  <c r="DN4" i="21"/>
  <c r="BF4" i="21"/>
  <c r="DO8" i="20" l="1"/>
  <c r="DO9" i="20"/>
  <c r="DO10" i="20"/>
  <c r="DO11" i="20"/>
  <c r="DO12" i="20"/>
  <c r="DO13" i="20"/>
  <c r="DO14" i="20"/>
  <c r="DO15" i="20"/>
  <c r="DO16" i="20"/>
  <c r="DO17" i="20"/>
  <c r="DO18" i="20"/>
  <c r="DU18" i="20" s="1"/>
  <c r="DV18" i="20" s="1"/>
  <c r="DO19" i="20"/>
  <c r="DO20" i="20"/>
  <c r="DO21" i="20"/>
  <c r="DO22" i="20"/>
  <c r="DO23" i="20"/>
  <c r="BW8" i="20"/>
  <c r="BW9" i="20"/>
  <c r="BW10" i="20"/>
  <c r="BW11" i="20"/>
  <c r="BW12" i="20"/>
  <c r="BW13" i="20"/>
  <c r="BW14" i="20"/>
  <c r="BW15" i="20"/>
  <c r="BW16" i="20"/>
  <c r="BW17" i="20"/>
  <c r="BW18" i="20"/>
  <c r="BW19" i="20"/>
  <c r="BW20" i="20"/>
  <c r="BW21" i="20"/>
  <c r="BW22" i="20"/>
  <c r="BW23" i="20"/>
  <c r="DO8" i="19"/>
  <c r="DO9" i="19"/>
  <c r="DO10" i="19"/>
  <c r="DO11" i="19"/>
  <c r="DO12" i="19"/>
  <c r="DO13" i="19"/>
  <c r="DO14" i="19"/>
  <c r="DO15" i="19"/>
  <c r="DO16" i="19"/>
  <c r="DO17" i="19"/>
  <c r="DO18" i="19"/>
  <c r="DO19" i="19"/>
  <c r="DO20" i="19"/>
  <c r="DO21" i="19"/>
  <c r="DO22" i="19"/>
  <c r="DO23" i="19"/>
  <c r="BW8" i="19"/>
  <c r="BW9" i="19"/>
  <c r="BW10" i="19"/>
  <c r="BW11" i="19"/>
  <c r="BW12" i="19"/>
  <c r="BW13" i="19"/>
  <c r="BW14" i="19"/>
  <c r="BW15" i="19"/>
  <c r="BW16" i="19"/>
  <c r="BW17" i="19"/>
  <c r="BW18" i="19"/>
  <c r="BW19" i="19"/>
  <c r="BW20" i="19"/>
  <c r="BW21" i="19"/>
  <c r="BW22" i="19"/>
  <c r="BW23" i="19"/>
  <c r="GT6" i="11"/>
  <c r="GT7" i="11"/>
  <c r="GT8" i="11"/>
  <c r="GT9" i="11"/>
  <c r="GT10" i="11"/>
  <c r="GT11" i="11"/>
  <c r="GT12" i="11"/>
  <c r="GT13" i="11"/>
  <c r="GT14" i="11"/>
  <c r="GT15" i="11"/>
  <c r="GT16" i="11"/>
  <c r="GT17" i="11"/>
  <c r="GT18" i="11"/>
  <c r="GT19" i="11"/>
  <c r="GT20" i="11"/>
  <c r="GT21" i="11"/>
  <c r="GG6" i="11"/>
  <c r="GG7" i="11"/>
  <c r="GG8" i="11"/>
  <c r="GG9" i="11"/>
  <c r="GG10" i="11"/>
  <c r="GG11" i="11"/>
  <c r="GG12" i="11"/>
  <c r="GG13" i="11"/>
  <c r="GG14" i="11"/>
  <c r="GG15" i="11"/>
  <c r="GG16" i="11"/>
  <c r="GG17" i="11"/>
  <c r="GG18" i="11"/>
  <c r="GG19" i="11"/>
  <c r="GG20" i="11"/>
  <c r="GG21" i="11"/>
  <c r="FT6" i="11"/>
  <c r="FT7" i="11"/>
  <c r="FT8" i="11"/>
  <c r="FT9" i="11"/>
  <c r="FT10" i="11"/>
  <c r="FT11" i="11"/>
  <c r="FT12" i="11"/>
  <c r="FT13" i="11"/>
  <c r="FT14" i="11"/>
  <c r="FT15" i="11"/>
  <c r="FT16" i="11"/>
  <c r="FT17" i="11"/>
  <c r="FT18" i="11"/>
  <c r="FT19" i="11"/>
  <c r="FT20" i="11"/>
  <c r="FT21" i="11"/>
  <c r="FF6" i="11"/>
  <c r="FF7" i="11"/>
  <c r="FF8" i="11"/>
  <c r="FF9" i="11"/>
  <c r="FF10" i="11"/>
  <c r="FF11" i="11"/>
  <c r="FF12" i="11"/>
  <c r="FF13" i="11"/>
  <c r="FF14" i="11"/>
  <c r="FF15" i="11"/>
  <c r="FF16" i="11"/>
  <c r="FF17" i="11"/>
  <c r="FF18" i="11"/>
  <c r="FF19" i="11"/>
  <c r="FF20" i="11"/>
  <c r="FF21" i="11"/>
  <c r="ES6" i="11"/>
  <c r="ES7" i="11"/>
  <c r="ES8" i="11"/>
  <c r="ES9" i="11"/>
  <c r="ES10" i="11"/>
  <c r="ES11" i="11"/>
  <c r="ES12" i="11"/>
  <c r="ES13" i="11"/>
  <c r="ES14" i="11"/>
  <c r="ES15" i="11"/>
  <c r="ES16" i="11"/>
  <c r="ES17" i="11"/>
  <c r="ES18" i="11"/>
  <c r="ES19" i="11"/>
  <c r="ES20" i="11"/>
  <c r="ES21" i="11"/>
  <c r="EF6" i="11"/>
  <c r="EF7" i="11"/>
  <c r="EF8" i="11"/>
  <c r="EF9" i="11"/>
  <c r="EF10" i="11"/>
  <c r="EF11" i="11"/>
  <c r="EF12" i="11"/>
  <c r="EF13" i="11"/>
  <c r="EF14" i="11"/>
  <c r="EF15" i="11"/>
  <c r="EF16" i="11"/>
  <c r="EF17" i="11"/>
  <c r="EF18" i="11"/>
  <c r="EF19" i="11"/>
  <c r="EF20" i="11"/>
  <c r="EF21" i="11"/>
  <c r="DS6" i="11"/>
  <c r="DS7" i="11"/>
  <c r="DS8" i="11"/>
  <c r="DS9" i="11"/>
  <c r="DS10" i="11"/>
  <c r="DS11" i="11"/>
  <c r="DS12" i="11"/>
  <c r="DS13" i="11"/>
  <c r="DS14" i="11"/>
  <c r="DS15" i="11"/>
  <c r="DS16" i="11"/>
  <c r="DS17" i="11"/>
  <c r="DS18" i="11"/>
  <c r="DS19" i="11"/>
  <c r="DS20" i="11"/>
  <c r="DS21" i="11"/>
  <c r="DF6" i="11"/>
  <c r="AE8" i="20" s="1"/>
  <c r="DF7" i="11"/>
  <c r="AE9" i="20" s="1"/>
  <c r="DF8" i="11"/>
  <c r="AE10" i="20" s="1"/>
  <c r="DF9" i="11"/>
  <c r="AE11" i="20" s="1"/>
  <c r="DF10" i="11"/>
  <c r="AE12" i="20" s="1"/>
  <c r="DF11" i="11"/>
  <c r="AE13" i="20" s="1"/>
  <c r="DF12" i="11"/>
  <c r="AE14" i="20" s="1"/>
  <c r="DF13" i="11"/>
  <c r="AE15" i="20" s="1"/>
  <c r="DF14" i="11"/>
  <c r="AE16" i="20" s="1"/>
  <c r="DF15" i="11"/>
  <c r="AE17" i="20" s="1"/>
  <c r="DF16" i="11"/>
  <c r="AE18" i="20" s="1"/>
  <c r="DF17" i="11"/>
  <c r="AE19" i="20" s="1"/>
  <c r="DF18" i="11"/>
  <c r="AE20" i="20" s="1"/>
  <c r="DF19" i="11"/>
  <c r="AE21" i="20" s="1"/>
  <c r="DF20" i="11"/>
  <c r="AE22" i="20" s="1"/>
  <c r="DF21" i="11"/>
  <c r="AE23" i="20" s="1"/>
  <c r="CR6" i="11"/>
  <c r="CR7" i="11"/>
  <c r="CR8" i="11"/>
  <c r="CR9" i="11"/>
  <c r="CR10" i="11"/>
  <c r="CR11" i="11"/>
  <c r="CR12" i="11"/>
  <c r="CR13" i="11"/>
  <c r="CR14" i="11"/>
  <c r="CR15" i="11"/>
  <c r="CR16" i="11"/>
  <c r="CR17" i="11"/>
  <c r="CR18" i="11"/>
  <c r="CR19" i="11"/>
  <c r="CR20" i="11"/>
  <c r="CR21" i="11"/>
  <c r="CD6" i="11"/>
  <c r="CD7" i="11"/>
  <c r="CD8" i="11"/>
  <c r="CD9" i="11"/>
  <c r="CD10" i="11"/>
  <c r="CD11" i="11"/>
  <c r="CD12" i="11"/>
  <c r="CD13" i="11"/>
  <c r="CD14" i="11"/>
  <c r="CD15" i="11"/>
  <c r="CD16" i="11"/>
  <c r="CD17" i="11"/>
  <c r="CD18" i="11"/>
  <c r="CD19" i="11"/>
  <c r="CD20" i="11"/>
  <c r="CD21" i="11"/>
  <c r="BP6" i="11"/>
  <c r="BP7" i="11"/>
  <c r="BP8" i="11"/>
  <c r="BP9" i="11"/>
  <c r="BP10" i="11"/>
  <c r="BP11" i="11"/>
  <c r="BP12" i="11"/>
  <c r="BP13" i="11"/>
  <c r="BP14" i="11"/>
  <c r="BP15" i="11"/>
  <c r="BP16" i="11"/>
  <c r="BP17" i="11"/>
  <c r="BP18" i="11"/>
  <c r="BP19" i="11"/>
  <c r="BP20" i="11"/>
  <c r="BP21" i="11"/>
  <c r="BB6" i="11"/>
  <c r="BB7" i="11"/>
  <c r="BB8" i="11"/>
  <c r="BB9" i="11"/>
  <c r="BB10" i="11"/>
  <c r="BB11" i="11"/>
  <c r="BB12" i="11"/>
  <c r="BB13" i="11"/>
  <c r="BB14" i="11"/>
  <c r="BB15" i="11"/>
  <c r="BB16" i="11"/>
  <c r="BB17" i="11"/>
  <c r="BB18" i="11"/>
  <c r="BB19" i="11"/>
  <c r="BB20" i="11"/>
  <c r="BB21" i="11"/>
  <c r="AN6" i="11"/>
  <c r="AN7" i="11"/>
  <c r="AN8" i="11"/>
  <c r="AN9" i="11"/>
  <c r="AN10" i="11"/>
  <c r="AN11" i="11"/>
  <c r="AN12" i="11"/>
  <c r="AN13" i="11"/>
  <c r="AN14" i="11"/>
  <c r="AN15" i="11"/>
  <c r="AN16" i="11"/>
  <c r="AN17" i="11"/>
  <c r="AN18" i="11"/>
  <c r="AN19" i="11"/>
  <c r="AN20" i="11"/>
  <c r="AN21" i="11"/>
  <c r="Z6" i="11"/>
  <c r="Z7" i="11"/>
  <c r="Z8" i="11"/>
  <c r="Z9" i="11"/>
  <c r="Z10" i="11"/>
  <c r="Z11" i="11"/>
  <c r="Z12" i="11"/>
  <c r="Z13" i="11"/>
  <c r="Z14" i="11"/>
  <c r="Z15" i="11"/>
  <c r="Z16" i="11"/>
  <c r="Z17" i="11"/>
  <c r="Z18" i="11"/>
  <c r="Z19" i="11"/>
  <c r="Z20" i="11"/>
  <c r="Z21" i="11"/>
  <c r="L6" i="11"/>
  <c r="AE8" i="19" s="1"/>
  <c r="L7" i="11"/>
  <c r="AE9" i="19" s="1"/>
  <c r="L8" i="11"/>
  <c r="AE10" i="19" s="1"/>
  <c r="L9" i="11"/>
  <c r="AE11" i="19" s="1"/>
  <c r="L10" i="11"/>
  <c r="AE12" i="19" s="1"/>
  <c r="L11" i="11"/>
  <c r="AE13" i="19" s="1"/>
  <c r="L12" i="11"/>
  <c r="AE14" i="19" s="1"/>
  <c r="L13" i="11"/>
  <c r="AE15" i="19" s="1"/>
  <c r="L14" i="11"/>
  <c r="AE16" i="19" s="1"/>
  <c r="L15" i="11"/>
  <c r="AE17" i="19" s="1"/>
  <c r="L16" i="11"/>
  <c r="AE18" i="19" s="1"/>
  <c r="L17" i="11"/>
  <c r="AE19" i="19" s="1"/>
  <c r="L18" i="11"/>
  <c r="AE20" i="19" s="1"/>
  <c r="L19" i="11"/>
  <c r="AE21" i="19" s="1"/>
  <c r="L20" i="11"/>
  <c r="AE22" i="19" s="1"/>
  <c r="L21" i="11"/>
  <c r="AE23" i="19" s="1"/>
  <c r="GT4" i="24"/>
  <c r="GF4" i="24"/>
  <c r="GG4" i="24"/>
  <c r="FF4" i="24"/>
  <c r="ER4" i="24"/>
  <c r="ES4" i="24"/>
  <c r="EF4" i="24"/>
  <c r="DR4" i="24"/>
  <c r="DS4" i="24"/>
  <c r="DF4" i="24"/>
  <c r="DO6" i="20" s="1"/>
  <c r="CR4" i="24"/>
  <c r="CD4" i="24"/>
  <c r="BP4" i="24"/>
  <c r="BB4" i="24"/>
  <c r="AN4" i="24"/>
  <c r="Z4" i="24"/>
  <c r="L4" i="24"/>
  <c r="DO6" i="19" s="1"/>
  <c r="CZ4" i="23"/>
  <c r="CM4" i="23"/>
  <c r="BZ4" i="23"/>
  <c r="BL4" i="23"/>
  <c r="AY4" i="23"/>
  <c r="AL4" i="23"/>
  <c r="Y4" i="23"/>
  <c r="L4" i="23"/>
  <c r="GT4" i="22"/>
  <c r="GG4" i="22"/>
  <c r="FS4" i="22"/>
  <c r="FT4" i="22"/>
  <c r="FF4" i="22"/>
  <c r="ES4" i="22"/>
  <c r="EF4" i="22"/>
  <c r="DS4" i="22"/>
  <c r="DF4" i="22"/>
  <c r="CR4" i="22"/>
  <c r="CR4" i="11" s="1"/>
  <c r="CD4" i="22"/>
  <c r="BP4" i="22"/>
  <c r="BB4" i="22"/>
  <c r="AN4" i="22"/>
  <c r="AN4" i="11" s="1"/>
  <c r="Z4" i="22"/>
  <c r="L4" i="22"/>
  <c r="HS4" i="21"/>
  <c r="HF4" i="21"/>
  <c r="GG4" i="11" s="1"/>
  <c r="GD4" i="21"/>
  <c r="FQ4" i="21"/>
  <c r="FD4" i="21"/>
  <c r="EQ4" i="21"/>
  <c r="ED4" i="21"/>
  <c r="CY4" i="21"/>
  <c r="CJ4" i="21"/>
  <c r="BU4" i="21"/>
  <c r="AQ4" i="21"/>
  <c r="AB4" i="21"/>
  <c r="DU23" i="20" l="1"/>
  <c r="DV23" i="20" s="1"/>
  <c r="DU15" i="20"/>
  <c r="DV15" i="20" s="1"/>
  <c r="DU22" i="20"/>
  <c r="DV22" i="20" s="1"/>
  <c r="DU14" i="20"/>
  <c r="DV14" i="20" s="1"/>
  <c r="DU21" i="20"/>
  <c r="DV21" i="20" s="1"/>
  <c r="DU13" i="20"/>
  <c r="DV13" i="20" s="1"/>
  <c r="DU20" i="20"/>
  <c r="DV20" i="20" s="1"/>
  <c r="DU11" i="20"/>
  <c r="DV11" i="20" s="1"/>
  <c r="DU10" i="20"/>
  <c r="DV10" i="20" s="1"/>
  <c r="DU12" i="20"/>
  <c r="DV12" i="20" s="1"/>
  <c r="DU19" i="20"/>
  <c r="DV19" i="20" s="1"/>
  <c r="DU6" i="20"/>
  <c r="DV6" i="20" s="1"/>
  <c r="DU17" i="20"/>
  <c r="DV17" i="20" s="1"/>
  <c r="DU9" i="20"/>
  <c r="DV9" i="20" s="1"/>
  <c r="DU16" i="20"/>
  <c r="DV16" i="20" s="1"/>
  <c r="DU8" i="20"/>
  <c r="DV8" i="20" s="1"/>
  <c r="CC23" i="20"/>
  <c r="CD23" i="20" s="1"/>
  <c r="CC15" i="20"/>
  <c r="CD15" i="20" s="1"/>
  <c r="CC22" i="20"/>
  <c r="CD22" i="20" s="1"/>
  <c r="CC14" i="20"/>
  <c r="CD14" i="20" s="1"/>
  <c r="CC21" i="20"/>
  <c r="CD21" i="20" s="1"/>
  <c r="CC13" i="20"/>
  <c r="CD13" i="20" s="1"/>
  <c r="CC12" i="20"/>
  <c r="CD12" i="20" s="1"/>
  <c r="CC11" i="20"/>
  <c r="CD11" i="20" s="1"/>
  <c r="CC10" i="20"/>
  <c r="CD10" i="20" s="1"/>
  <c r="CC19" i="20"/>
  <c r="CD19" i="20" s="1"/>
  <c r="CC17" i="20"/>
  <c r="CD17" i="20" s="1"/>
  <c r="CC9" i="20"/>
  <c r="CD9" i="20" s="1"/>
  <c r="CC20" i="20"/>
  <c r="CD20" i="20" s="1"/>
  <c r="CC18" i="20"/>
  <c r="CD18" i="20" s="1"/>
  <c r="CC16" i="20"/>
  <c r="CD16" i="20" s="1"/>
  <c r="CC8" i="20"/>
  <c r="CD8" i="20" s="1"/>
  <c r="AK15" i="20"/>
  <c r="AL15" i="20" s="1"/>
  <c r="AK22" i="20"/>
  <c r="AL22" i="20" s="1"/>
  <c r="AK14" i="20"/>
  <c r="AL14" i="20" s="1"/>
  <c r="AK21" i="20"/>
  <c r="AL21" i="20" s="1"/>
  <c r="AK13" i="20"/>
  <c r="AL13" i="20" s="1"/>
  <c r="AK12" i="20"/>
  <c r="AL12" i="20" s="1"/>
  <c r="AK11" i="20"/>
  <c r="AL11" i="20" s="1"/>
  <c r="AK18" i="20"/>
  <c r="AL18" i="20" s="1"/>
  <c r="AK10" i="20"/>
  <c r="AL10" i="20" s="1"/>
  <c r="AK23" i="20"/>
  <c r="AL23" i="20" s="1"/>
  <c r="AK17" i="20"/>
  <c r="AL17" i="20" s="1"/>
  <c r="AK9" i="20"/>
  <c r="AL9" i="20" s="1"/>
  <c r="AK20" i="20"/>
  <c r="AL20" i="20" s="1"/>
  <c r="AK19" i="20"/>
  <c r="AL19" i="20" s="1"/>
  <c r="AK16" i="20"/>
  <c r="AL16" i="20" s="1"/>
  <c r="AK8" i="20"/>
  <c r="AL8" i="20" s="1"/>
  <c r="DU23" i="19"/>
  <c r="DV23" i="19" s="1"/>
  <c r="DU15" i="19"/>
  <c r="DV15" i="19" s="1"/>
  <c r="DU22" i="19"/>
  <c r="DV22" i="19" s="1"/>
  <c r="DU14" i="19"/>
  <c r="DV14" i="19" s="1"/>
  <c r="DU21" i="19"/>
  <c r="DV21" i="19" s="1"/>
  <c r="DU13" i="19"/>
  <c r="DV13" i="19" s="1"/>
  <c r="DU11" i="19"/>
  <c r="DV11" i="19" s="1"/>
  <c r="DU18" i="19"/>
  <c r="DV18" i="19" s="1"/>
  <c r="DU10" i="19"/>
  <c r="DV10" i="19" s="1"/>
  <c r="DU12" i="19"/>
  <c r="DV12" i="19" s="1"/>
  <c r="DU19" i="19"/>
  <c r="DV19" i="19" s="1"/>
  <c r="DU17" i="19"/>
  <c r="DV17" i="19" s="1"/>
  <c r="DU9" i="19"/>
  <c r="DV9" i="19" s="1"/>
  <c r="DU20" i="19"/>
  <c r="DV20" i="19" s="1"/>
  <c r="DU6" i="19"/>
  <c r="DV6" i="19" s="1"/>
  <c r="DU16" i="19"/>
  <c r="DV16" i="19" s="1"/>
  <c r="DU8" i="19"/>
  <c r="DV8" i="19" s="1"/>
  <c r="CC23" i="19"/>
  <c r="CD23" i="19" s="1"/>
  <c r="CC15" i="19"/>
  <c r="CD15" i="19" s="1"/>
  <c r="CC22" i="19"/>
  <c r="CD22" i="19" s="1"/>
  <c r="CC14" i="19"/>
  <c r="CD14" i="19" s="1"/>
  <c r="CC21" i="19"/>
  <c r="CD21" i="19" s="1"/>
  <c r="CC13" i="19"/>
  <c r="CD13" i="19" s="1"/>
  <c r="CC20" i="19"/>
  <c r="CD20" i="19" s="1"/>
  <c r="CC12" i="19"/>
  <c r="CD12" i="19" s="1"/>
  <c r="CC11" i="19"/>
  <c r="CD11" i="19" s="1"/>
  <c r="CC18" i="19"/>
  <c r="CD18" i="19" s="1"/>
  <c r="CC10" i="19"/>
  <c r="CD10" i="19" s="1"/>
  <c r="CC19" i="19"/>
  <c r="CD19" i="19" s="1"/>
  <c r="CC17" i="19"/>
  <c r="CD17" i="19" s="1"/>
  <c r="CC9" i="19"/>
  <c r="CD9" i="19" s="1"/>
  <c r="CC16" i="19"/>
  <c r="CD16" i="19" s="1"/>
  <c r="CC8" i="19"/>
  <c r="CD8" i="19" s="1"/>
  <c r="AK12" i="19"/>
  <c r="AL12" i="19" s="1"/>
  <c r="AK11" i="19"/>
  <c r="AL11" i="19" s="1"/>
  <c r="AK18" i="19"/>
  <c r="AL18" i="19" s="1"/>
  <c r="AK10" i="19"/>
  <c r="AL10" i="19" s="1"/>
  <c r="AK15" i="19"/>
  <c r="AL15" i="19" s="1"/>
  <c r="AK14" i="19"/>
  <c r="AL14" i="19" s="1"/>
  <c r="AK21" i="19"/>
  <c r="AL21" i="19" s="1"/>
  <c r="AK20" i="19"/>
  <c r="AL20" i="19" s="1"/>
  <c r="AK19" i="19"/>
  <c r="AL19" i="19" s="1"/>
  <c r="AK17" i="19"/>
  <c r="AL17" i="19" s="1"/>
  <c r="AK9" i="19"/>
  <c r="AL9" i="19" s="1"/>
  <c r="AK23" i="19"/>
  <c r="AL23" i="19" s="1"/>
  <c r="AK22" i="19"/>
  <c r="AL22" i="19" s="1"/>
  <c r="AK13" i="19"/>
  <c r="AL13" i="19" s="1"/>
  <c r="AK16" i="19"/>
  <c r="AL16" i="19" s="1"/>
  <c r="AK8" i="19"/>
  <c r="AL8" i="19" s="1"/>
  <c r="EG18" i="20"/>
  <c r="EQ18" i="20" s="1"/>
  <c r="EU18" i="20" s="1"/>
  <c r="CD4" i="11"/>
  <c r="BP4" i="11"/>
  <c r="BB4" i="11"/>
  <c r="Z4" i="11"/>
  <c r="AW22" i="20"/>
  <c r="BG22" i="20" s="1"/>
  <c r="BK22" i="20" s="1"/>
  <c r="FG15" i="20"/>
  <c r="EG23" i="20"/>
  <c r="EQ23" i="20" s="1"/>
  <c r="EU23" i="20" s="1"/>
  <c r="EG15" i="20"/>
  <c r="EQ15" i="20" s="1"/>
  <c r="EU15" i="20" s="1"/>
  <c r="EG22" i="20"/>
  <c r="EQ22" i="20" s="1"/>
  <c r="EU22" i="20" s="1"/>
  <c r="EG14" i="20"/>
  <c r="EQ14" i="20" s="1"/>
  <c r="EU14" i="20" s="1"/>
  <c r="FU11" i="20"/>
  <c r="EG16" i="20"/>
  <c r="EQ16" i="20" s="1"/>
  <c r="EU16" i="20" s="1"/>
  <c r="DS4" i="11"/>
  <c r="BW6" i="19"/>
  <c r="FF4" i="11"/>
  <c r="EG9" i="20"/>
  <c r="EQ9" i="20" s="1"/>
  <c r="EU9" i="20" s="1"/>
  <c r="DF4" i="11"/>
  <c r="AE6" i="20" s="1"/>
  <c r="EG8" i="20"/>
  <c r="EQ8" i="20" s="1"/>
  <c r="EU8" i="20" s="1"/>
  <c r="EF4" i="11"/>
  <c r="ES4" i="11"/>
  <c r="FU19" i="20"/>
  <c r="EG17" i="20"/>
  <c r="EQ17" i="20" s="1"/>
  <c r="EU17" i="20" s="1"/>
  <c r="GT4" i="11"/>
  <c r="BW6" i="20"/>
  <c r="EG6" i="20"/>
  <c r="EQ6" i="20" s="1"/>
  <c r="EU6" i="20" s="1"/>
  <c r="FU20" i="20"/>
  <c r="FU12" i="20"/>
  <c r="AW14" i="20"/>
  <c r="BG14" i="20" s="1"/>
  <c r="BK14" i="20" s="1"/>
  <c r="EG10" i="20"/>
  <c r="EQ10" i="20" s="1"/>
  <c r="EU10" i="20" s="1"/>
  <c r="FG23" i="20"/>
  <c r="FG10" i="20"/>
  <c r="FG18" i="20"/>
  <c r="FU13" i="19"/>
  <c r="FG15" i="19"/>
  <c r="FG17" i="19"/>
  <c r="FG9" i="19"/>
  <c r="FG8" i="19"/>
  <c r="FU21" i="19"/>
  <c r="FU16" i="19"/>
  <c r="FU8" i="19"/>
  <c r="FG14" i="19"/>
  <c r="FG16" i="19"/>
  <c r="FU18" i="19"/>
  <c r="FU10" i="19"/>
  <c r="FU19" i="19"/>
  <c r="FU11" i="19"/>
  <c r="FU20" i="19"/>
  <c r="FU12" i="19"/>
  <c r="FG22" i="19"/>
  <c r="FU22" i="19"/>
  <c r="FU14" i="19"/>
  <c r="FG23" i="19"/>
  <c r="FU23" i="19"/>
  <c r="FU15" i="19"/>
  <c r="FU17" i="19"/>
  <c r="FU9" i="19"/>
  <c r="FU10" i="20"/>
  <c r="L4" i="11"/>
  <c r="AE6" i="19" s="1"/>
  <c r="FG20" i="20"/>
  <c r="FG12" i="20"/>
  <c r="FU21" i="20"/>
  <c r="FU13" i="20"/>
  <c r="FU18" i="20"/>
  <c r="FG10" i="19"/>
  <c r="FG19" i="19"/>
  <c r="FG11" i="19"/>
  <c r="FU23" i="20"/>
  <c r="FU15" i="20"/>
  <c r="FG16" i="20"/>
  <c r="FG8" i="20"/>
  <c r="FU17" i="20"/>
  <c r="FG18" i="19"/>
  <c r="FG20" i="19"/>
  <c r="FG12" i="19"/>
  <c r="FG17" i="20"/>
  <c r="FG9" i="20"/>
  <c r="FG21" i="19"/>
  <c r="FG13" i="19"/>
  <c r="FU16" i="20"/>
  <c r="FU8" i="20"/>
  <c r="FG22" i="20"/>
  <c r="FG14" i="20"/>
  <c r="FU9" i="20"/>
  <c r="FG19" i="20"/>
  <c r="FG11" i="20"/>
  <c r="FU22" i="20"/>
  <c r="FU14" i="20"/>
  <c r="EG12" i="20"/>
  <c r="EQ12" i="20" s="1"/>
  <c r="EU12" i="20" s="1"/>
  <c r="AW19" i="20"/>
  <c r="BG19" i="20" s="1"/>
  <c r="BK19" i="20" s="1"/>
  <c r="AW11" i="20"/>
  <c r="BG11" i="20" s="1"/>
  <c r="BK11" i="20" s="1"/>
  <c r="EG21" i="20"/>
  <c r="EQ21" i="20" s="1"/>
  <c r="EU21" i="20" s="1"/>
  <c r="EG13" i="20"/>
  <c r="EQ13" i="20" s="1"/>
  <c r="EU13" i="20" s="1"/>
  <c r="EG20" i="20"/>
  <c r="EQ20" i="20" s="1"/>
  <c r="EU20" i="20" s="1"/>
  <c r="CO21" i="20"/>
  <c r="CY21" i="20" s="1"/>
  <c r="DC21" i="20" s="1"/>
  <c r="CO18" i="20"/>
  <c r="CY18" i="20" s="1"/>
  <c r="DC18" i="20" s="1"/>
  <c r="EG19" i="20"/>
  <c r="EQ19" i="20" s="1"/>
  <c r="EU19" i="20" s="1"/>
  <c r="EG11" i="20"/>
  <c r="EQ11" i="20" s="1"/>
  <c r="EU11" i="20" s="1"/>
  <c r="CO19" i="20"/>
  <c r="CY19" i="20" s="1"/>
  <c r="DC19" i="20" s="1"/>
  <c r="CO13" i="20"/>
  <c r="CY13" i="20" s="1"/>
  <c r="DC13" i="20" s="1"/>
  <c r="FG21" i="20"/>
  <c r="FG13" i="20"/>
  <c r="CO17" i="20"/>
  <c r="CY17" i="20" s="1"/>
  <c r="DC17" i="20" s="1"/>
  <c r="CO9" i="20"/>
  <c r="CY9" i="20" s="1"/>
  <c r="DC9" i="20" s="1"/>
  <c r="CO10" i="20"/>
  <c r="CY10" i="20" s="1"/>
  <c r="DC10" i="20" s="1"/>
  <c r="CO11" i="20"/>
  <c r="CY11" i="20" s="1"/>
  <c r="DC11" i="20" s="1"/>
  <c r="CO23" i="20"/>
  <c r="CY23" i="20" s="1"/>
  <c r="DC23" i="20" s="1"/>
  <c r="CO15" i="20"/>
  <c r="CY15" i="20" s="1"/>
  <c r="DC15" i="20" s="1"/>
  <c r="CO16" i="20"/>
  <c r="CY16" i="20" s="1"/>
  <c r="DC16" i="20" s="1"/>
  <c r="CO8" i="20"/>
  <c r="CY8" i="20" s="1"/>
  <c r="DC8" i="20" s="1"/>
  <c r="AW18" i="20"/>
  <c r="BG18" i="20" s="1"/>
  <c r="BK18" i="20" s="1"/>
  <c r="CO20" i="20"/>
  <c r="CY20" i="20" s="1"/>
  <c r="DC20" i="20" s="1"/>
  <c r="CO12" i="20"/>
  <c r="CY12" i="20" s="1"/>
  <c r="DC12" i="20" s="1"/>
  <c r="CO22" i="20"/>
  <c r="CY22" i="20" s="1"/>
  <c r="DC22" i="20" s="1"/>
  <c r="CO14" i="20"/>
  <c r="CY14" i="20" s="1"/>
  <c r="DC14" i="20" s="1"/>
  <c r="AW15" i="20"/>
  <c r="BG15" i="20" s="1"/>
  <c r="BK15" i="20" s="1"/>
  <c r="AW23" i="20"/>
  <c r="BG23" i="20" s="1"/>
  <c r="BK23" i="20" s="1"/>
  <c r="AW16" i="20"/>
  <c r="BG16" i="20" s="1"/>
  <c r="BK16" i="20" s="1"/>
  <c r="AW8" i="20"/>
  <c r="BG8" i="20" s="1"/>
  <c r="BK8" i="20" s="1"/>
  <c r="AW17" i="20"/>
  <c r="BG17" i="20" s="1"/>
  <c r="BK17" i="20" s="1"/>
  <c r="AW9" i="20"/>
  <c r="BG9" i="20" s="1"/>
  <c r="BK9" i="20" s="1"/>
  <c r="AW10" i="20"/>
  <c r="BG10" i="20" s="1"/>
  <c r="BK10" i="20" s="1"/>
  <c r="AW20" i="20"/>
  <c r="BG20" i="20" s="1"/>
  <c r="BK20" i="20" s="1"/>
  <c r="AW12" i="20"/>
  <c r="BG12" i="20" s="1"/>
  <c r="BK12" i="20" s="1"/>
  <c r="AW21" i="20"/>
  <c r="BG21" i="20" s="1"/>
  <c r="BK21" i="20" s="1"/>
  <c r="AW13" i="20"/>
  <c r="BG13" i="20" s="1"/>
  <c r="BK13" i="20" s="1"/>
  <c r="EG20" i="19"/>
  <c r="EQ20" i="19" s="1"/>
  <c r="EU20" i="19" s="1"/>
  <c r="EG6" i="19"/>
  <c r="EQ6" i="19" s="1"/>
  <c r="EU6" i="19" s="1"/>
  <c r="EG8" i="19"/>
  <c r="EQ8" i="19" s="1"/>
  <c r="EU8" i="19" s="1"/>
  <c r="EG9" i="19"/>
  <c r="EQ9" i="19" s="1"/>
  <c r="EU9" i="19" s="1"/>
  <c r="AW11" i="19"/>
  <c r="BG11" i="19" s="1"/>
  <c r="BK11" i="19" s="1"/>
  <c r="AW12" i="19"/>
  <c r="BG12" i="19" s="1"/>
  <c r="BK12" i="19" s="1"/>
  <c r="AW13" i="19"/>
  <c r="BG13" i="19" s="1"/>
  <c r="BK13" i="19" s="1"/>
  <c r="CO14" i="19"/>
  <c r="CY14" i="19" s="1"/>
  <c r="DC14" i="19" s="1"/>
  <c r="EG15" i="19"/>
  <c r="EQ15" i="19" s="1"/>
  <c r="EU15" i="19" s="1"/>
  <c r="EG16" i="19"/>
  <c r="EQ16" i="19" s="1"/>
  <c r="EU16" i="19" s="1"/>
  <c r="EG17" i="19"/>
  <c r="EQ17" i="19" s="1"/>
  <c r="EU17" i="19" s="1"/>
  <c r="AW19" i="19"/>
  <c r="BG19" i="19" s="1"/>
  <c r="BK19" i="19" s="1"/>
  <c r="AW20" i="19"/>
  <c r="BG20" i="19" s="1"/>
  <c r="BK20" i="19" s="1"/>
  <c r="AW21" i="19"/>
  <c r="BG21" i="19" s="1"/>
  <c r="BK21" i="19" s="1"/>
  <c r="CO22" i="19"/>
  <c r="CY22" i="19" s="1"/>
  <c r="DC22" i="19" s="1"/>
  <c r="EG23" i="19"/>
  <c r="EQ23" i="19" s="1"/>
  <c r="EU23" i="19" s="1"/>
  <c r="EO16" i="20" l="1"/>
  <c r="EN16" i="20"/>
  <c r="BC12" i="20"/>
  <c r="BD12" i="20" s="1"/>
  <c r="EO21" i="20"/>
  <c r="EN21" i="20"/>
  <c r="EO8" i="20"/>
  <c r="EN8" i="20"/>
  <c r="EO11" i="20"/>
  <c r="EN11" i="20"/>
  <c r="BC8" i="20"/>
  <c r="BD8" i="20" s="1"/>
  <c r="BC18" i="20"/>
  <c r="BD18" i="20" s="1"/>
  <c r="EO17" i="20"/>
  <c r="EN17" i="20"/>
  <c r="BC14" i="20"/>
  <c r="BD14" i="20" s="1"/>
  <c r="BC20" i="20"/>
  <c r="BD20" i="20" s="1"/>
  <c r="BC11" i="20"/>
  <c r="BD11" i="20" s="1"/>
  <c r="EO22" i="20"/>
  <c r="EN22" i="20"/>
  <c r="BC13" i="20"/>
  <c r="BD13" i="20" s="1"/>
  <c r="BC16" i="20"/>
  <c r="BD16" i="20" s="1"/>
  <c r="EO20" i="20"/>
  <c r="EN20" i="20"/>
  <c r="EO10" i="20"/>
  <c r="EN10" i="20"/>
  <c r="BC22" i="20"/>
  <c r="BD22" i="20" s="1"/>
  <c r="BC23" i="20"/>
  <c r="BD23" i="20" s="1"/>
  <c r="BC15" i="20"/>
  <c r="BD15" i="20" s="1"/>
  <c r="BC10" i="20"/>
  <c r="BD10" i="20" s="1"/>
  <c r="BC19" i="20"/>
  <c r="BD19" i="20" s="1"/>
  <c r="BC9" i="20"/>
  <c r="BD9" i="20" s="1"/>
  <c r="EO19" i="20"/>
  <c r="EN19" i="20"/>
  <c r="EO12" i="20"/>
  <c r="EN12" i="20"/>
  <c r="EO9" i="20"/>
  <c r="EN9" i="20"/>
  <c r="EO15" i="20"/>
  <c r="EN15" i="20"/>
  <c r="EO18" i="20"/>
  <c r="EN18" i="20"/>
  <c r="BC21" i="20"/>
  <c r="BD21" i="20" s="1"/>
  <c r="EO13" i="20"/>
  <c r="EN13" i="20"/>
  <c r="EO14" i="20"/>
  <c r="EN14" i="20"/>
  <c r="EM6" i="20"/>
  <c r="EN6" i="20" s="1"/>
  <c r="EO6" i="20"/>
  <c r="BC17" i="20"/>
  <c r="BD17" i="20" s="1"/>
  <c r="EO23" i="20"/>
  <c r="EN23" i="20"/>
  <c r="EO23" i="19"/>
  <c r="EM23" i="19"/>
  <c r="EN23" i="19" s="1"/>
  <c r="CU14" i="19"/>
  <c r="CV14" i="19" s="1"/>
  <c r="EO9" i="19"/>
  <c r="EM9" i="19"/>
  <c r="EN9" i="19" s="1"/>
  <c r="EO17" i="19"/>
  <c r="EM17" i="19"/>
  <c r="EN17" i="19" s="1"/>
  <c r="EO8" i="19"/>
  <c r="EM8" i="19"/>
  <c r="EN8" i="19" s="1"/>
  <c r="BC19" i="19"/>
  <c r="BD19" i="19" s="1"/>
  <c r="BC12" i="19"/>
  <c r="BD12" i="19" s="1"/>
  <c r="CU22" i="19"/>
  <c r="CV22" i="19" s="1"/>
  <c r="BC13" i="19"/>
  <c r="BD13" i="19" s="1"/>
  <c r="BC21" i="19"/>
  <c r="BD21" i="19" s="1"/>
  <c r="EO16" i="19"/>
  <c r="EM16" i="19"/>
  <c r="EN16" i="19" s="1"/>
  <c r="EO6" i="19"/>
  <c r="EM6" i="19"/>
  <c r="EN6" i="19" s="1"/>
  <c r="BC20" i="19"/>
  <c r="BD20" i="19" s="1"/>
  <c r="EO15" i="19"/>
  <c r="EM15" i="19"/>
  <c r="EN15" i="19" s="1"/>
  <c r="BC11" i="19"/>
  <c r="BD11" i="19" s="1"/>
  <c r="EO20" i="19"/>
  <c r="EM20" i="19"/>
  <c r="EN20" i="19" s="1"/>
  <c r="CU22" i="20"/>
  <c r="CV22" i="20" s="1"/>
  <c r="CU16" i="20"/>
  <c r="CV16" i="20" s="1"/>
  <c r="CU15" i="20"/>
  <c r="CV15" i="20" s="1"/>
  <c r="CU13" i="20"/>
  <c r="CV13" i="20" s="1"/>
  <c r="CU14" i="20"/>
  <c r="CV14" i="20" s="1"/>
  <c r="CU23" i="20"/>
  <c r="CV23" i="20" s="1"/>
  <c r="CU19" i="20"/>
  <c r="CV19" i="20" s="1"/>
  <c r="CU12" i="20"/>
  <c r="CV12" i="20" s="1"/>
  <c r="CU10" i="20"/>
  <c r="CV10" i="20" s="1"/>
  <c r="CU9" i="20"/>
  <c r="CV9" i="20" s="1"/>
  <c r="CU17" i="20"/>
  <c r="CV17" i="20" s="1"/>
  <c r="CU21" i="20"/>
  <c r="CV21" i="20" s="1"/>
  <c r="CU11" i="20"/>
  <c r="CV11" i="20" s="1"/>
  <c r="CU20" i="20"/>
  <c r="CV20" i="20" s="1"/>
  <c r="CU18" i="20"/>
  <c r="CV18" i="20" s="1"/>
  <c r="CU8" i="20"/>
  <c r="CV8" i="20" s="1"/>
  <c r="CC6" i="20"/>
  <c r="CD6" i="20" s="1"/>
  <c r="AK6" i="20"/>
  <c r="AL6" i="20" s="1"/>
  <c r="CC6" i="19"/>
  <c r="CD6" i="19" s="1"/>
  <c r="AK6" i="19"/>
  <c r="AL6" i="19" s="1"/>
  <c r="ET18" i="20"/>
  <c r="DB12" i="20"/>
  <c r="ET12" i="20"/>
  <c r="DB9" i="20"/>
  <c r="DB18" i="20"/>
  <c r="ET23" i="20"/>
  <c r="DB17" i="20"/>
  <c r="DB21" i="20"/>
  <c r="ET17" i="20"/>
  <c r="DB8" i="20"/>
  <c r="ET20" i="20"/>
  <c r="ET10" i="20"/>
  <c r="BJ13" i="19"/>
  <c r="DB16" i="20"/>
  <c r="ET13" i="20"/>
  <c r="ET16" i="20"/>
  <c r="DB10" i="20"/>
  <c r="ET19" i="20"/>
  <c r="ET9" i="20"/>
  <c r="ET15" i="20"/>
  <c r="DB20" i="20"/>
  <c r="BJ21" i="19"/>
  <c r="BJ12" i="19"/>
  <c r="DB15" i="20"/>
  <c r="DB13" i="20"/>
  <c r="ET21" i="20"/>
  <c r="BJ20" i="19"/>
  <c r="BJ11" i="19"/>
  <c r="DB14" i="20"/>
  <c r="DB23" i="20"/>
  <c r="DB19" i="20"/>
  <c r="ET8" i="20"/>
  <c r="ET14" i="20"/>
  <c r="BJ19" i="19"/>
  <c r="DB22" i="20"/>
  <c r="DB11" i="20"/>
  <c r="ET11" i="20"/>
  <c r="ET6" i="20"/>
  <c r="ET22" i="20"/>
  <c r="FG6" i="20"/>
  <c r="FU6" i="20"/>
  <c r="AW6" i="20"/>
  <c r="BG6" i="20" s="1"/>
  <c r="BK6" i="20" s="1"/>
  <c r="CO6" i="20"/>
  <c r="FU6" i="19"/>
  <c r="FG6" i="19"/>
  <c r="EG13" i="19"/>
  <c r="EQ13" i="19" s="1"/>
  <c r="EU13" i="19" s="1"/>
  <c r="EG21" i="19"/>
  <c r="EQ21" i="19" s="1"/>
  <c r="EU21" i="19" s="1"/>
  <c r="EG12" i="19"/>
  <c r="EQ12" i="19" s="1"/>
  <c r="EU12" i="19" s="1"/>
  <c r="EG19" i="19"/>
  <c r="EQ19" i="19" s="1"/>
  <c r="EU19" i="19" s="1"/>
  <c r="EG11" i="19"/>
  <c r="EQ11" i="19" s="1"/>
  <c r="EU11" i="19" s="1"/>
  <c r="CO18" i="19"/>
  <c r="CY18" i="19" s="1"/>
  <c r="DC18" i="19" s="1"/>
  <c r="EG18" i="19"/>
  <c r="EQ18" i="19" s="1"/>
  <c r="EU18" i="19" s="1"/>
  <c r="CO10" i="19"/>
  <c r="CY10" i="19" s="1"/>
  <c r="DC10" i="19" s="1"/>
  <c r="EG10" i="19"/>
  <c r="EQ10" i="19" s="1"/>
  <c r="EU10" i="19" s="1"/>
  <c r="EG22" i="19"/>
  <c r="EQ22" i="19" s="1"/>
  <c r="EU22" i="19" s="1"/>
  <c r="EG14" i="19"/>
  <c r="EQ14" i="19" s="1"/>
  <c r="EU14" i="19" s="1"/>
  <c r="AW14" i="19"/>
  <c r="BG14" i="19" s="1"/>
  <c r="BK14" i="19" s="1"/>
  <c r="CO19" i="19"/>
  <c r="CY19" i="19" s="1"/>
  <c r="DC19" i="19" s="1"/>
  <c r="CO12" i="19"/>
  <c r="CY12" i="19" s="1"/>
  <c r="DC12" i="19" s="1"/>
  <c r="AW22" i="19"/>
  <c r="BG22" i="19" s="1"/>
  <c r="BK22" i="19" s="1"/>
  <c r="AW18" i="19"/>
  <c r="BG18" i="19" s="1"/>
  <c r="BK18" i="19" s="1"/>
  <c r="AW10" i="19"/>
  <c r="BG10" i="19" s="1"/>
  <c r="BK10" i="19" s="1"/>
  <c r="CO11" i="19"/>
  <c r="CY11" i="19" s="1"/>
  <c r="DC11" i="19" s="1"/>
  <c r="CO20" i="19"/>
  <c r="CY20" i="19" s="1"/>
  <c r="DC20" i="19" s="1"/>
  <c r="AW23" i="19"/>
  <c r="BG23" i="19" s="1"/>
  <c r="BK23" i="19" s="1"/>
  <c r="CO23" i="19"/>
  <c r="CY23" i="19" s="1"/>
  <c r="DC23" i="19" s="1"/>
  <c r="AW15" i="19"/>
  <c r="BG15" i="19" s="1"/>
  <c r="BK15" i="19" s="1"/>
  <c r="CO15" i="19"/>
  <c r="CY15" i="19" s="1"/>
  <c r="DC15" i="19" s="1"/>
  <c r="AW6" i="19"/>
  <c r="BG6" i="19" s="1"/>
  <c r="BK6" i="19" s="1"/>
  <c r="CO6" i="19"/>
  <c r="CO21" i="19"/>
  <c r="CY21" i="19" s="1"/>
  <c r="DC21" i="19" s="1"/>
  <c r="CO13" i="19"/>
  <c r="CY13" i="19" s="1"/>
  <c r="DC13" i="19" s="1"/>
  <c r="AW16" i="19"/>
  <c r="BG16" i="19" s="1"/>
  <c r="BK16" i="19" s="1"/>
  <c r="CO16" i="19"/>
  <c r="CY16" i="19" s="1"/>
  <c r="DC16" i="19" s="1"/>
  <c r="AW8" i="19"/>
  <c r="BG8" i="19" s="1"/>
  <c r="BK8" i="19" s="1"/>
  <c r="CO8" i="19"/>
  <c r="CY8" i="19" s="1"/>
  <c r="DC8" i="19" s="1"/>
  <c r="AW17" i="19"/>
  <c r="BG17" i="19" s="1"/>
  <c r="BK17" i="19" s="1"/>
  <c r="CO17" i="19"/>
  <c r="CY17" i="19" s="1"/>
  <c r="DC17" i="19" s="1"/>
  <c r="AW9" i="19"/>
  <c r="BG9" i="19" s="1"/>
  <c r="BK9" i="19" s="1"/>
  <c r="CO9" i="19"/>
  <c r="CY9" i="19" s="1"/>
  <c r="DC9" i="19" s="1"/>
  <c r="BE23" i="20" l="1"/>
  <c r="BE9" i="20"/>
  <c r="CW14" i="19"/>
  <c r="CY6" i="19"/>
  <c r="DC6" i="19" s="1"/>
  <c r="BE18" i="20"/>
  <c r="BE11" i="20"/>
  <c r="BE8" i="20"/>
  <c r="BE12" i="20"/>
  <c r="CW21" i="20"/>
  <c r="CY6" i="20"/>
  <c r="DC6" i="20" s="1"/>
  <c r="BE15" i="20"/>
  <c r="BE20" i="20"/>
  <c r="BE16" i="20"/>
  <c r="BE6" i="20"/>
  <c r="BC6" i="20"/>
  <c r="BD6" i="20" s="1"/>
  <c r="BE17" i="20"/>
  <c r="BE21" i="20"/>
  <c r="BE10" i="20"/>
  <c r="BE19" i="20"/>
  <c r="BE22" i="20"/>
  <c r="BE13" i="20"/>
  <c r="BE14" i="20"/>
  <c r="CW16" i="19"/>
  <c r="CU16" i="19"/>
  <c r="CV16" i="19" s="1"/>
  <c r="BE10" i="19"/>
  <c r="BC10" i="19"/>
  <c r="BD10" i="19" s="1"/>
  <c r="EO11" i="19"/>
  <c r="EM11" i="19"/>
  <c r="EN11" i="19" s="1"/>
  <c r="BE17" i="19"/>
  <c r="BC17" i="19"/>
  <c r="BD17" i="19" s="1"/>
  <c r="BE16" i="19"/>
  <c r="BC16" i="19"/>
  <c r="BD16" i="19" s="1"/>
  <c r="BE6" i="19"/>
  <c r="BC6" i="19"/>
  <c r="BD6" i="19" s="1"/>
  <c r="BE23" i="19"/>
  <c r="BC23" i="19"/>
  <c r="BD23" i="19" s="1"/>
  <c r="BE18" i="19"/>
  <c r="BC18" i="19"/>
  <c r="BD18" i="19" s="1"/>
  <c r="BE14" i="19"/>
  <c r="BC14" i="19"/>
  <c r="BD14" i="19" s="1"/>
  <c r="CW10" i="19"/>
  <c r="CU10" i="19"/>
  <c r="CV10" i="19" s="1"/>
  <c r="EO19" i="19"/>
  <c r="EM19" i="19"/>
  <c r="EN19" i="19" s="1"/>
  <c r="BE21" i="19"/>
  <c r="CW22" i="19"/>
  <c r="BE19" i="19"/>
  <c r="CW17" i="19"/>
  <c r="CU17" i="19"/>
  <c r="CV17" i="19" s="1"/>
  <c r="CW23" i="19"/>
  <c r="CU23" i="19"/>
  <c r="CV23" i="19" s="1"/>
  <c r="CW19" i="19"/>
  <c r="CU19" i="19"/>
  <c r="CV19" i="19" s="1"/>
  <c r="EO13" i="19"/>
  <c r="EM13" i="19"/>
  <c r="EN13" i="19" s="1"/>
  <c r="CW8" i="19"/>
  <c r="CU8" i="19"/>
  <c r="CV8" i="19" s="1"/>
  <c r="CW20" i="19"/>
  <c r="CU20" i="19"/>
  <c r="CV20" i="19" s="1"/>
  <c r="EO14" i="19"/>
  <c r="EM14" i="19"/>
  <c r="EN14" i="19" s="1"/>
  <c r="EO12" i="19"/>
  <c r="EM12" i="19"/>
  <c r="EN12" i="19" s="1"/>
  <c r="CW6" i="19"/>
  <c r="CU6" i="19"/>
  <c r="CV6" i="19" s="1"/>
  <c r="EO10" i="19"/>
  <c r="EM10" i="19"/>
  <c r="EN10" i="19" s="1"/>
  <c r="CW9" i="19"/>
  <c r="CU9" i="19"/>
  <c r="CV9" i="19" s="1"/>
  <c r="CW13" i="19"/>
  <c r="CU13" i="19"/>
  <c r="CV13" i="19" s="1"/>
  <c r="CW15" i="19"/>
  <c r="CU15" i="19"/>
  <c r="CV15" i="19" s="1"/>
  <c r="BE22" i="19"/>
  <c r="BC22" i="19"/>
  <c r="BD22" i="19" s="1"/>
  <c r="EO18" i="19"/>
  <c r="EM18" i="19"/>
  <c r="EN18" i="19" s="1"/>
  <c r="BE9" i="19"/>
  <c r="BC9" i="19"/>
  <c r="BD9" i="19" s="1"/>
  <c r="BE8" i="19"/>
  <c r="BC8" i="19"/>
  <c r="BD8" i="19" s="1"/>
  <c r="CW21" i="19"/>
  <c r="CU21" i="19"/>
  <c r="CV21" i="19" s="1"/>
  <c r="BE15" i="19"/>
  <c r="BC15" i="19"/>
  <c r="BD15" i="19" s="1"/>
  <c r="CW11" i="19"/>
  <c r="CU11" i="19"/>
  <c r="CV11" i="19" s="1"/>
  <c r="CW12" i="19"/>
  <c r="CU12" i="19"/>
  <c r="CV12" i="19" s="1"/>
  <c r="EO22" i="19"/>
  <c r="EM22" i="19"/>
  <c r="EN22" i="19" s="1"/>
  <c r="CW18" i="19"/>
  <c r="CU18" i="19"/>
  <c r="CV18" i="19" s="1"/>
  <c r="EO21" i="19"/>
  <c r="EM21" i="19"/>
  <c r="EN21" i="19" s="1"/>
  <c r="BE11" i="19"/>
  <c r="BE20" i="19"/>
  <c r="BE13" i="19"/>
  <c r="BE12" i="19"/>
  <c r="CW15" i="20"/>
  <c r="CW8" i="20"/>
  <c r="CW19" i="20"/>
  <c r="CW17" i="20"/>
  <c r="CW16" i="20"/>
  <c r="CW18" i="20"/>
  <c r="CW23" i="20"/>
  <c r="CW9" i="20"/>
  <c r="CW20" i="20"/>
  <c r="CW13" i="20"/>
  <c r="CW12" i="20"/>
  <c r="CW6" i="20"/>
  <c r="CU6" i="20"/>
  <c r="CV6" i="20" s="1"/>
  <c r="CW11" i="20"/>
  <c r="CW10" i="20"/>
  <c r="CW14" i="20"/>
  <c r="CW22" i="20"/>
  <c r="BJ16" i="19"/>
  <c r="BJ23" i="19"/>
  <c r="BJ14" i="19"/>
  <c r="BJ15" i="19"/>
  <c r="BJ10" i="19"/>
  <c r="BJ8" i="19"/>
  <c r="BJ9" i="19"/>
  <c r="BJ17" i="19"/>
  <c r="BJ6" i="19"/>
  <c r="BJ18" i="19"/>
  <c r="BJ22" i="19"/>
  <c r="DN23" i="20"/>
  <c r="DM23" i="20"/>
  <c r="DL23" i="20"/>
  <c r="DK23" i="20"/>
  <c r="DJ23" i="20"/>
  <c r="DI23" i="20"/>
  <c r="DH23" i="20"/>
  <c r="DG23" i="20"/>
  <c r="DF23" i="20"/>
  <c r="DN22" i="20"/>
  <c r="DM22" i="20"/>
  <c r="DL22" i="20"/>
  <c r="DK22" i="20"/>
  <c r="DJ22" i="20"/>
  <c r="DI22" i="20"/>
  <c r="DH22" i="20"/>
  <c r="DG22" i="20"/>
  <c r="DF22" i="20"/>
  <c r="DN21" i="20"/>
  <c r="DM21" i="20"/>
  <c r="DL21" i="20"/>
  <c r="DK21" i="20"/>
  <c r="DJ21" i="20"/>
  <c r="DI21" i="20"/>
  <c r="DH21" i="20"/>
  <c r="DG21" i="20"/>
  <c r="DF21" i="20"/>
  <c r="DN20" i="20"/>
  <c r="DM20" i="20"/>
  <c r="DL20" i="20"/>
  <c r="DK20" i="20"/>
  <c r="DJ20" i="20"/>
  <c r="DI20" i="20"/>
  <c r="DH20" i="20"/>
  <c r="DG20" i="20"/>
  <c r="DF20" i="20"/>
  <c r="DN19" i="20"/>
  <c r="DM19" i="20"/>
  <c r="DL19" i="20"/>
  <c r="DK19" i="20"/>
  <c r="DJ19" i="20"/>
  <c r="DI19" i="20"/>
  <c r="DH19" i="20"/>
  <c r="DG19" i="20"/>
  <c r="DF19" i="20"/>
  <c r="DN18" i="20"/>
  <c r="DM18" i="20"/>
  <c r="DL18" i="20"/>
  <c r="DK18" i="20"/>
  <c r="DJ18" i="20"/>
  <c r="DI18" i="20"/>
  <c r="DH18" i="20"/>
  <c r="DG18" i="20"/>
  <c r="DF18" i="20"/>
  <c r="DN17" i="20"/>
  <c r="DM17" i="20"/>
  <c r="DL17" i="20"/>
  <c r="DK17" i="20"/>
  <c r="DJ17" i="20"/>
  <c r="DI17" i="20"/>
  <c r="DH17" i="20"/>
  <c r="DG17" i="20"/>
  <c r="DF17" i="20"/>
  <c r="DN16" i="20"/>
  <c r="DM16" i="20"/>
  <c r="DL16" i="20"/>
  <c r="DK16" i="20"/>
  <c r="DJ16" i="20"/>
  <c r="DI16" i="20"/>
  <c r="DH16" i="20"/>
  <c r="DG16" i="20"/>
  <c r="DF16" i="20"/>
  <c r="DN15" i="20"/>
  <c r="DM15" i="20"/>
  <c r="DL15" i="20"/>
  <c r="DK15" i="20"/>
  <c r="DJ15" i="20"/>
  <c r="DI15" i="20"/>
  <c r="DH15" i="20"/>
  <c r="DG15" i="20"/>
  <c r="DF15" i="20"/>
  <c r="DN14" i="20"/>
  <c r="DM14" i="20"/>
  <c r="DL14" i="20"/>
  <c r="DK14" i="20"/>
  <c r="DJ14" i="20"/>
  <c r="DI14" i="20"/>
  <c r="DH14" i="20"/>
  <c r="DG14" i="20"/>
  <c r="DF14" i="20"/>
  <c r="DN13" i="20"/>
  <c r="DM13" i="20"/>
  <c r="DL13" i="20"/>
  <c r="DK13" i="20"/>
  <c r="DJ13" i="20"/>
  <c r="DI13" i="20"/>
  <c r="DH13" i="20"/>
  <c r="DN12" i="20"/>
  <c r="DM12" i="20"/>
  <c r="DL12" i="20"/>
  <c r="DK12" i="20"/>
  <c r="DJ12" i="20"/>
  <c r="DI12" i="20"/>
  <c r="DH12" i="20"/>
  <c r="DG12" i="20"/>
  <c r="DF12" i="20"/>
  <c r="DN11" i="20"/>
  <c r="DM11" i="20"/>
  <c r="DL11" i="20"/>
  <c r="DK11" i="20"/>
  <c r="DJ11" i="20"/>
  <c r="DI11" i="20"/>
  <c r="DH11" i="20"/>
  <c r="DG11" i="20"/>
  <c r="DF11" i="20"/>
  <c r="DN10" i="20"/>
  <c r="DM10" i="20"/>
  <c r="DL10" i="20"/>
  <c r="DK10" i="20"/>
  <c r="DJ10" i="20"/>
  <c r="DI10" i="20"/>
  <c r="DH10" i="20"/>
  <c r="DG10" i="20"/>
  <c r="DF10" i="20"/>
  <c r="DN9" i="20"/>
  <c r="DM9" i="20"/>
  <c r="DL9" i="20"/>
  <c r="DK9" i="20"/>
  <c r="DJ9" i="20"/>
  <c r="DI9" i="20"/>
  <c r="DH9" i="20"/>
  <c r="DG9" i="20"/>
  <c r="DF9" i="20"/>
  <c r="DN8" i="20"/>
  <c r="DM8" i="20"/>
  <c r="DL8" i="20"/>
  <c r="DK8" i="20"/>
  <c r="DJ8" i="20"/>
  <c r="DI8" i="20"/>
  <c r="DH8" i="20"/>
  <c r="DG8" i="20"/>
  <c r="DF8" i="20"/>
  <c r="DE23" i="20"/>
  <c r="DE22" i="20"/>
  <c r="DE21" i="20"/>
  <c r="DE20" i="20"/>
  <c r="DE19" i="20"/>
  <c r="DE18" i="20"/>
  <c r="DE17" i="20"/>
  <c r="DE16" i="20"/>
  <c r="DE15" i="20"/>
  <c r="DE14" i="20"/>
  <c r="DE12" i="20"/>
  <c r="DE11" i="20"/>
  <c r="DE10" i="20"/>
  <c r="DE9" i="20"/>
  <c r="DE8" i="20"/>
  <c r="BV8" i="20"/>
  <c r="BV9" i="20"/>
  <c r="BV10" i="20"/>
  <c r="BV11" i="20"/>
  <c r="BV12" i="20"/>
  <c r="BV13" i="20"/>
  <c r="BV14" i="20"/>
  <c r="BV15" i="20"/>
  <c r="BV16" i="20"/>
  <c r="BV17" i="20"/>
  <c r="BV18" i="20"/>
  <c r="BV19" i="20"/>
  <c r="BV20" i="20"/>
  <c r="BV21" i="20"/>
  <c r="BV22" i="20"/>
  <c r="BV23" i="20"/>
  <c r="DN8" i="19" l="1"/>
  <c r="DN9" i="19"/>
  <c r="DN10" i="19"/>
  <c r="DN11" i="19"/>
  <c r="DN12" i="19"/>
  <c r="DN13" i="19"/>
  <c r="DN14" i="19"/>
  <c r="DN15" i="19"/>
  <c r="DN16" i="19"/>
  <c r="DN17" i="19"/>
  <c r="DN18" i="19"/>
  <c r="DN19" i="19"/>
  <c r="DN20" i="19"/>
  <c r="DN21" i="19"/>
  <c r="DN22" i="19"/>
  <c r="DN23" i="19"/>
  <c r="BV23" i="19" l="1"/>
  <c r="BU23" i="19"/>
  <c r="BT23" i="19"/>
  <c r="BS23" i="19"/>
  <c r="BR23" i="19"/>
  <c r="BQ23" i="19"/>
  <c r="BP23" i="19"/>
  <c r="BO23" i="19"/>
  <c r="BN23" i="19"/>
  <c r="BM23" i="19"/>
  <c r="BV22" i="19"/>
  <c r="BU22" i="19"/>
  <c r="BT22" i="19"/>
  <c r="BS22" i="19"/>
  <c r="BR22" i="19"/>
  <c r="BQ22" i="19"/>
  <c r="BP22" i="19"/>
  <c r="BO22" i="19"/>
  <c r="BN22" i="19"/>
  <c r="BM22" i="19"/>
  <c r="BV21" i="19"/>
  <c r="BU21" i="19"/>
  <c r="BT21" i="19"/>
  <c r="BS21" i="19"/>
  <c r="BR21" i="19"/>
  <c r="BQ21" i="19"/>
  <c r="BP21" i="19"/>
  <c r="BO21" i="19"/>
  <c r="BN21" i="19"/>
  <c r="BM21" i="19"/>
  <c r="BV20" i="19"/>
  <c r="BU20" i="19"/>
  <c r="BT20" i="19"/>
  <c r="BS20" i="19"/>
  <c r="BR20" i="19"/>
  <c r="BQ20" i="19"/>
  <c r="BP20" i="19"/>
  <c r="BO20" i="19"/>
  <c r="BN20" i="19"/>
  <c r="BM20" i="19"/>
  <c r="BV19" i="19"/>
  <c r="BU19" i="19"/>
  <c r="BT19" i="19"/>
  <c r="BS19" i="19"/>
  <c r="BR19" i="19"/>
  <c r="BQ19" i="19"/>
  <c r="BP19" i="19"/>
  <c r="BO19" i="19"/>
  <c r="BN19" i="19"/>
  <c r="BM19" i="19"/>
  <c r="BV18" i="19"/>
  <c r="BU18" i="19"/>
  <c r="BT18" i="19"/>
  <c r="BS18" i="19"/>
  <c r="BR18" i="19"/>
  <c r="BQ18" i="19"/>
  <c r="BP18" i="19"/>
  <c r="BO18" i="19"/>
  <c r="BN18" i="19"/>
  <c r="BM18" i="19"/>
  <c r="BV17" i="19"/>
  <c r="BU17" i="19"/>
  <c r="BT17" i="19"/>
  <c r="BS17" i="19"/>
  <c r="BR17" i="19"/>
  <c r="BQ17" i="19"/>
  <c r="BP17" i="19"/>
  <c r="BO17" i="19"/>
  <c r="BN17" i="19"/>
  <c r="BM17" i="19"/>
  <c r="BV16" i="19"/>
  <c r="BU16" i="19"/>
  <c r="BT16" i="19"/>
  <c r="BS16" i="19"/>
  <c r="BR16" i="19"/>
  <c r="BQ16" i="19"/>
  <c r="BP16" i="19"/>
  <c r="BO16" i="19"/>
  <c r="BN16" i="19"/>
  <c r="BM16" i="19"/>
  <c r="BV15" i="19"/>
  <c r="BU15" i="19"/>
  <c r="BT15" i="19"/>
  <c r="BS15" i="19"/>
  <c r="BR15" i="19"/>
  <c r="BQ15" i="19"/>
  <c r="BP15" i="19"/>
  <c r="BO15" i="19"/>
  <c r="BN15" i="19"/>
  <c r="BM15" i="19"/>
  <c r="BV14" i="19"/>
  <c r="BU14" i="19"/>
  <c r="BT14" i="19"/>
  <c r="BS14" i="19"/>
  <c r="BR14" i="19"/>
  <c r="BQ14" i="19"/>
  <c r="BP14" i="19"/>
  <c r="BO14" i="19"/>
  <c r="BN14" i="19"/>
  <c r="BM14" i="19"/>
  <c r="BV13" i="19"/>
  <c r="BU13" i="19"/>
  <c r="BT13" i="19"/>
  <c r="BS13" i="19"/>
  <c r="BR13" i="19"/>
  <c r="BQ13" i="19"/>
  <c r="BP13" i="19"/>
  <c r="BO13" i="19"/>
  <c r="BN13" i="19"/>
  <c r="BM13" i="19"/>
  <c r="BV12" i="19"/>
  <c r="BU12" i="19"/>
  <c r="BT12" i="19"/>
  <c r="BS12" i="19"/>
  <c r="BR12" i="19"/>
  <c r="BQ12" i="19"/>
  <c r="BP12" i="19"/>
  <c r="BO12" i="19"/>
  <c r="BN12" i="19"/>
  <c r="BM12" i="19"/>
  <c r="BV11" i="19"/>
  <c r="BU11" i="19"/>
  <c r="BT11" i="19"/>
  <c r="BS11" i="19"/>
  <c r="BR11" i="19"/>
  <c r="BQ11" i="19"/>
  <c r="BP11" i="19"/>
  <c r="BO11" i="19"/>
  <c r="BN11" i="19"/>
  <c r="BM11" i="19"/>
  <c r="BV10" i="19"/>
  <c r="BU10" i="19"/>
  <c r="BT10" i="19"/>
  <c r="BS10" i="19"/>
  <c r="BR10" i="19"/>
  <c r="BQ10" i="19"/>
  <c r="BP10" i="19"/>
  <c r="BO10" i="19"/>
  <c r="BN10" i="19"/>
  <c r="BM10" i="19"/>
  <c r="BV9" i="19"/>
  <c r="BU9" i="19"/>
  <c r="BT9" i="19"/>
  <c r="BS9" i="19"/>
  <c r="BR9" i="19"/>
  <c r="BQ9" i="19"/>
  <c r="BP9" i="19"/>
  <c r="BO9" i="19"/>
  <c r="BN9" i="19"/>
  <c r="BM9" i="19"/>
  <c r="BV8" i="19"/>
  <c r="BU8" i="19"/>
  <c r="BT8" i="19"/>
  <c r="BS8" i="19"/>
  <c r="BR8" i="19"/>
  <c r="BQ8" i="19"/>
  <c r="BP8" i="19"/>
  <c r="BO8" i="19"/>
  <c r="BN8" i="19"/>
  <c r="BM8" i="19"/>
  <c r="GL6" i="11" l="1"/>
  <c r="GM6" i="11"/>
  <c r="GN6" i="11"/>
  <c r="GO6" i="11"/>
  <c r="GP6" i="11"/>
  <c r="GQ6" i="11"/>
  <c r="GR6" i="11"/>
  <c r="GS6" i="11"/>
  <c r="GL7" i="11"/>
  <c r="GM7" i="11"/>
  <c r="GN7" i="11"/>
  <c r="GO7" i="11"/>
  <c r="GP7" i="11"/>
  <c r="GQ7" i="11"/>
  <c r="GR7" i="11"/>
  <c r="GS7" i="11"/>
  <c r="GL8" i="11"/>
  <c r="GM8" i="11"/>
  <c r="GN8" i="11"/>
  <c r="GO8" i="11"/>
  <c r="GP8" i="11"/>
  <c r="GQ8" i="11"/>
  <c r="GR8" i="11"/>
  <c r="GS8" i="11"/>
  <c r="GL9" i="11"/>
  <c r="GM9" i="11"/>
  <c r="GN9" i="11"/>
  <c r="GO9" i="11"/>
  <c r="GP9" i="11"/>
  <c r="GQ9" i="11"/>
  <c r="GR9" i="11"/>
  <c r="GS9" i="11"/>
  <c r="GL10" i="11"/>
  <c r="GM10" i="11"/>
  <c r="GN10" i="11"/>
  <c r="GO10" i="11"/>
  <c r="GP10" i="11"/>
  <c r="GQ10" i="11"/>
  <c r="GR10" i="11"/>
  <c r="GS10" i="11"/>
  <c r="GL11" i="11"/>
  <c r="GM11" i="11"/>
  <c r="GN11" i="11"/>
  <c r="GO11" i="11"/>
  <c r="GP11" i="11"/>
  <c r="GQ11" i="11"/>
  <c r="GR11" i="11"/>
  <c r="GS11" i="11"/>
  <c r="GL12" i="11"/>
  <c r="GM12" i="11"/>
  <c r="GN12" i="11"/>
  <c r="GO12" i="11"/>
  <c r="GP12" i="11"/>
  <c r="GQ12" i="11"/>
  <c r="GR12" i="11"/>
  <c r="GS12" i="11"/>
  <c r="GL13" i="11"/>
  <c r="GM13" i="11"/>
  <c r="GN13" i="11"/>
  <c r="GO13" i="11"/>
  <c r="GP13" i="11"/>
  <c r="GQ13" i="11"/>
  <c r="GR13" i="11"/>
  <c r="GS13" i="11"/>
  <c r="GL14" i="11"/>
  <c r="GM14" i="11"/>
  <c r="GN14" i="11"/>
  <c r="GO14" i="11"/>
  <c r="GP14" i="11"/>
  <c r="GQ14" i="11"/>
  <c r="GR14" i="11"/>
  <c r="GS14" i="11"/>
  <c r="GL15" i="11"/>
  <c r="GM15" i="11"/>
  <c r="GN15" i="11"/>
  <c r="GO15" i="11"/>
  <c r="GP15" i="11"/>
  <c r="GQ15" i="11"/>
  <c r="GR15" i="11"/>
  <c r="GS15" i="11"/>
  <c r="GL16" i="11"/>
  <c r="GM16" i="11"/>
  <c r="GN16" i="11"/>
  <c r="GO16" i="11"/>
  <c r="GP16" i="11"/>
  <c r="GQ16" i="11"/>
  <c r="GR16" i="11"/>
  <c r="GS16" i="11"/>
  <c r="GL17" i="11"/>
  <c r="GM17" i="11"/>
  <c r="GN17" i="11"/>
  <c r="GO17" i="11"/>
  <c r="GP17" i="11"/>
  <c r="GQ17" i="11"/>
  <c r="GR17" i="11"/>
  <c r="GS17" i="11"/>
  <c r="GL18" i="11"/>
  <c r="GM18" i="11"/>
  <c r="GN18" i="11"/>
  <c r="GO18" i="11"/>
  <c r="GP18" i="11"/>
  <c r="GQ18" i="11"/>
  <c r="GR18" i="11"/>
  <c r="GS18" i="11"/>
  <c r="GL19" i="11"/>
  <c r="GM19" i="11"/>
  <c r="GN19" i="11"/>
  <c r="GO19" i="11"/>
  <c r="GP19" i="11"/>
  <c r="GQ19" i="11"/>
  <c r="GR19" i="11"/>
  <c r="GS19" i="11"/>
  <c r="GL20" i="11"/>
  <c r="GM20" i="11"/>
  <c r="GN20" i="11"/>
  <c r="GO20" i="11"/>
  <c r="GP20" i="11"/>
  <c r="GQ20" i="11"/>
  <c r="GR20" i="11"/>
  <c r="GS20" i="11"/>
  <c r="GL21" i="11"/>
  <c r="GM21" i="11"/>
  <c r="GN21" i="11"/>
  <c r="GO21" i="11"/>
  <c r="GP21" i="11"/>
  <c r="GQ21" i="11"/>
  <c r="GR21" i="11"/>
  <c r="GS21" i="11"/>
  <c r="GK21" i="11"/>
  <c r="GK20" i="11"/>
  <c r="GK19" i="11"/>
  <c r="GK18" i="11"/>
  <c r="GK17" i="11"/>
  <c r="GK16" i="11"/>
  <c r="GK15" i="11"/>
  <c r="GK14" i="11"/>
  <c r="GK13" i="11"/>
  <c r="GK12" i="11"/>
  <c r="GK11" i="11"/>
  <c r="GK10" i="11"/>
  <c r="GK9" i="11"/>
  <c r="GK8" i="11"/>
  <c r="GK7" i="11"/>
  <c r="GK6" i="11"/>
  <c r="FY6" i="11"/>
  <c r="FZ6" i="11"/>
  <c r="GA6" i="11"/>
  <c r="GB6" i="11"/>
  <c r="GC6" i="11"/>
  <c r="GD6" i="11"/>
  <c r="GE6" i="11"/>
  <c r="GF6" i="11"/>
  <c r="FY7" i="11"/>
  <c r="FZ7" i="11"/>
  <c r="GA7" i="11"/>
  <c r="GB7" i="11"/>
  <c r="GC7" i="11"/>
  <c r="GD7" i="11"/>
  <c r="GE7" i="11"/>
  <c r="GF7" i="11"/>
  <c r="FY8" i="11"/>
  <c r="FZ8" i="11"/>
  <c r="GA8" i="11"/>
  <c r="GB8" i="11"/>
  <c r="GC8" i="11"/>
  <c r="GD8" i="11"/>
  <c r="GE8" i="11"/>
  <c r="GF8" i="11"/>
  <c r="FY9" i="11"/>
  <c r="FZ9" i="11"/>
  <c r="GA9" i="11"/>
  <c r="GB9" i="11"/>
  <c r="GC9" i="11"/>
  <c r="GD9" i="11"/>
  <c r="GE9" i="11"/>
  <c r="GF9" i="11"/>
  <c r="FY10" i="11"/>
  <c r="FZ10" i="11"/>
  <c r="GA10" i="11"/>
  <c r="GB10" i="11"/>
  <c r="GC10" i="11"/>
  <c r="GD10" i="11"/>
  <c r="GE10" i="11"/>
  <c r="GF10" i="11"/>
  <c r="FY11" i="11"/>
  <c r="FZ11" i="11"/>
  <c r="GA11" i="11"/>
  <c r="GB11" i="11"/>
  <c r="GC11" i="11"/>
  <c r="GD11" i="11"/>
  <c r="GE11" i="11"/>
  <c r="GF11" i="11"/>
  <c r="FY12" i="11"/>
  <c r="FZ12" i="11"/>
  <c r="GA12" i="11"/>
  <c r="GB12" i="11"/>
  <c r="GC12" i="11"/>
  <c r="GD12" i="11"/>
  <c r="GE12" i="11"/>
  <c r="GF12" i="11"/>
  <c r="FY13" i="11"/>
  <c r="FZ13" i="11"/>
  <c r="GA13" i="11"/>
  <c r="GB13" i="11"/>
  <c r="GC13" i="11"/>
  <c r="GD13" i="11"/>
  <c r="GE13" i="11"/>
  <c r="GF13" i="11"/>
  <c r="FY14" i="11"/>
  <c r="FZ14" i="11"/>
  <c r="GA14" i="11"/>
  <c r="GB14" i="11"/>
  <c r="GC14" i="11"/>
  <c r="GD14" i="11"/>
  <c r="GE14" i="11"/>
  <c r="GF14" i="11"/>
  <c r="FY15" i="11"/>
  <c r="FZ15" i="11"/>
  <c r="GA15" i="11"/>
  <c r="GB15" i="11"/>
  <c r="GC15" i="11"/>
  <c r="GD15" i="11"/>
  <c r="GE15" i="11"/>
  <c r="GF15" i="11"/>
  <c r="FY16" i="11"/>
  <c r="FZ16" i="11"/>
  <c r="GA16" i="11"/>
  <c r="GB16" i="11"/>
  <c r="GC16" i="11"/>
  <c r="GD16" i="11"/>
  <c r="GE16" i="11"/>
  <c r="GF16" i="11"/>
  <c r="FY17" i="11"/>
  <c r="FZ17" i="11"/>
  <c r="GA17" i="11"/>
  <c r="GB17" i="11"/>
  <c r="GC17" i="11"/>
  <c r="GD17" i="11"/>
  <c r="GE17" i="11"/>
  <c r="GF17" i="11"/>
  <c r="FY18" i="11"/>
  <c r="FZ18" i="11"/>
  <c r="GA18" i="11"/>
  <c r="GB18" i="11"/>
  <c r="GC18" i="11"/>
  <c r="GD18" i="11"/>
  <c r="GE18" i="11"/>
  <c r="GF18" i="11"/>
  <c r="FY19" i="11"/>
  <c r="FZ19" i="11"/>
  <c r="GA19" i="11"/>
  <c r="GB19" i="11"/>
  <c r="GC19" i="11"/>
  <c r="GD19" i="11"/>
  <c r="GE19" i="11"/>
  <c r="GF19" i="11"/>
  <c r="FY20" i="11"/>
  <c r="FZ20" i="11"/>
  <c r="GA20" i="11"/>
  <c r="GB20" i="11"/>
  <c r="GC20" i="11"/>
  <c r="GD20" i="11"/>
  <c r="GE20" i="11"/>
  <c r="GF20" i="11"/>
  <c r="FY21" i="11"/>
  <c r="FZ21" i="11"/>
  <c r="GA21" i="11"/>
  <c r="GB21" i="11"/>
  <c r="GC21" i="11"/>
  <c r="GD21" i="11"/>
  <c r="GE21" i="11"/>
  <c r="GF21" i="11"/>
  <c r="FX21" i="11"/>
  <c r="FX20" i="11"/>
  <c r="FX19" i="11"/>
  <c r="FX18" i="11"/>
  <c r="FX17" i="11"/>
  <c r="FX16" i="11"/>
  <c r="FX15" i="11"/>
  <c r="FX14" i="11"/>
  <c r="FX13" i="11"/>
  <c r="FX12" i="11"/>
  <c r="FX11" i="11"/>
  <c r="FX10" i="11"/>
  <c r="FX9" i="11"/>
  <c r="FX8" i="11"/>
  <c r="FX7" i="11"/>
  <c r="FX6" i="11"/>
  <c r="FK6" i="11"/>
  <c r="FL6" i="11"/>
  <c r="FM6" i="11"/>
  <c r="FN6" i="11"/>
  <c r="FO6" i="11"/>
  <c r="FP6" i="11"/>
  <c r="FQ6" i="11"/>
  <c r="FR6" i="11"/>
  <c r="FS6" i="11"/>
  <c r="FK7" i="11"/>
  <c r="FL7" i="11"/>
  <c r="FM7" i="11"/>
  <c r="FN7" i="11"/>
  <c r="FO7" i="11"/>
  <c r="FP7" i="11"/>
  <c r="FQ7" i="11"/>
  <c r="FR7" i="11"/>
  <c r="FS7" i="11"/>
  <c r="FK8" i="11"/>
  <c r="FL8" i="11"/>
  <c r="FM8" i="11"/>
  <c r="FN8" i="11"/>
  <c r="FO8" i="11"/>
  <c r="FP8" i="11"/>
  <c r="FQ8" i="11"/>
  <c r="FR8" i="11"/>
  <c r="FS8" i="11"/>
  <c r="FK9" i="11"/>
  <c r="FL9" i="11"/>
  <c r="FM9" i="11"/>
  <c r="FN9" i="11"/>
  <c r="FO9" i="11"/>
  <c r="FP9" i="11"/>
  <c r="FQ9" i="11"/>
  <c r="FR9" i="11"/>
  <c r="FS9" i="11"/>
  <c r="FK10" i="11"/>
  <c r="FL10" i="11"/>
  <c r="FM10" i="11"/>
  <c r="FN10" i="11"/>
  <c r="FO10" i="11"/>
  <c r="FP10" i="11"/>
  <c r="FQ10" i="11"/>
  <c r="FR10" i="11"/>
  <c r="FS10" i="11"/>
  <c r="FK11" i="11"/>
  <c r="FM11" i="11"/>
  <c r="FN11" i="11"/>
  <c r="FO11" i="11"/>
  <c r="FP11" i="11"/>
  <c r="FQ11" i="11"/>
  <c r="FR11" i="11"/>
  <c r="FS11" i="11"/>
  <c r="FK12" i="11"/>
  <c r="FL12" i="11"/>
  <c r="FM12" i="11"/>
  <c r="FN12" i="11"/>
  <c r="FO12" i="11"/>
  <c r="FP12" i="11"/>
  <c r="FQ12" i="11"/>
  <c r="FR12" i="11"/>
  <c r="FS12" i="11"/>
  <c r="FK13" i="11"/>
  <c r="FL13" i="11"/>
  <c r="FM13" i="11"/>
  <c r="FN13" i="11"/>
  <c r="FO13" i="11"/>
  <c r="FP13" i="11"/>
  <c r="FQ13" i="11"/>
  <c r="FR13" i="11"/>
  <c r="FS13" i="11"/>
  <c r="FK14" i="11"/>
  <c r="FL14" i="11"/>
  <c r="FM14" i="11"/>
  <c r="FN14" i="11"/>
  <c r="FO14" i="11"/>
  <c r="FP14" i="11"/>
  <c r="FQ14" i="11"/>
  <c r="FR14" i="11"/>
  <c r="FS14" i="11"/>
  <c r="FK15" i="11"/>
  <c r="FL15" i="11"/>
  <c r="FM15" i="11"/>
  <c r="FN15" i="11"/>
  <c r="FO15" i="11"/>
  <c r="FP15" i="11"/>
  <c r="FQ15" i="11"/>
  <c r="FR15" i="11"/>
  <c r="FS15" i="11"/>
  <c r="FK16" i="11"/>
  <c r="FL16" i="11"/>
  <c r="FM16" i="11"/>
  <c r="FN16" i="11"/>
  <c r="FO16" i="11"/>
  <c r="FP16" i="11"/>
  <c r="FQ16" i="11"/>
  <c r="FR16" i="11"/>
  <c r="FS16" i="11"/>
  <c r="FK17" i="11"/>
  <c r="FL17" i="11"/>
  <c r="FM17" i="11"/>
  <c r="FN17" i="11"/>
  <c r="FO17" i="11"/>
  <c r="FP17" i="11"/>
  <c r="FQ17" i="11"/>
  <c r="FR17" i="11"/>
  <c r="FS17" i="11"/>
  <c r="FK18" i="11"/>
  <c r="FL18" i="11"/>
  <c r="FM18" i="11"/>
  <c r="FN18" i="11"/>
  <c r="FO18" i="11"/>
  <c r="FP18" i="11"/>
  <c r="FQ18" i="11"/>
  <c r="FR18" i="11"/>
  <c r="FS18" i="11"/>
  <c r="FK19" i="11"/>
  <c r="FL19" i="11"/>
  <c r="FM19" i="11"/>
  <c r="FN19" i="11"/>
  <c r="FO19" i="11"/>
  <c r="FP19" i="11"/>
  <c r="FQ19" i="11"/>
  <c r="FR19" i="11"/>
  <c r="FS19" i="11"/>
  <c r="FK20" i="11"/>
  <c r="FL20" i="11"/>
  <c r="FM20" i="11"/>
  <c r="FN20" i="11"/>
  <c r="FO20" i="11"/>
  <c r="FP20" i="11"/>
  <c r="FQ20" i="11"/>
  <c r="FR20" i="11"/>
  <c r="FS20" i="11"/>
  <c r="FK21" i="11"/>
  <c r="FL21" i="11"/>
  <c r="FM21" i="11"/>
  <c r="FN21" i="11"/>
  <c r="FO21" i="11"/>
  <c r="FP21" i="11"/>
  <c r="FQ21" i="11"/>
  <c r="FR21" i="11"/>
  <c r="FS21" i="11"/>
  <c r="FJ21" i="11"/>
  <c r="FJ20" i="11"/>
  <c r="FJ19" i="11"/>
  <c r="FJ18" i="11"/>
  <c r="FJ17" i="11"/>
  <c r="FJ16" i="11"/>
  <c r="FJ15" i="11"/>
  <c r="FJ14" i="11"/>
  <c r="FJ13" i="11"/>
  <c r="FJ12" i="11"/>
  <c r="FJ11" i="11"/>
  <c r="FJ10" i="11"/>
  <c r="FJ9" i="11"/>
  <c r="FJ8" i="11"/>
  <c r="FJ7" i="11"/>
  <c r="FJ6" i="11"/>
  <c r="EX6" i="11"/>
  <c r="EY6" i="11"/>
  <c r="EZ6" i="11"/>
  <c r="FA6" i="11"/>
  <c r="FB6" i="11"/>
  <c r="FC6" i="11"/>
  <c r="FD6" i="11"/>
  <c r="FE6" i="11"/>
  <c r="EX7" i="11"/>
  <c r="EY7" i="11"/>
  <c r="EZ7" i="11"/>
  <c r="FA7" i="11"/>
  <c r="FB7" i="11"/>
  <c r="FC7" i="11"/>
  <c r="FD7" i="11"/>
  <c r="FE7" i="11"/>
  <c r="EX8" i="11"/>
  <c r="EY8" i="11"/>
  <c r="EZ8" i="11"/>
  <c r="FA8" i="11"/>
  <c r="FB8" i="11"/>
  <c r="FC8" i="11"/>
  <c r="FD8" i="11"/>
  <c r="FE8" i="11"/>
  <c r="EX9" i="11"/>
  <c r="EY9" i="11"/>
  <c r="EZ9" i="11"/>
  <c r="FA9" i="11"/>
  <c r="FB9" i="11"/>
  <c r="FC9" i="11"/>
  <c r="FD9" i="11"/>
  <c r="FE9" i="11"/>
  <c r="EX10" i="11"/>
  <c r="EY10" i="11"/>
  <c r="EZ10" i="11"/>
  <c r="FA10" i="11"/>
  <c r="FB10" i="11"/>
  <c r="FC10" i="11"/>
  <c r="FD10" i="11"/>
  <c r="FE10" i="11"/>
  <c r="EX11" i="11"/>
  <c r="EY11" i="11"/>
  <c r="EZ11" i="11"/>
  <c r="FA11" i="11"/>
  <c r="FB11" i="11"/>
  <c r="FC11" i="11"/>
  <c r="FD11" i="11"/>
  <c r="FE11" i="11"/>
  <c r="EX12" i="11"/>
  <c r="EY12" i="11"/>
  <c r="EZ12" i="11"/>
  <c r="FA12" i="11"/>
  <c r="FB12" i="11"/>
  <c r="FC12" i="11"/>
  <c r="FD12" i="11"/>
  <c r="FE12" i="11"/>
  <c r="EX13" i="11"/>
  <c r="EY13" i="11"/>
  <c r="EZ13" i="11"/>
  <c r="FA13" i="11"/>
  <c r="FB13" i="11"/>
  <c r="FC13" i="11"/>
  <c r="FD13" i="11"/>
  <c r="FE13" i="11"/>
  <c r="EX14" i="11"/>
  <c r="EY14" i="11"/>
  <c r="EZ14" i="11"/>
  <c r="FA14" i="11"/>
  <c r="FB14" i="11"/>
  <c r="FC14" i="11"/>
  <c r="FD14" i="11"/>
  <c r="FE14" i="11"/>
  <c r="EX15" i="11"/>
  <c r="EY15" i="11"/>
  <c r="EZ15" i="11"/>
  <c r="FA15" i="11"/>
  <c r="FB15" i="11"/>
  <c r="FC15" i="11"/>
  <c r="FD15" i="11"/>
  <c r="FE15" i="11"/>
  <c r="EX16" i="11"/>
  <c r="EY16" i="11"/>
  <c r="EZ16" i="11"/>
  <c r="FA16" i="11"/>
  <c r="FB16" i="11"/>
  <c r="FC16" i="11"/>
  <c r="FD16" i="11"/>
  <c r="FE16" i="11"/>
  <c r="EX17" i="11"/>
  <c r="EY17" i="11"/>
  <c r="EZ17" i="11"/>
  <c r="FA17" i="11"/>
  <c r="FB17" i="11"/>
  <c r="FC17" i="11"/>
  <c r="FD17" i="11"/>
  <c r="FE17" i="11"/>
  <c r="EX18" i="11"/>
  <c r="EY18" i="11"/>
  <c r="EZ18" i="11"/>
  <c r="FA18" i="11"/>
  <c r="FB18" i="11"/>
  <c r="FC18" i="11"/>
  <c r="FD18" i="11"/>
  <c r="FE18" i="11"/>
  <c r="EX19" i="11"/>
  <c r="EY19" i="11"/>
  <c r="EZ19" i="11"/>
  <c r="FA19" i="11"/>
  <c r="FB19" i="11"/>
  <c r="FC19" i="11"/>
  <c r="FD19" i="11"/>
  <c r="FE19" i="11"/>
  <c r="EX20" i="11"/>
  <c r="EY20" i="11"/>
  <c r="EZ20" i="11"/>
  <c r="FA20" i="11"/>
  <c r="FB20" i="11"/>
  <c r="FC20" i="11"/>
  <c r="FD20" i="11"/>
  <c r="FE20" i="11"/>
  <c r="EX21" i="11"/>
  <c r="EY21" i="11"/>
  <c r="EZ21" i="11"/>
  <c r="FA21" i="11"/>
  <c r="FB21" i="11"/>
  <c r="FC21" i="11"/>
  <c r="FD21" i="11"/>
  <c r="FE21" i="11"/>
  <c r="EW21" i="11"/>
  <c r="EW20" i="11"/>
  <c r="EW19" i="11"/>
  <c r="EW18" i="11"/>
  <c r="EW17" i="11"/>
  <c r="EW16" i="11"/>
  <c r="EW15" i="11"/>
  <c r="EW14" i="11"/>
  <c r="EW13" i="11"/>
  <c r="EW12" i="11"/>
  <c r="EW11" i="11"/>
  <c r="EW10" i="11"/>
  <c r="EW9" i="11"/>
  <c r="EW8" i="11"/>
  <c r="EW7" i="11"/>
  <c r="EW6" i="11"/>
  <c r="EK6" i="11"/>
  <c r="EL6" i="11"/>
  <c r="EM6" i="11"/>
  <c r="EN6" i="11"/>
  <c r="EO6" i="11"/>
  <c r="EP6" i="11"/>
  <c r="EQ6" i="11"/>
  <c r="ER6" i="11"/>
  <c r="EK7" i="11"/>
  <c r="EL7" i="11"/>
  <c r="EM7" i="11"/>
  <c r="EN7" i="11"/>
  <c r="EO7" i="11"/>
  <c r="EP7" i="11"/>
  <c r="EQ7" i="11"/>
  <c r="ER7" i="11"/>
  <c r="EK8" i="11"/>
  <c r="EL8" i="11"/>
  <c r="EM8" i="11"/>
  <c r="EN8" i="11"/>
  <c r="EO8" i="11"/>
  <c r="EP8" i="11"/>
  <c r="EQ8" i="11"/>
  <c r="ER8" i="11"/>
  <c r="EK9" i="11"/>
  <c r="EL9" i="11"/>
  <c r="EM9" i="11"/>
  <c r="EN9" i="11"/>
  <c r="EO9" i="11"/>
  <c r="EP9" i="11"/>
  <c r="EQ9" i="11"/>
  <c r="ER9" i="11"/>
  <c r="EK10" i="11"/>
  <c r="EL10" i="11"/>
  <c r="EM10" i="11"/>
  <c r="EN10" i="11"/>
  <c r="EO10" i="11"/>
  <c r="EP10" i="11"/>
  <c r="EQ10" i="11"/>
  <c r="ER10" i="11"/>
  <c r="EK11" i="11"/>
  <c r="EL11" i="11"/>
  <c r="EM11" i="11"/>
  <c r="EN11" i="11"/>
  <c r="EO11" i="11"/>
  <c r="EP11" i="11"/>
  <c r="EQ11" i="11"/>
  <c r="ER11" i="11"/>
  <c r="EK12" i="11"/>
  <c r="EL12" i="11"/>
  <c r="EM12" i="11"/>
  <c r="EN12" i="11"/>
  <c r="EO12" i="11"/>
  <c r="EP12" i="11"/>
  <c r="EQ12" i="11"/>
  <c r="ER12" i="11"/>
  <c r="EK13" i="11"/>
  <c r="EL13" i="11"/>
  <c r="EM13" i="11"/>
  <c r="EN13" i="11"/>
  <c r="EO13" i="11"/>
  <c r="EP13" i="11"/>
  <c r="EQ13" i="11"/>
  <c r="ER13" i="11"/>
  <c r="EK14" i="11"/>
  <c r="EL14" i="11"/>
  <c r="EM14" i="11"/>
  <c r="EN14" i="11"/>
  <c r="EO14" i="11"/>
  <c r="EP14" i="11"/>
  <c r="EQ14" i="11"/>
  <c r="ER14" i="11"/>
  <c r="EK15" i="11"/>
  <c r="EL15" i="11"/>
  <c r="EM15" i="11"/>
  <c r="EN15" i="11"/>
  <c r="EO15" i="11"/>
  <c r="EP15" i="11"/>
  <c r="EQ15" i="11"/>
  <c r="ER15" i="11"/>
  <c r="EK16" i="11"/>
  <c r="EL16" i="11"/>
  <c r="EM16" i="11"/>
  <c r="EN16" i="11"/>
  <c r="EO16" i="11"/>
  <c r="EP16" i="11"/>
  <c r="EQ16" i="11"/>
  <c r="ER16" i="11"/>
  <c r="EK17" i="11"/>
  <c r="EL17" i="11"/>
  <c r="EM17" i="11"/>
  <c r="EN17" i="11"/>
  <c r="EO17" i="11"/>
  <c r="EP17" i="11"/>
  <c r="EQ17" i="11"/>
  <c r="ER17" i="11"/>
  <c r="EK18" i="11"/>
  <c r="EL18" i="11"/>
  <c r="EM18" i="11"/>
  <c r="EN18" i="11"/>
  <c r="EO18" i="11"/>
  <c r="EP18" i="11"/>
  <c r="EQ18" i="11"/>
  <c r="ER18" i="11"/>
  <c r="EK19" i="11"/>
  <c r="EL19" i="11"/>
  <c r="EM19" i="11"/>
  <c r="EN19" i="11"/>
  <c r="EO19" i="11"/>
  <c r="EP19" i="11"/>
  <c r="EQ19" i="11"/>
  <c r="ER19" i="11"/>
  <c r="EK20" i="11"/>
  <c r="EL20" i="11"/>
  <c r="EM20" i="11"/>
  <c r="EN20" i="11"/>
  <c r="EO20" i="11"/>
  <c r="EP20" i="11"/>
  <c r="EQ20" i="11"/>
  <c r="ER20" i="11"/>
  <c r="EK21" i="11"/>
  <c r="EL21" i="11"/>
  <c r="EM21" i="11"/>
  <c r="EN21" i="11"/>
  <c r="EO21" i="11"/>
  <c r="EP21" i="11"/>
  <c r="EQ21" i="11"/>
  <c r="ER21" i="11"/>
  <c r="EJ21" i="11"/>
  <c r="EJ20" i="11"/>
  <c r="EJ19" i="11"/>
  <c r="EJ18" i="11"/>
  <c r="EJ17" i="11"/>
  <c r="EJ16" i="11"/>
  <c r="EJ15" i="11"/>
  <c r="EJ14" i="11"/>
  <c r="EJ13" i="11"/>
  <c r="EJ12" i="11"/>
  <c r="EJ11" i="11"/>
  <c r="EJ10" i="11"/>
  <c r="EJ9" i="11"/>
  <c r="EJ8" i="11"/>
  <c r="EJ7" i="11"/>
  <c r="EJ6" i="11"/>
  <c r="DX6" i="11"/>
  <c r="DY6" i="11"/>
  <c r="DZ6" i="11"/>
  <c r="EA6" i="11"/>
  <c r="EB6" i="11"/>
  <c r="EC6" i="11"/>
  <c r="ED6" i="11"/>
  <c r="EE6" i="11"/>
  <c r="DX7" i="11"/>
  <c r="DY7" i="11"/>
  <c r="DZ7" i="11"/>
  <c r="EA7" i="11"/>
  <c r="EB7" i="11"/>
  <c r="EC7" i="11"/>
  <c r="ED7" i="11"/>
  <c r="EE7" i="11"/>
  <c r="DX8" i="11"/>
  <c r="DY8" i="11"/>
  <c r="DZ8" i="11"/>
  <c r="EA8" i="11"/>
  <c r="EB8" i="11"/>
  <c r="EC8" i="11"/>
  <c r="ED8" i="11"/>
  <c r="EE8" i="11"/>
  <c r="DX9" i="11"/>
  <c r="DY9" i="11"/>
  <c r="DZ9" i="11"/>
  <c r="EA9" i="11"/>
  <c r="EB9" i="11"/>
  <c r="EC9" i="11"/>
  <c r="ED9" i="11"/>
  <c r="EE9" i="11"/>
  <c r="DX10" i="11"/>
  <c r="DY10" i="11"/>
  <c r="DZ10" i="11"/>
  <c r="EA10" i="11"/>
  <c r="EB10" i="11"/>
  <c r="EC10" i="11"/>
  <c r="ED10" i="11"/>
  <c r="EE10" i="11"/>
  <c r="DX11" i="11"/>
  <c r="DY11" i="11"/>
  <c r="DZ11" i="11"/>
  <c r="EA11" i="11"/>
  <c r="EB11" i="11"/>
  <c r="EC11" i="11"/>
  <c r="ED11" i="11"/>
  <c r="EE11" i="11"/>
  <c r="DX12" i="11"/>
  <c r="DY12" i="11"/>
  <c r="DZ12" i="11"/>
  <c r="EA12" i="11"/>
  <c r="EB12" i="11"/>
  <c r="EC12" i="11"/>
  <c r="ED12" i="11"/>
  <c r="EE12" i="11"/>
  <c r="DX13" i="11"/>
  <c r="DY13" i="11"/>
  <c r="DZ13" i="11"/>
  <c r="EA13" i="11"/>
  <c r="EB13" i="11"/>
  <c r="EC13" i="11"/>
  <c r="ED13" i="11"/>
  <c r="EE13" i="11"/>
  <c r="DX14" i="11"/>
  <c r="DY14" i="11"/>
  <c r="DZ14" i="11"/>
  <c r="EA14" i="11"/>
  <c r="EB14" i="11"/>
  <c r="EC14" i="11"/>
  <c r="ED14" i="11"/>
  <c r="EE14" i="11"/>
  <c r="DX15" i="11"/>
  <c r="DY15" i="11"/>
  <c r="DZ15" i="11"/>
  <c r="EA15" i="11"/>
  <c r="EB15" i="11"/>
  <c r="EC15" i="11"/>
  <c r="ED15" i="11"/>
  <c r="EE15" i="11"/>
  <c r="DX16" i="11"/>
  <c r="DY16" i="11"/>
  <c r="DZ16" i="11"/>
  <c r="EA16" i="11"/>
  <c r="EB16" i="11"/>
  <c r="EC16" i="11"/>
  <c r="ED16" i="11"/>
  <c r="EE16" i="11"/>
  <c r="DX17" i="11"/>
  <c r="DY17" i="11"/>
  <c r="DZ17" i="11"/>
  <c r="EA17" i="11"/>
  <c r="EB17" i="11"/>
  <c r="EC17" i="11"/>
  <c r="ED17" i="11"/>
  <c r="EE17" i="11"/>
  <c r="DX18" i="11"/>
  <c r="DY18" i="11"/>
  <c r="DZ18" i="11"/>
  <c r="EA18" i="11"/>
  <c r="EB18" i="11"/>
  <c r="EC18" i="11"/>
  <c r="ED18" i="11"/>
  <c r="EE18" i="11"/>
  <c r="DX19" i="11"/>
  <c r="DY19" i="11"/>
  <c r="DZ19" i="11"/>
  <c r="EA19" i="11"/>
  <c r="EB19" i="11"/>
  <c r="EC19" i="11"/>
  <c r="ED19" i="11"/>
  <c r="EE19" i="11"/>
  <c r="DX20" i="11"/>
  <c r="DY20" i="11"/>
  <c r="DZ20" i="11"/>
  <c r="EA20" i="11"/>
  <c r="EB20" i="11"/>
  <c r="EC20" i="11"/>
  <c r="ED20" i="11"/>
  <c r="EE20" i="11"/>
  <c r="DX21" i="11"/>
  <c r="DY21" i="11"/>
  <c r="DZ21" i="11"/>
  <c r="EA21" i="11"/>
  <c r="EB21" i="11"/>
  <c r="EC21" i="11"/>
  <c r="ED21" i="11"/>
  <c r="EE21" i="11"/>
  <c r="DW21" i="11"/>
  <c r="DW20" i="11"/>
  <c r="DW19" i="11"/>
  <c r="DW18" i="11"/>
  <c r="DW17" i="11"/>
  <c r="DW16" i="11"/>
  <c r="DW15" i="11"/>
  <c r="DW14" i="11"/>
  <c r="DW13" i="11"/>
  <c r="DW12" i="11"/>
  <c r="DW11" i="11"/>
  <c r="DW10" i="11"/>
  <c r="DW9" i="11"/>
  <c r="DW8" i="11"/>
  <c r="DW7" i="11"/>
  <c r="DW6" i="11"/>
  <c r="DK6" i="11"/>
  <c r="DL6" i="11"/>
  <c r="DM6" i="11"/>
  <c r="DN6" i="11"/>
  <c r="DO6" i="11"/>
  <c r="DP6" i="11"/>
  <c r="DQ6" i="11"/>
  <c r="DR6" i="11"/>
  <c r="DK7" i="11"/>
  <c r="DL7" i="11"/>
  <c r="DM7" i="11"/>
  <c r="DN7" i="11"/>
  <c r="DO7" i="11"/>
  <c r="DP7" i="11"/>
  <c r="DQ7" i="11"/>
  <c r="DR7" i="11"/>
  <c r="DK8" i="11"/>
  <c r="DL8" i="11"/>
  <c r="DM8" i="11"/>
  <c r="DN8" i="11"/>
  <c r="DO8" i="11"/>
  <c r="DP8" i="11"/>
  <c r="DQ8" i="11"/>
  <c r="DR8" i="11"/>
  <c r="DK9" i="11"/>
  <c r="DL9" i="11"/>
  <c r="DM9" i="11"/>
  <c r="DN9" i="11"/>
  <c r="DO9" i="11"/>
  <c r="DP9" i="11"/>
  <c r="DQ9" i="11"/>
  <c r="DR9" i="11"/>
  <c r="DK10" i="11"/>
  <c r="DL10" i="11"/>
  <c r="DM10" i="11"/>
  <c r="DN10" i="11"/>
  <c r="DO10" i="11"/>
  <c r="DP10" i="11"/>
  <c r="DQ10" i="11"/>
  <c r="DR10" i="11"/>
  <c r="DK11" i="11"/>
  <c r="DL11" i="11"/>
  <c r="DM11" i="11"/>
  <c r="DN11" i="11"/>
  <c r="DO11" i="11"/>
  <c r="DP11" i="11"/>
  <c r="DQ11" i="11"/>
  <c r="DR11" i="11"/>
  <c r="DK12" i="11"/>
  <c r="DL12" i="11"/>
  <c r="DM12" i="11"/>
  <c r="DN12" i="11"/>
  <c r="DO12" i="11"/>
  <c r="DP12" i="11"/>
  <c r="DQ12" i="11"/>
  <c r="DR12" i="11"/>
  <c r="DK13" i="11"/>
  <c r="DL13" i="11"/>
  <c r="DM13" i="11"/>
  <c r="DN13" i="11"/>
  <c r="DO13" i="11"/>
  <c r="DP13" i="11"/>
  <c r="DQ13" i="11"/>
  <c r="DR13" i="11"/>
  <c r="DK14" i="11"/>
  <c r="DL14" i="11"/>
  <c r="DM14" i="11"/>
  <c r="DN14" i="11"/>
  <c r="DO14" i="11"/>
  <c r="DP14" i="11"/>
  <c r="DQ14" i="11"/>
  <c r="DR14" i="11"/>
  <c r="DK15" i="11"/>
  <c r="DL15" i="11"/>
  <c r="DM15" i="11"/>
  <c r="DN15" i="11"/>
  <c r="DO15" i="11"/>
  <c r="DP15" i="11"/>
  <c r="DQ15" i="11"/>
  <c r="DR15" i="11"/>
  <c r="DK16" i="11"/>
  <c r="DL16" i="11"/>
  <c r="DM16" i="11"/>
  <c r="DN16" i="11"/>
  <c r="DO16" i="11"/>
  <c r="DP16" i="11"/>
  <c r="DQ16" i="11"/>
  <c r="DR16" i="11"/>
  <c r="DK17" i="11"/>
  <c r="DL17" i="11"/>
  <c r="DM17" i="11"/>
  <c r="DN17" i="11"/>
  <c r="DO17" i="11"/>
  <c r="DP17" i="11"/>
  <c r="DQ17" i="11"/>
  <c r="DR17" i="11"/>
  <c r="DK18" i="11"/>
  <c r="DL18" i="11"/>
  <c r="DM18" i="11"/>
  <c r="DN18" i="11"/>
  <c r="DO18" i="11"/>
  <c r="DP18" i="11"/>
  <c r="DQ18" i="11"/>
  <c r="DR18" i="11"/>
  <c r="DK19" i="11"/>
  <c r="DL19" i="11"/>
  <c r="DM19" i="11"/>
  <c r="DN19" i="11"/>
  <c r="DO19" i="11"/>
  <c r="DP19" i="11"/>
  <c r="DQ19" i="11"/>
  <c r="DR19" i="11"/>
  <c r="DK20" i="11"/>
  <c r="DL20" i="11"/>
  <c r="DM20" i="11"/>
  <c r="DN20" i="11"/>
  <c r="DO20" i="11"/>
  <c r="DP20" i="11"/>
  <c r="DQ20" i="11"/>
  <c r="DR20" i="11"/>
  <c r="DK21" i="11"/>
  <c r="DL21" i="11"/>
  <c r="DM21" i="11"/>
  <c r="DN21" i="11"/>
  <c r="DO21" i="11"/>
  <c r="DP21" i="11"/>
  <c r="DQ21" i="11"/>
  <c r="DR21" i="11"/>
  <c r="DJ21" i="11"/>
  <c r="DJ20" i="11"/>
  <c r="DJ19" i="11"/>
  <c r="DJ18" i="11"/>
  <c r="DJ17" i="11"/>
  <c r="DJ16" i="11"/>
  <c r="DJ15" i="11"/>
  <c r="DJ14" i="11"/>
  <c r="DJ13" i="11"/>
  <c r="DJ12" i="11"/>
  <c r="DJ11" i="11"/>
  <c r="DJ10" i="11"/>
  <c r="DJ9" i="11"/>
  <c r="DJ8" i="11"/>
  <c r="DJ7" i="11"/>
  <c r="DJ6" i="11"/>
  <c r="CW6" i="11"/>
  <c r="CX6" i="11"/>
  <c r="CY6" i="11"/>
  <c r="CZ6" i="11"/>
  <c r="DA6" i="11"/>
  <c r="DB6" i="11"/>
  <c r="DC6" i="11"/>
  <c r="DD6" i="11"/>
  <c r="DE6" i="11"/>
  <c r="AD8" i="20" s="1"/>
  <c r="CW7" i="11"/>
  <c r="CX7" i="11"/>
  <c r="CY7" i="11"/>
  <c r="CZ7" i="11"/>
  <c r="DA7" i="11"/>
  <c r="DB7" i="11"/>
  <c r="DC7" i="11"/>
  <c r="DD7" i="11"/>
  <c r="DE7" i="11"/>
  <c r="AD9" i="20" s="1"/>
  <c r="CW8" i="11"/>
  <c r="CX8" i="11"/>
  <c r="CY8" i="11"/>
  <c r="CZ8" i="11"/>
  <c r="DA8" i="11"/>
  <c r="DB8" i="11"/>
  <c r="DC8" i="11"/>
  <c r="DD8" i="11"/>
  <c r="DE8" i="11"/>
  <c r="AD10" i="20" s="1"/>
  <c r="CW9" i="11"/>
  <c r="CX9" i="11"/>
  <c r="CY9" i="11"/>
  <c r="CZ9" i="11"/>
  <c r="DA9" i="11"/>
  <c r="DB9" i="11"/>
  <c r="DC9" i="11"/>
  <c r="DD9" i="11"/>
  <c r="DE9" i="11"/>
  <c r="AD11" i="20" s="1"/>
  <c r="CW10" i="11"/>
  <c r="CX10" i="11"/>
  <c r="CY10" i="11"/>
  <c r="CZ10" i="11"/>
  <c r="DA10" i="11"/>
  <c r="DB10" i="11"/>
  <c r="DC10" i="11"/>
  <c r="DD10" i="11"/>
  <c r="DE10" i="11"/>
  <c r="AD12" i="20" s="1"/>
  <c r="CY11" i="11"/>
  <c r="CZ11" i="11"/>
  <c r="DA11" i="11"/>
  <c r="DB11" i="11"/>
  <c r="DC11" i="11"/>
  <c r="DD11" i="11"/>
  <c r="DE11" i="11"/>
  <c r="AD13" i="20" s="1"/>
  <c r="CW12" i="11"/>
  <c r="CX12" i="11"/>
  <c r="CY12" i="11"/>
  <c r="CZ12" i="11"/>
  <c r="DA12" i="11"/>
  <c r="DB12" i="11"/>
  <c r="DC12" i="11"/>
  <c r="DD12" i="11"/>
  <c r="DE12" i="11"/>
  <c r="AD14" i="20" s="1"/>
  <c r="CX13" i="11"/>
  <c r="CY13" i="11"/>
  <c r="CZ13" i="11"/>
  <c r="DA13" i="11"/>
  <c r="DB13" i="11"/>
  <c r="DC13" i="11"/>
  <c r="DD13" i="11"/>
  <c r="DE13" i="11"/>
  <c r="AD15" i="20" s="1"/>
  <c r="CW14" i="11"/>
  <c r="CX14" i="11"/>
  <c r="CY14" i="11"/>
  <c r="CZ14" i="11"/>
  <c r="DA14" i="11"/>
  <c r="DB14" i="11"/>
  <c r="DC14" i="11"/>
  <c r="DD14" i="11"/>
  <c r="DE14" i="11"/>
  <c r="AD16" i="20" s="1"/>
  <c r="CW15" i="11"/>
  <c r="CX15" i="11"/>
  <c r="CY15" i="11"/>
  <c r="CZ15" i="11"/>
  <c r="DA15" i="11"/>
  <c r="DB15" i="11"/>
  <c r="DC15" i="11"/>
  <c r="DD15" i="11"/>
  <c r="DE15" i="11"/>
  <c r="AD17" i="20" s="1"/>
  <c r="CW16" i="11"/>
  <c r="CX16" i="11"/>
  <c r="CY16" i="11"/>
  <c r="CZ16" i="11"/>
  <c r="DA16" i="11"/>
  <c r="DB16" i="11"/>
  <c r="DC16" i="11"/>
  <c r="DD16" i="11"/>
  <c r="DE16" i="11"/>
  <c r="AD18" i="20" s="1"/>
  <c r="CW17" i="11"/>
  <c r="CX17" i="11"/>
  <c r="CY17" i="11"/>
  <c r="CZ17" i="11"/>
  <c r="DA17" i="11"/>
  <c r="DB17" i="11"/>
  <c r="DC17" i="11"/>
  <c r="DD17" i="11"/>
  <c r="DE17" i="11"/>
  <c r="AD19" i="20" s="1"/>
  <c r="CW18" i="11"/>
  <c r="CX18" i="11"/>
  <c r="CY18" i="11"/>
  <c r="CZ18" i="11"/>
  <c r="DA18" i="11"/>
  <c r="DB18" i="11"/>
  <c r="DC18" i="11"/>
  <c r="DD18" i="11"/>
  <c r="DE18" i="11"/>
  <c r="AD20" i="20" s="1"/>
  <c r="CW19" i="11"/>
  <c r="CX19" i="11"/>
  <c r="CY19" i="11"/>
  <c r="CZ19" i="11"/>
  <c r="DA19" i="11"/>
  <c r="DB19" i="11"/>
  <c r="DC19" i="11"/>
  <c r="DD19" i="11"/>
  <c r="DE19" i="11"/>
  <c r="AD21" i="20" s="1"/>
  <c r="CW20" i="11"/>
  <c r="CX20" i="11"/>
  <c r="CY20" i="11"/>
  <c r="CZ20" i="11"/>
  <c r="DA20" i="11"/>
  <c r="DB20" i="11"/>
  <c r="DC20" i="11"/>
  <c r="DD20" i="11"/>
  <c r="DE20" i="11"/>
  <c r="AD22" i="20" s="1"/>
  <c r="CW21" i="11"/>
  <c r="CX21" i="11"/>
  <c r="CY21" i="11"/>
  <c r="CZ21" i="11"/>
  <c r="DA21" i="11"/>
  <c r="DB21" i="11"/>
  <c r="DC21" i="11"/>
  <c r="DD21" i="11"/>
  <c r="DE21" i="11"/>
  <c r="AD23" i="20" s="1"/>
  <c r="CV21" i="11"/>
  <c r="CV20" i="11"/>
  <c r="CV19" i="11"/>
  <c r="CV18" i="11"/>
  <c r="CV17" i="11"/>
  <c r="CV16" i="11"/>
  <c r="CV15" i="11"/>
  <c r="CV14" i="11"/>
  <c r="CV12" i="11"/>
  <c r="CV10" i="11"/>
  <c r="CV9" i="11"/>
  <c r="CV8" i="11"/>
  <c r="CV7" i="11"/>
  <c r="CV6" i="11"/>
  <c r="CQ21" i="11"/>
  <c r="CP21" i="11"/>
  <c r="CO21" i="11"/>
  <c r="CN21" i="11"/>
  <c r="CM21" i="11"/>
  <c r="CL21" i="11"/>
  <c r="CK21" i="11"/>
  <c r="CJ21" i="11"/>
  <c r="CI21" i="11"/>
  <c r="CQ20" i="11"/>
  <c r="CP20" i="11"/>
  <c r="CO20" i="11"/>
  <c r="CN20" i="11"/>
  <c r="CM20" i="11"/>
  <c r="CL20" i="11"/>
  <c r="CK20" i="11"/>
  <c r="CJ20" i="11"/>
  <c r="CI20" i="11"/>
  <c r="CQ19" i="11"/>
  <c r="CP19" i="11"/>
  <c r="CO19" i="11"/>
  <c r="CN19" i="11"/>
  <c r="CM19" i="11"/>
  <c r="CL19" i="11"/>
  <c r="CK19" i="11"/>
  <c r="CJ19" i="11"/>
  <c r="CI19" i="11"/>
  <c r="CQ18" i="11"/>
  <c r="CP18" i="11"/>
  <c r="CO18" i="11"/>
  <c r="CN18" i="11"/>
  <c r="CM18" i="11"/>
  <c r="CL18" i="11"/>
  <c r="CK18" i="11"/>
  <c r="CJ18" i="11"/>
  <c r="CI18" i="11"/>
  <c r="CQ17" i="11"/>
  <c r="CP17" i="11"/>
  <c r="CO17" i="11"/>
  <c r="CN17" i="11"/>
  <c r="CM17" i="11"/>
  <c r="CL17" i="11"/>
  <c r="CK17" i="11"/>
  <c r="CJ17" i="11"/>
  <c r="CI17" i="11"/>
  <c r="CQ16" i="11"/>
  <c r="CP16" i="11"/>
  <c r="CO16" i="11"/>
  <c r="CN16" i="11"/>
  <c r="CM16" i="11"/>
  <c r="CL16" i="11"/>
  <c r="CK16" i="11"/>
  <c r="CJ16" i="11"/>
  <c r="CI16" i="11"/>
  <c r="CQ15" i="11"/>
  <c r="CP15" i="11"/>
  <c r="CO15" i="11"/>
  <c r="CN15" i="11"/>
  <c r="CM15" i="11"/>
  <c r="CL15" i="11"/>
  <c r="CK15" i="11"/>
  <c r="CJ15" i="11"/>
  <c r="CI15" i="11"/>
  <c r="CQ14" i="11"/>
  <c r="CP14" i="11"/>
  <c r="CO14" i="11"/>
  <c r="CN14" i="11"/>
  <c r="CM14" i="11"/>
  <c r="CL14" i="11"/>
  <c r="CK14" i="11"/>
  <c r="CJ14" i="11"/>
  <c r="CI14" i="11"/>
  <c r="CQ13" i="11"/>
  <c r="CP13" i="11"/>
  <c r="CO13" i="11"/>
  <c r="CN13" i="11"/>
  <c r="CM13" i="11"/>
  <c r="CL13" i="11"/>
  <c r="CK13" i="11"/>
  <c r="CJ13" i="11"/>
  <c r="CI13" i="11"/>
  <c r="CQ12" i="11"/>
  <c r="CP12" i="11"/>
  <c r="CO12" i="11"/>
  <c r="CN12" i="11"/>
  <c r="CM12" i="11"/>
  <c r="CL12" i="11"/>
  <c r="CK12" i="11"/>
  <c r="CJ12" i="11"/>
  <c r="CI12" i="11"/>
  <c r="CQ11" i="11"/>
  <c r="CP11" i="11"/>
  <c r="CO11" i="11"/>
  <c r="CN11" i="11"/>
  <c r="CM11" i="11"/>
  <c r="CL11" i="11"/>
  <c r="CK11" i="11"/>
  <c r="CJ11" i="11"/>
  <c r="CI11" i="11"/>
  <c r="CQ10" i="11"/>
  <c r="CP10" i="11"/>
  <c r="CO10" i="11"/>
  <c r="CN10" i="11"/>
  <c r="CM10" i="11"/>
  <c r="CL10" i="11"/>
  <c r="CK10" i="11"/>
  <c r="CJ10" i="11"/>
  <c r="CI10" i="11"/>
  <c r="CQ9" i="11"/>
  <c r="CP9" i="11"/>
  <c r="CO9" i="11"/>
  <c r="CN9" i="11"/>
  <c r="CM9" i="11"/>
  <c r="CL9" i="11"/>
  <c r="CK9" i="11"/>
  <c r="CJ9" i="11"/>
  <c r="CI9" i="11"/>
  <c r="CQ8" i="11"/>
  <c r="CP8" i="11"/>
  <c r="CO8" i="11"/>
  <c r="CN8" i="11"/>
  <c r="CM8" i="11"/>
  <c r="CL8" i="11"/>
  <c r="CK8" i="11"/>
  <c r="CJ8" i="11"/>
  <c r="CI8" i="11"/>
  <c r="CQ7" i="11"/>
  <c r="CP7" i="11"/>
  <c r="CO7" i="11"/>
  <c r="CN7" i="11"/>
  <c r="CM7" i="11"/>
  <c r="CL7" i="11"/>
  <c r="CK7" i="11"/>
  <c r="CJ7" i="11"/>
  <c r="CI7" i="11"/>
  <c r="CQ6" i="11"/>
  <c r="CP6" i="11"/>
  <c r="CO6" i="11"/>
  <c r="CN6" i="11"/>
  <c r="CM6" i="11"/>
  <c r="CL6" i="11"/>
  <c r="CK6" i="11"/>
  <c r="CJ6" i="11"/>
  <c r="CI6" i="11"/>
  <c r="CH21" i="11"/>
  <c r="CH20" i="11"/>
  <c r="CH19" i="11"/>
  <c r="CH18" i="11"/>
  <c r="CH17" i="11"/>
  <c r="CH16" i="11"/>
  <c r="CH15" i="11"/>
  <c r="CH14" i="11"/>
  <c r="CH13" i="11"/>
  <c r="CH12" i="11"/>
  <c r="CH11" i="11"/>
  <c r="CH10" i="11"/>
  <c r="CH9" i="11"/>
  <c r="CH8" i="11"/>
  <c r="CH7" i="11"/>
  <c r="CH6" i="11"/>
  <c r="CC21" i="11"/>
  <c r="CB21" i="11"/>
  <c r="CA21" i="11"/>
  <c r="BZ21" i="11"/>
  <c r="BY21" i="11"/>
  <c r="BX21" i="11"/>
  <c r="BW21" i="11"/>
  <c r="BV21" i="11"/>
  <c r="BU21" i="11"/>
  <c r="CC20" i="11"/>
  <c r="CB20" i="11"/>
  <c r="CA20" i="11"/>
  <c r="BZ20" i="11"/>
  <c r="BY20" i="11"/>
  <c r="BX20" i="11"/>
  <c r="BW20" i="11"/>
  <c r="BV20" i="11"/>
  <c r="BU20" i="11"/>
  <c r="CC19" i="11"/>
  <c r="CB19" i="11"/>
  <c r="CA19" i="11"/>
  <c r="BZ19" i="11"/>
  <c r="BY19" i="11"/>
  <c r="BX19" i="11"/>
  <c r="BW19" i="11"/>
  <c r="BV19" i="11"/>
  <c r="BU19" i="11"/>
  <c r="CC18" i="11"/>
  <c r="CB18" i="11"/>
  <c r="CA18" i="11"/>
  <c r="BZ18" i="11"/>
  <c r="BY18" i="11"/>
  <c r="BX18" i="11"/>
  <c r="BW18" i="11"/>
  <c r="BV18" i="11"/>
  <c r="BU18" i="11"/>
  <c r="CC17" i="11"/>
  <c r="CB17" i="11"/>
  <c r="CA17" i="11"/>
  <c r="BZ17" i="11"/>
  <c r="BY17" i="11"/>
  <c r="BX17" i="11"/>
  <c r="BW17" i="11"/>
  <c r="BV17" i="11"/>
  <c r="BU17" i="11"/>
  <c r="CC16" i="11"/>
  <c r="CB16" i="11"/>
  <c r="CA16" i="11"/>
  <c r="BZ16" i="11"/>
  <c r="BY16" i="11"/>
  <c r="BX16" i="11"/>
  <c r="BW16" i="11"/>
  <c r="BV16" i="11"/>
  <c r="BU16" i="11"/>
  <c r="CC15" i="11"/>
  <c r="CB15" i="11"/>
  <c r="CA15" i="11"/>
  <c r="BZ15" i="11"/>
  <c r="BY15" i="11"/>
  <c r="BX15" i="11"/>
  <c r="BW15" i="11"/>
  <c r="BV15" i="11"/>
  <c r="BU15" i="11"/>
  <c r="CC14" i="11"/>
  <c r="CB14" i="11"/>
  <c r="CA14" i="11"/>
  <c r="BZ14" i="11"/>
  <c r="BY14" i="11"/>
  <c r="BX14" i="11"/>
  <c r="BW14" i="11"/>
  <c r="BV14" i="11"/>
  <c r="BU14" i="11"/>
  <c r="CC13" i="11"/>
  <c r="CB13" i="11"/>
  <c r="CA13" i="11"/>
  <c r="BZ13" i="11"/>
  <c r="BY13" i="11"/>
  <c r="BX13" i="11"/>
  <c r="BW13" i="11"/>
  <c r="BV13" i="11"/>
  <c r="BU13" i="11"/>
  <c r="CC12" i="11"/>
  <c r="CB12" i="11"/>
  <c r="CA12" i="11"/>
  <c r="BZ12" i="11"/>
  <c r="BY12" i="11"/>
  <c r="BX12" i="11"/>
  <c r="BW12" i="11"/>
  <c r="BV12" i="11"/>
  <c r="BU12" i="11"/>
  <c r="CC11" i="11"/>
  <c r="CB11" i="11"/>
  <c r="CA11" i="11"/>
  <c r="BZ11" i="11"/>
  <c r="BY11" i="11"/>
  <c r="BX11" i="11"/>
  <c r="BW11" i="11"/>
  <c r="BV11" i="11"/>
  <c r="BU11" i="11"/>
  <c r="CC10" i="11"/>
  <c r="CB10" i="11"/>
  <c r="CA10" i="11"/>
  <c r="BZ10" i="11"/>
  <c r="BY10" i="11"/>
  <c r="BX10" i="11"/>
  <c r="BW10" i="11"/>
  <c r="BV10" i="11"/>
  <c r="BU10" i="11"/>
  <c r="CC9" i="11"/>
  <c r="CB9" i="11"/>
  <c r="CA9" i="11"/>
  <c r="BZ9" i="11"/>
  <c r="BY9" i="11"/>
  <c r="BX9" i="11"/>
  <c r="BW9" i="11"/>
  <c r="BV9" i="11"/>
  <c r="BU9" i="11"/>
  <c r="CC8" i="11"/>
  <c r="CB8" i="11"/>
  <c r="CA8" i="11"/>
  <c r="BZ8" i="11"/>
  <c r="BY8" i="11"/>
  <c r="BX8" i="11"/>
  <c r="BW8" i="11"/>
  <c r="BV8" i="11"/>
  <c r="BU8" i="11"/>
  <c r="CC7" i="11"/>
  <c r="CB7" i="11"/>
  <c r="CA7" i="11"/>
  <c r="BZ7" i="11"/>
  <c r="BY7" i="11"/>
  <c r="BX7" i="11"/>
  <c r="BW7" i="11"/>
  <c r="BV7" i="11"/>
  <c r="BU7" i="11"/>
  <c r="CC6" i="11"/>
  <c r="CB6" i="11"/>
  <c r="CA6" i="11"/>
  <c r="BZ6" i="11"/>
  <c r="BY6" i="11"/>
  <c r="BX6" i="11"/>
  <c r="BW6" i="11"/>
  <c r="BV6" i="11"/>
  <c r="BU6" i="11"/>
  <c r="BT21" i="11"/>
  <c r="BT20" i="11"/>
  <c r="BT19" i="11"/>
  <c r="BT18" i="11"/>
  <c r="BT17" i="11"/>
  <c r="BT16" i="11"/>
  <c r="BT15" i="11"/>
  <c r="BT14" i="11"/>
  <c r="BT13" i="11"/>
  <c r="BT12" i="11"/>
  <c r="BT11" i="11"/>
  <c r="BT10" i="11"/>
  <c r="BT9" i="11"/>
  <c r="BT8" i="11"/>
  <c r="BT7" i="11"/>
  <c r="BT6" i="11"/>
  <c r="BO21" i="11"/>
  <c r="BN21" i="11"/>
  <c r="BM21" i="11"/>
  <c r="BL21" i="11"/>
  <c r="BK21" i="11"/>
  <c r="BJ21" i="11"/>
  <c r="BI21" i="11"/>
  <c r="BH21" i="11"/>
  <c r="BG21" i="11"/>
  <c r="BO20" i="11"/>
  <c r="BN20" i="11"/>
  <c r="BM20" i="11"/>
  <c r="BL20" i="11"/>
  <c r="BK20" i="11"/>
  <c r="BJ20" i="11"/>
  <c r="BI20" i="11"/>
  <c r="BH20" i="11"/>
  <c r="BG20" i="11"/>
  <c r="BO19" i="11"/>
  <c r="BN19" i="11"/>
  <c r="BM19" i="11"/>
  <c r="BL19" i="11"/>
  <c r="BK19" i="11"/>
  <c r="BJ19" i="11"/>
  <c r="BI19" i="11"/>
  <c r="BH19" i="11"/>
  <c r="BG19" i="11"/>
  <c r="BO18" i="11"/>
  <c r="BN18" i="11"/>
  <c r="BM18" i="11"/>
  <c r="BL18" i="11"/>
  <c r="BK18" i="11"/>
  <c r="BJ18" i="11"/>
  <c r="BI18" i="11"/>
  <c r="BH18" i="11"/>
  <c r="BG18" i="11"/>
  <c r="BO17" i="11"/>
  <c r="BN17" i="11"/>
  <c r="BM17" i="11"/>
  <c r="BL17" i="11"/>
  <c r="BK17" i="11"/>
  <c r="BJ17" i="11"/>
  <c r="BI17" i="11"/>
  <c r="BH17" i="11"/>
  <c r="BG17" i="11"/>
  <c r="BO16" i="11"/>
  <c r="BN16" i="11"/>
  <c r="BM16" i="11"/>
  <c r="BL16" i="11"/>
  <c r="BK16" i="11"/>
  <c r="BJ16" i="11"/>
  <c r="BI16" i="11"/>
  <c r="BH16" i="11"/>
  <c r="BG16" i="11"/>
  <c r="BO15" i="11"/>
  <c r="BN15" i="11"/>
  <c r="BM15" i="11"/>
  <c r="BL15" i="11"/>
  <c r="BK15" i="11"/>
  <c r="BJ15" i="11"/>
  <c r="BI15" i="11"/>
  <c r="BH15" i="11"/>
  <c r="BG15" i="11"/>
  <c r="BO14" i="11"/>
  <c r="BN14" i="11"/>
  <c r="BM14" i="11"/>
  <c r="BL14" i="11"/>
  <c r="BK14" i="11"/>
  <c r="BJ14" i="11"/>
  <c r="BI14" i="11"/>
  <c r="BH14" i="11"/>
  <c r="BG14" i="11"/>
  <c r="BO13" i="11"/>
  <c r="BN13" i="11"/>
  <c r="BM13" i="11"/>
  <c r="BL13" i="11"/>
  <c r="BK13" i="11"/>
  <c r="BJ13" i="11"/>
  <c r="BI13" i="11"/>
  <c r="BH13" i="11"/>
  <c r="BG13" i="11"/>
  <c r="BO12" i="11"/>
  <c r="BN12" i="11"/>
  <c r="BM12" i="11"/>
  <c r="BL12" i="11"/>
  <c r="BK12" i="11"/>
  <c r="BJ12" i="11"/>
  <c r="BI12" i="11"/>
  <c r="BH12" i="11"/>
  <c r="BG12" i="11"/>
  <c r="BO11" i="11"/>
  <c r="BN11" i="11"/>
  <c r="BM11" i="11"/>
  <c r="BL11" i="11"/>
  <c r="BK11" i="11"/>
  <c r="BJ11" i="11"/>
  <c r="BI11" i="11"/>
  <c r="BH11" i="11"/>
  <c r="BG11" i="11"/>
  <c r="BO10" i="11"/>
  <c r="BN10" i="11"/>
  <c r="BM10" i="11"/>
  <c r="BL10" i="11"/>
  <c r="BK10" i="11"/>
  <c r="BJ10" i="11"/>
  <c r="BI10" i="11"/>
  <c r="BH10" i="11"/>
  <c r="BG10" i="11"/>
  <c r="BO9" i="11"/>
  <c r="BN9" i="11"/>
  <c r="BM9" i="11"/>
  <c r="BL9" i="11"/>
  <c r="BK9" i="11"/>
  <c r="BJ9" i="11"/>
  <c r="BI9" i="11"/>
  <c r="BH9" i="11"/>
  <c r="BG9" i="11"/>
  <c r="BO8" i="11"/>
  <c r="BN8" i="11"/>
  <c r="BM8" i="11"/>
  <c r="BL8" i="11"/>
  <c r="BK8" i="11"/>
  <c r="BJ8" i="11"/>
  <c r="BI8" i="11"/>
  <c r="BH8" i="11"/>
  <c r="BG8" i="11"/>
  <c r="BO7" i="11"/>
  <c r="BN7" i="11"/>
  <c r="BM7" i="11"/>
  <c r="BL7" i="11"/>
  <c r="BK7" i="11"/>
  <c r="BJ7" i="11"/>
  <c r="BI7" i="11"/>
  <c r="BH7" i="11"/>
  <c r="BG7" i="11"/>
  <c r="BO6" i="11"/>
  <c r="BN6" i="11"/>
  <c r="BM6" i="11"/>
  <c r="BL6" i="11"/>
  <c r="BK6" i="11"/>
  <c r="BJ6" i="11"/>
  <c r="BI6" i="11"/>
  <c r="BH6" i="11"/>
  <c r="BG6" i="11"/>
  <c r="BF21" i="11"/>
  <c r="BF20" i="11"/>
  <c r="BF19" i="11"/>
  <c r="BF18" i="11"/>
  <c r="BF17" i="11"/>
  <c r="BF16" i="11"/>
  <c r="BF15" i="11"/>
  <c r="BF14" i="11"/>
  <c r="BF13" i="11"/>
  <c r="BF12" i="11"/>
  <c r="BF11" i="11"/>
  <c r="BF10" i="11"/>
  <c r="BF9" i="11"/>
  <c r="BF8" i="11"/>
  <c r="BF7" i="11"/>
  <c r="BF6" i="11"/>
  <c r="BA21" i="11"/>
  <c r="AZ21" i="11"/>
  <c r="AY21" i="11"/>
  <c r="AX21" i="11"/>
  <c r="AW21" i="11"/>
  <c r="AV21" i="11"/>
  <c r="AU21" i="11"/>
  <c r="AT21" i="11"/>
  <c r="AS21" i="11"/>
  <c r="BA20" i="11"/>
  <c r="AZ20" i="11"/>
  <c r="AY20" i="11"/>
  <c r="AX20" i="11"/>
  <c r="AW20" i="11"/>
  <c r="AV20" i="11"/>
  <c r="AU20" i="11"/>
  <c r="AT20" i="11"/>
  <c r="AS20" i="11"/>
  <c r="BA19" i="11"/>
  <c r="AZ19" i="11"/>
  <c r="AY19" i="11"/>
  <c r="AX19" i="11"/>
  <c r="AW19" i="11"/>
  <c r="AV19" i="11"/>
  <c r="AU19" i="11"/>
  <c r="AT19" i="11"/>
  <c r="AS19" i="11"/>
  <c r="BA18" i="11"/>
  <c r="AZ18" i="11"/>
  <c r="AY18" i="11"/>
  <c r="AX18" i="11"/>
  <c r="AW18" i="11"/>
  <c r="AV18" i="11"/>
  <c r="AU18" i="11"/>
  <c r="AT18" i="11"/>
  <c r="AS18" i="11"/>
  <c r="BA17" i="11"/>
  <c r="AZ17" i="11"/>
  <c r="AY17" i="11"/>
  <c r="AX17" i="11"/>
  <c r="AW17" i="11"/>
  <c r="AV17" i="11"/>
  <c r="AU17" i="11"/>
  <c r="AT17" i="11"/>
  <c r="AS17" i="11"/>
  <c r="BA16" i="11"/>
  <c r="AZ16" i="11"/>
  <c r="AY16" i="11"/>
  <c r="AX16" i="11"/>
  <c r="AW16" i="11"/>
  <c r="AV16" i="11"/>
  <c r="AU16" i="11"/>
  <c r="AT16" i="11"/>
  <c r="AS16" i="11"/>
  <c r="BA15" i="11"/>
  <c r="AZ15" i="11"/>
  <c r="AY15" i="11"/>
  <c r="AX15" i="11"/>
  <c r="AW15" i="11"/>
  <c r="AV15" i="11"/>
  <c r="AU15" i="11"/>
  <c r="AT15" i="11"/>
  <c r="AS15" i="11"/>
  <c r="BA14" i="11"/>
  <c r="AZ14" i="11"/>
  <c r="AY14" i="11"/>
  <c r="AX14" i="11"/>
  <c r="AW14" i="11"/>
  <c r="AV14" i="11"/>
  <c r="AU14" i="11"/>
  <c r="AT14" i="11"/>
  <c r="AS14" i="11"/>
  <c r="BA13" i="11"/>
  <c r="AZ13" i="11"/>
  <c r="AY13" i="11"/>
  <c r="AX13" i="11"/>
  <c r="AW13" i="11"/>
  <c r="AV13" i="11"/>
  <c r="AU13" i="11"/>
  <c r="AT13" i="11"/>
  <c r="AS13" i="11"/>
  <c r="BA12" i="11"/>
  <c r="AZ12" i="11"/>
  <c r="AY12" i="11"/>
  <c r="AX12" i="11"/>
  <c r="AW12" i="11"/>
  <c r="AV12" i="11"/>
  <c r="AU12" i="11"/>
  <c r="AT12" i="11"/>
  <c r="AS12" i="11"/>
  <c r="BA11" i="11"/>
  <c r="AZ11" i="11"/>
  <c r="AY11" i="11"/>
  <c r="AX11" i="11"/>
  <c r="AW11" i="11"/>
  <c r="AV11" i="11"/>
  <c r="AU11" i="11"/>
  <c r="AT11" i="11"/>
  <c r="AS11" i="11"/>
  <c r="BA10" i="11"/>
  <c r="AZ10" i="11"/>
  <c r="AY10" i="11"/>
  <c r="AX10" i="11"/>
  <c r="AW10" i="11"/>
  <c r="AV10" i="11"/>
  <c r="AU10" i="11"/>
  <c r="AT10" i="11"/>
  <c r="AS10" i="11"/>
  <c r="BA9" i="11"/>
  <c r="AZ9" i="11"/>
  <c r="AY9" i="11"/>
  <c r="AX9" i="11"/>
  <c r="AW9" i="11"/>
  <c r="AV9" i="11"/>
  <c r="AU9" i="11"/>
  <c r="AT9" i="11"/>
  <c r="AS9" i="11"/>
  <c r="BA8" i="11"/>
  <c r="AZ8" i="11"/>
  <c r="AY8" i="11"/>
  <c r="AX8" i="11"/>
  <c r="AW8" i="11"/>
  <c r="AV8" i="11"/>
  <c r="AU8" i="11"/>
  <c r="AT8" i="11"/>
  <c r="AS8" i="11"/>
  <c r="BA7" i="11"/>
  <c r="AZ7" i="11"/>
  <c r="AY7" i="11"/>
  <c r="AX7" i="11"/>
  <c r="AW7" i="11"/>
  <c r="AV7" i="11"/>
  <c r="AU7" i="11"/>
  <c r="AT7" i="11"/>
  <c r="AS7" i="11"/>
  <c r="BA6" i="11"/>
  <c r="AZ6" i="11"/>
  <c r="AY6" i="11"/>
  <c r="AX6" i="11"/>
  <c r="AW6" i="11"/>
  <c r="AV6" i="11"/>
  <c r="AU6" i="11"/>
  <c r="AT6" i="11"/>
  <c r="AS6" i="11"/>
  <c r="AR21" i="11"/>
  <c r="AR20" i="11"/>
  <c r="AR19" i="11"/>
  <c r="AR18" i="11"/>
  <c r="AR17" i="11"/>
  <c r="AR16" i="11"/>
  <c r="AR15" i="11"/>
  <c r="AR14" i="11"/>
  <c r="AR13" i="11"/>
  <c r="AR12" i="11"/>
  <c r="AR11" i="11"/>
  <c r="AR10" i="11"/>
  <c r="AR9" i="11"/>
  <c r="AR8" i="11"/>
  <c r="AR7" i="11"/>
  <c r="AR6" i="11"/>
  <c r="AM21" i="11"/>
  <c r="AL21" i="11"/>
  <c r="AK21" i="11"/>
  <c r="AJ21" i="11"/>
  <c r="AI21" i="11"/>
  <c r="AH21" i="11"/>
  <c r="AG21" i="11"/>
  <c r="AF21" i="11"/>
  <c r="AE21" i="11"/>
  <c r="AM20" i="11"/>
  <c r="AL20" i="11"/>
  <c r="AK20" i="11"/>
  <c r="AJ20" i="11"/>
  <c r="AI20" i="11"/>
  <c r="AH20" i="11"/>
  <c r="AG20" i="11"/>
  <c r="AF20" i="11"/>
  <c r="AE20" i="11"/>
  <c r="AM19" i="11"/>
  <c r="AL19" i="11"/>
  <c r="AK19" i="11"/>
  <c r="AJ19" i="11"/>
  <c r="AI19" i="11"/>
  <c r="AH19" i="11"/>
  <c r="AG19" i="11"/>
  <c r="AF19" i="11"/>
  <c r="AE19" i="11"/>
  <c r="AM18" i="11"/>
  <c r="AL18" i="11"/>
  <c r="AK18" i="11"/>
  <c r="AJ18" i="11"/>
  <c r="AI18" i="11"/>
  <c r="AH18" i="11"/>
  <c r="AG18" i="11"/>
  <c r="AF18" i="11"/>
  <c r="AE18" i="11"/>
  <c r="AM17" i="11"/>
  <c r="AL17" i="11"/>
  <c r="AK17" i="11"/>
  <c r="AJ17" i="11"/>
  <c r="AI17" i="11"/>
  <c r="AH17" i="11"/>
  <c r="AG17" i="11"/>
  <c r="AF17" i="11"/>
  <c r="AE17" i="11"/>
  <c r="AM16" i="11"/>
  <c r="AL16" i="11"/>
  <c r="AK16" i="11"/>
  <c r="AJ16" i="11"/>
  <c r="AI16" i="11"/>
  <c r="AH16" i="11"/>
  <c r="AG16" i="11"/>
  <c r="AF16" i="11"/>
  <c r="AE16" i="11"/>
  <c r="AM15" i="11"/>
  <c r="AL15" i="11"/>
  <c r="AK15" i="11"/>
  <c r="AJ15" i="11"/>
  <c r="AI15" i="11"/>
  <c r="AH15" i="11"/>
  <c r="AG15" i="11"/>
  <c r="AF15" i="11"/>
  <c r="AE15" i="11"/>
  <c r="AM14" i="11"/>
  <c r="AL14" i="11"/>
  <c r="AK14" i="11"/>
  <c r="AJ14" i="11"/>
  <c r="AI14" i="11"/>
  <c r="AH14" i="11"/>
  <c r="AG14" i="11"/>
  <c r="AF14" i="11"/>
  <c r="AE14" i="11"/>
  <c r="AM13" i="11"/>
  <c r="AL13" i="11"/>
  <c r="AK13" i="11"/>
  <c r="AJ13" i="11"/>
  <c r="AI13" i="11"/>
  <c r="AH13" i="11"/>
  <c r="AG13" i="11"/>
  <c r="AF13" i="11"/>
  <c r="AE13" i="11"/>
  <c r="AM12" i="11"/>
  <c r="AL12" i="11"/>
  <c r="AK12" i="11"/>
  <c r="AJ12" i="11"/>
  <c r="AI12" i="11"/>
  <c r="AH12" i="11"/>
  <c r="AG12" i="11"/>
  <c r="AF12" i="11"/>
  <c r="AE12" i="11"/>
  <c r="AM11" i="11"/>
  <c r="AL11" i="11"/>
  <c r="AK11" i="11"/>
  <c r="AJ11" i="11"/>
  <c r="AI11" i="11"/>
  <c r="AH11" i="11"/>
  <c r="AG11" i="11"/>
  <c r="AF11" i="11"/>
  <c r="AE11" i="11"/>
  <c r="AM10" i="11"/>
  <c r="AL10" i="11"/>
  <c r="AK10" i="11"/>
  <c r="AJ10" i="11"/>
  <c r="AI10" i="11"/>
  <c r="AH10" i="11"/>
  <c r="AG10" i="11"/>
  <c r="AF10" i="11"/>
  <c r="AE10" i="11"/>
  <c r="AM9" i="11"/>
  <c r="AL9" i="11"/>
  <c r="AK9" i="11"/>
  <c r="AJ9" i="11"/>
  <c r="AI9" i="11"/>
  <c r="AH9" i="11"/>
  <c r="AG9" i="11"/>
  <c r="AF9" i="11"/>
  <c r="AE9" i="11"/>
  <c r="AM8" i="11"/>
  <c r="AL8" i="11"/>
  <c r="AK8" i="11"/>
  <c r="AJ8" i="11"/>
  <c r="AI8" i="11"/>
  <c r="AH8" i="11"/>
  <c r="AG8" i="11"/>
  <c r="AF8" i="11"/>
  <c r="AE8" i="11"/>
  <c r="AM7" i="11"/>
  <c r="AL7" i="11"/>
  <c r="AK7" i="11"/>
  <c r="AJ7" i="11"/>
  <c r="AI7" i="11"/>
  <c r="AH7" i="11"/>
  <c r="AG7" i="11"/>
  <c r="AF7" i="11"/>
  <c r="AE7" i="11"/>
  <c r="AM6" i="11"/>
  <c r="AL6" i="11"/>
  <c r="AK6" i="11"/>
  <c r="AJ6" i="11"/>
  <c r="AI6" i="11"/>
  <c r="AH6" i="11"/>
  <c r="AG6" i="11"/>
  <c r="AF6" i="11"/>
  <c r="AE6" i="11"/>
  <c r="AD21" i="11"/>
  <c r="AD20" i="11"/>
  <c r="AD19" i="11"/>
  <c r="AD18" i="11"/>
  <c r="AD17" i="11"/>
  <c r="AD16" i="11"/>
  <c r="AD15" i="11"/>
  <c r="AD14" i="11"/>
  <c r="AD13" i="11"/>
  <c r="AD12" i="11"/>
  <c r="AD11" i="11"/>
  <c r="AD10" i="11"/>
  <c r="AD9" i="11"/>
  <c r="AD8" i="11"/>
  <c r="AD7" i="11"/>
  <c r="AD6" i="11"/>
  <c r="Y21" i="11"/>
  <c r="X21" i="11"/>
  <c r="W21" i="11"/>
  <c r="V21" i="11"/>
  <c r="U21" i="11"/>
  <c r="T21" i="11"/>
  <c r="S21" i="11"/>
  <c r="R21" i="11"/>
  <c r="Q21" i="11"/>
  <c r="Y20" i="11"/>
  <c r="X20" i="11"/>
  <c r="W20" i="11"/>
  <c r="V20" i="11"/>
  <c r="U20" i="11"/>
  <c r="T20" i="11"/>
  <c r="S20" i="11"/>
  <c r="R20" i="11"/>
  <c r="Q20" i="11"/>
  <c r="Y19" i="11"/>
  <c r="X19" i="11"/>
  <c r="W19" i="11"/>
  <c r="V19" i="11"/>
  <c r="U19" i="11"/>
  <c r="T19" i="11"/>
  <c r="S19" i="11"/>
  <c r="R19" i="11"/>
  <c r="Q19" i="11"/>
  <c r="Y18" i="11"/>
  <c r="X18" i="11"/>
  <c r="W18" i="11"/>
  <c r="V18" i="11"/>
  <c r="U18" i="11"/>
  <c r="T18" i="11"/>
  <c r="S18" i="11"/>
  <c r="R18" i="11"/>
  <c r="Q18" i="11"/>
  <c r="Y17" i="11"/>
  <c r="X17" i="11"/>
  <c r="W17" i="11"/>
  <c r="V17" i="11"/>
  <c r="U17" i="11"/>
  <c r="T17" i="11"/>
  <c r="S17" i="11"/>
  <c r="R17" i="11"/>
  <c r="Q17" i="11"/>
  <c r="Y16" i="11"/>
  <c r="X16" i="11"/>
  <c r="W16" i="11"/>
  <c r="V16" i="11"/>
  <c r="U16" i="11"/>
  <c r="T16" i="11"/>
  <c r="S16" i="11"/>
  <c r="R16" i="11"/>
  <c r="Q16" i="11"/>
  <c r="Y15" i="11"/>
  <c r="X15" i="11"/>
  <c r="W15" i="11"/>
  <c r="V15" i="11"/>
  <c r="U15" i="11"/>
  <c r="T15" i="11"/>
  <c r="S15" i="11"/>
  <c r="R15" i="11"/>
  <c r="Q15" i="11"/>
  <c r="Y14" i="11"/>
  <c r="X14" i="11"/>
  <c r="W14" i="11"/>
  <c r="V14" i="11"/>
  <c r="U14" i="11"/>
  <c r="T14" i="11"/>
  <c r="S14" i="11"/>
  <c r="R14" i="11"/>
  <c r="Q14" i="11"/>
  <c r="Y13" i="11"/>
  <c r="X13" i="11"/>
  <c r="W13" i="11"/>
  <c r="V13" i="11"/>
  <c r="U13" i="11"/>
  <c r="T13" i="11"/>
  <c r="S13" i="11"/>
  <c r="R13" i="11"/>
  <c r="Q13" i="11"/>
  <c r="Y12" i="11"/>
  <c r="X12" i="11"/>
  <c r="W12" i="11"/>
  <c r="V12" i="11"/>
  <c r="U12" i="11"/>
  <c r="T12" i="11"/>
  <c r="S12" i="11"/>
  <c r="R12" i="11"/>
  <c r="Q12" i="11"/>
  <c r="Y11" i="11"/>
  <c r="X11" i="11"/>
  <c r="W11" i="11"/>
  <c r="V11" i="11"/>
  <c r="U11" i="11"/>
  <c r="T11" i="11"/>
  <c r="S11" i="11"/>
  <c r="R11" i="11"/>
  <c r="Q11" i="11"/>
  <c r="Y10" i="11"/>
  <c r="X10" i="11"/>
  <c r="W10" i="11"/>
  <c r="V10" i="11"/>
  <c r="U10" i="11"/>
  <c r="T10" i="11"/>
  <c r="S10" i="11"/>
  <c r="R10" i="11"/>
  <c r="Q10" i="11"/>
  <c r="Y9" i="11"/>
  <c r="X9" i="11"/>
  <c r="W9" i="11"/>
  <c r="V9" i="11"/>
  <c r="U9" i="11"/>
  <c r="T9" i="11"/>
  <c r="S9" i="11"/>
  <c r="R9" i="11"/>
  <c r="Q9" i="11"/>
  <c r="Y8" i="11"/>
  <c r="X8" i="11"/>
  <c r="W8" i="11"/>
  <c r="V8" i="11"/>
  <c r="U8" i="11"/>
  <c r="T8" i="11"/>
  <c r="S8" i="11"/>
  <c r="R8" i="11"/>
  <c r="Q8" i="11"/>
  <c r="Y7" i="11"/>
  <c r="X7" i="11"/>
  <c r="W7" i="11"/>
  <c r="V7" i="11"/>
  <c r="U7" i="11"/>
  <c r="T7" i="11"/>
  <c r="S7" i="11"/>
  <c r="R7" i="11"/>
  <c r="Q7" i="11"/>
  <c r="Y6" i="11"/>
  <c r="X6" i="11"/>
  <c r="W6" i="11"/>
  <c r="V6" i="11"/>
  <c r="U6" i="11"/>
  <c r="T6" i="11"/>
  <c r="S6" i="11"/>
  <c r="R6" i="11"/>
  <c r="Q6" i="11"/>
  <c r="P21" i="11"/>
  <c r="P20" i="11"/>
  <c r="P19" i="11"/>
  <c r="P18" i="11"/>
  <c r="P17" i="11"/>
  <c r="P16" i="11"/>
  <c r="P15" i="11"/>
  <c r="P14" i="11"/>
  <c r="P13" i="11"/>
  <c r="P12" i="11"/>
  <c r="P11" i="11"/>
  <c r="P10" i="11"/>
  <c r="P9" i="11"/>
  <c r="P8" i="11"/>
  <c r="P7" i="11"/>
  <c r="P6" i="11"/>
  <c r="K6" i="11"/>
  <c r="AD8" i="19" s="1"/>
  <c r="K7" i="11"/>
  <c r="AD9" i="19" s="1"/>
  <c r="K8" i="11"/>
  <c r="AD10" i="19" s="1"/>
  <c r="K9" i="11"/>
  <c r="AD11" i="19" s="1"/>
  <c r="K10" i="11"/>
  <c r="AD12" i="19" s="1"/>
  <c r="K11" i="11"/>
  <c r="AD13" i="19" s="1"/>
  <c r="K12" i="11"/>
  <c r="AD14" i="19" s="1"/>
  <c r="K13" i="11"/>
  <c r="AD15" i="19" s="1"/>
  <c r="K14" i="11"/>
  <c r="AD16" i="19" s="1"/>
  <c r="K15" i="11"/>
  <c r="AD17" i="19" s="1"/>
  <c r="K16" i="11"/>
  <c r="AD18" i="19" s="1"/>
  <c r="K17" i="11"/>
  <c r="AD19" i="19" s="1"/>
  <c r="K18" i="11"/>
  <c r="AD20" i="19" s="1"/>
  <c r="K19" i="11"/>
  <c r="AD21" i="19" s="1"/>
  <c r="K20" i="11"/>
  <c r="AD22" i="19" s="1"/>
  <c r="K21" i="11"/>
  <c r="AD23" i="19" s="1"/>
  <c r="J4" i="23"/>
  <c r="K4" i="23"/>
  <c r="CY4" i="23"/>
  <c r="CL4" i="23"/>
  <c r="BY4" i="23"/>
  <c r="BK4" i="23"/>
  <c r="AX4" i="23"/>
  <c r="AK4" i="23"/>
  <c r="X4" i="23"/>
  <c r="CX4" i="23"/>
  <c r="CW4" i="23"/>
  <c r="CV4" i="23"/>
  <c r="CU4" i="23"/>
  <c r="CT4" i="23"/>
  <c r="CS4" i="23"/>
  <c r="CR4" i="23"/>
  <c r="CQ4" i="23"/>
  <c r="CK4" i="23"/>
  <c r="CJ4" i="23"/>
  <c r="CI4" i="23"/>
  <c r="CH4" i="23"/>
  <c r="CG4" i="23"/>
  <c r="CF4" i="23"/>
  <c r="CE4" i="23"/>
  <c r="CD4" i="23"/>
  <c r="BX4" i="23"/>
  <c r="BW4" i="23"/>
  <c r="BV4" i="23"/>
  <c r="BU4" i="23"/>
  <c r="BT4" i="23"/>
  <c r="BS4" i="23"/>
  <c r="BR4" i="23"/>
  <c r="BQ4" i="23"/>
  <c r="BP4" i="23"/>
  <c r="BJ4" i="23"/>
  <c r="BI4" i="23"/>
  <c r="BH4" i="23"/>
  <c r="BG4" i="23"/>
  <c r="BF4" i="23"/>
  <c r="BE4" i="23"/>
  <c r="BD4" i="23"/>
  <c r="BC4" i="23"/>
  <c r="AW4" i="23"/>
  <c r="AV4" i="23"/>
  <c r="AU4" i="23"/>
  <c r="AT4" i="23"/>
  <c r="AS4" i="23"/>
  <c r="AR4" i="23"/>
  <c r="AQ4" i="23"/>
  <c r="AP4" i="23"/>
  <c r="AJ4" i="23"/>
  <c r="AI4" i="23"/>
  <c r="AH4" i="23"/>
  <c r="AG4" i="23"/>
  <c r="AF4" i="23"/>
  <c r="AE4" i="23"/>
  <c r="AD4" i="23"/>
  <c r="AC4" i="23"/>
  <c r="W4" i="23"/>
  <c r="V4" i="23"/>
  <c r="U4" i="23"/>
  <c r="T4" i="23"/>
  <c r="S4" i="23"/>
  <c r="R4" i="23"/>
  <c r="Q4" i="23"/>
  <c r="P4" i="23"/>
  <c r="I4" i="23"/>
  <c r="H4" i="23"/>
  <c r="G4" i="23"/>
  <c r="F4" i="23"/>
  <c r="E4" i="23"/>
  <c r="D4" i="23"/>
  <c r="AV19" i="20" l="1"/>
  <c r="AV18" i="20"/>
  <c r="AV17" i="20"/>
  <c r="AV8" i="20"/>
  <c r="AV16" i="20"/>
  <c r="AV23" i="20"/>
  <c r="AV12" i="20"/>
  <c r="AV22" i="20"/>
  <c r="AV13" i="20"/>
  <c r="AV11" i="20"/>
  <c r="AV14" i="20"/>
  <c r="AV21" i="20"/>
  <c r="AV10" i="20"/>
  <c r="AV15" i="20"/>
  <c r="AV20" i="20"/>
  <c r="AV9" i="20"/>
  <c r="FT23" i="19"/>
  <c r="AV23" i="19"/>
  <c r="FT15" i="19"/>
  <c r="AV15" i="19"/>
  <c r="FT16" i="19"/>
  <c r="AV16" i="19"/>
  <c r="FT8" i="19"/>
  <c r="AV8" i="19"/>
  <c r="FT17" i="19"/>
  <c r="AV17" i="19"/>
  <c r="FT9" i="19"/>
  <c r="AV9" i="19"/>
  <c r="FF10" i="19"/>
  <c r="AV10" i="19"/>
  <c r="FT11" i="19"/>
  <c r="AV11" i="19"/>
  <c r="FF12" i="19"/>
  <c r="AV12" i="19"/>
  <c r="FF21" i="19"/>
  <c r="AV21" i="19"/>
  <c r="FF13" i="19"/>
  <c r="AV13" i="19"/>
  <c r="FT18" i="19"/>
  <c r="AV18" i="19"/>
  <c r="FT19" i="19"/>
  <c r="AV19" i="19"/>
  <c r="FF20" i="19"/>
  <c r="AV20" i="19"/>
  <c r="FT22" i="19"/>
  <c r="AV22" i="19"/>
  <c r="FT14" i="19"/>
  <c r="AV14" i="19"/>
  <c r="FF8" i="19"/>
  <c r="FF16" i="19"/>
  <c r="FF11" i="19"/>
  <c r="FT13" i="19"/>
  <c r="FF19" i="19"/>
  <c r="FT21" i="19"/>
  <c r="FT23" i="20"/>
  <c r="FF23" i="20"/>
  <c r="FT15" i="20"/>
  <c r="FF15" i="20"/>
  <c r="FT16" i="20"/>
  <c r="FF16" i="20"/>
  <c r="FT8" i="20"/>
  <c r="FF8" i="20"/>
  <c r="FT17" i="20"/>
  <c r="FF17" i="20"/>
  <c r="FT9" i="20"/>
  <c r="FF9" i="20"/>
  <c r="FT20" i="19"/>
  <c r="FT12" i="19"/>
  <c r="FF23" i="19"/>
  <c r="FF15" i="19"/>
  <c r="FF22" i="19"/>
  <c r="FF14" i="19"/>
  <c r="FF9" i="19"/>
  <c r="FT10" i="20"/>
  <c r="FF10" i="20"/>
  <c r="FT19" i="20"/>
  <c r="FF19" i="20"/>
  <c r="FT11" i="20"/>
  <c r="FF11" i="20"/>
  <c r="FF17" i="19"/>
  <c r="FT20" i="20"/>
  <c r="FF20" i="20"/>
  <c r="FT21" i="20"/>
  <c r="FF21" i="20"/>
  <c r="FT13" i="20"/>
  <c r="FF13" i="20"/>
  <c r="FF18" i="19"/>
  <c r="FT10" i="19"/>
  <c r="FT18" i="20"/>
  <c r="FF18" i="20"/>
  <c r="FT12" i="20"/>
  <c r="FF12" i="20"/>
  <c r="FT22" i="20"/>
  <c r="FF22" i="20"/>
  <c r="FT14" i="20"/>
  <c r="FF14" i="20"/>
  <c r="GS4" i="22"/>
  <c r="GF4" i="22"/>
  <c r="FE4" i="22"/>
  <c r="ER4" i="22"/>
  <c r="EE4" i="22"/>
  <c r="DR4" i="22"/>
  <c r="DE4" i="22"/>
  <c r="CQ4" i="22"/>
  <c r="CC4" i="22"/>
  <c r="BO4" i="22"/>
  <c r="BA4" i="22"/>
  <c r="AM4" i="22"/>
  <c r="Y4" i="22"/>
  <c r="K4" i="22"/>
  <c r="HR4" i="21" l="1"/>
  <c r="HE4" i="21"/>
  <c r="GR4" i="21"/>
  <c r="GC4" i="21"/>
  <c r="FP4" i="21"/>
  <c r="FC4" i="21"/>
  <c r="EP4" i="21"/>
  <c r="DR4" i="11" s="1"/>
  <c r="EC4" i="21"/>
  <c r="DM4" i="21"/>
  <c r="CX4" i="21"/>
  <c r="CI4" i="21"/>
  <c r="BT4" i="21"/>
  <c r="BE4" i="21"/>
  <c r="AP4" i="21"/>
  <c r="AA4" i="21"/>
  <c r="FL11" i="24"/>
  <c r="FL4" i="24" s="1"/>
  <c r="CW11" i="24"/>
  <c r="CV11" i="24"/>
  <c r="DE13" i="20" s="1"/>
  <c r="GS4" i="24"/>
  <c r="GR4" i="24"/>
  <c r="GQ4" i="24"/>
  <c r="GP4" i="24"/>
  <c r="GO4" i="24"/>
  <c r="GN4" i="24"/>
  <c r="GM4" i="24"/>
  <c r="GL4" i="24"/>
  <c r="GK4" i="24"/>
  <c r="GE4" i="24"/>
  <c r="GD4" i="24"/>
  <c r="GC4" i="24"/>
  <c r="GB4" i="24"/>
  <c r="GA4" i="24"/>
  <c r="FZ4" i="24"/>
  <c r="FY4" i="24"/>
  <c r="FX4" i="24"/>
  <c r="FS4" i="24"/>
  <c r="FR4" i="24"/>
  <c r="FQ4" i="24"/>
  <c r="FP4" i="24"/>
  <c r="FO4" i="24"/>
  <c r="FN4" i="24"/>
  <c r="FM4" i="24"/>
  <c r="FK4" i="24"/>
  <c r="FJ4" i="24"/>
  <c r="FE4" i="24"/>
  <c r="FD4" i="24"/>
  <c r="FC4" i="24"/>
  <c r="FB4" i="24"/>
  <c r="FA4" i="24"/>
  <c r="EZ4" i="24"/>
  <c r="EY4" i="24"/>
  <c r="EX4" i="24"/>
  <c r="EW4" i="24"/>
  <c r="EQ4" i="24"/>
  <c r="EP4" i="24"/>
  <c r="EO4" i="24"/>
  <c r="EN4" i="24"/>
  <c r="EM4" i="24"/>
  <c r="EL4" i="24"/>
  <c r="EK4" i="24"/>
  <c r="EJ4" i="24"/>
  <c r="EE4" i="24"/>
  <c r="ED4" i="24"/>
  <c r="EC4" i="24"/>
  <c r="EB4" i="24"/>
  <c r="EA4" i="24"/>
  <c r="DZ4" i="24"/>
  <c r="DY4" i="24"/>
  <c r="DX4" i="24"/>
  <c r="DW4" i="24"/>
  <c r="DQ4" i="24"/>
  <c r="DP4" i="24"/>
  <c r="DO4" i="24"/>
  <c r="DN4" i="24"/>
  <c r="DM4" i="24"/>
  <c r="DL4" i="24"/>
  <c r="DK4" i="24"/>
  <c r="DJ4" i="24"/>
  <c r="DE4" i="24"/>
  <c r="DN6" i="20" s="1"/>
  <c r="DD4" i="24"/>
  <c r="DM6" i="20" s="1"/>
  <c r="DC4" i="24"/>
  <c r="DL6" i="20" s="1"/>
  <c r="DB4" i="24"/>
  <c r="DK6" i="20" s="1"/>
  <c r="DA4" i="24"/>
  <c r="DJ6" i="20" s="1"/>
  <c r="CZ4" i="24"/>
  <c r="DI6" i="20" s="1"/>
  <c r="CY4" i="24"/>
  <c r="DH6" i="20" s="1"/>
  <c r="CQ4" i="24"/>
  <c r="CP4" i="24"/>
  <c r="CO4" i="24"/>
  <c r="CN4" i="24"/>
  <c r="CM4" i="24"/>
  <c r="CL4" i="24"/>
  <c r="CK4" i="24"/>
  <c r="CJ4" i="24"/>
  <c r="CI4" i="24"/>
  <c r="CH4" i="24"/>
  <c r="CC4" i="24"/>
  <c r="CB4" i="24"/>
  <c r="CA4" i="24"/>
  <c r="BZ4" i="24"/>
  <c r="BY4" i="24"/>
  <c r="BX4" i="24"/>
  <c r="BW4" i="24"/>
  <c r="BV4" i="24"/>
  <c r="BU4" i="24"/>
  <c r="BT4" i="24"/>
  <c r="BO4" i="24"/>
  <c r="BN4" i="24"/>
  <c r="BM4" i="24"/>
  <c r="BL4" i="24"/>
  <c r="BK4" i="24"/>
  <c r="BJ4" i="24"/>
  <c r="BI4" i="24"/>
  <c r="BH4" i="24"/>
  <c r="BG4" i="24"/>
  <c r="BF4" i="24"/>
  <c r="BA4" i="24"/>
  <c r="AZ4" i="24"/>
  <c r="AY4" i="24"/>
  <c r="AX4" i="24"/>
  <c r="AW4" i="24"/>
  <c r="AV4" i="24"/>
  <c r="AU4" i="24"/>
  <c r="AT4" i="24"/>
  <c r="AS4" i="24"/>
  <c r="AR4" i="24"/>
  <c r="AM4" i="24"/>
  <c r="AL4" i="24"/>
  <c r="AK4" i="24"/>
  <c r="AJ4" i="24"/>
  <c r="AI4" i="24"/>
  <c r="AH4" i="24"/>
  <c r="AG4" i="24"/>
  <c r="AF4" i="24"/>
  <c r="AE4" i="24"/>
  <c r="AD4" i="24"/>
  <c r="Y4" i="24"/>
  <c r="X4" i="24"/>
  <c r="W4" i="24"/>
  <c r="V4" i="24"/>
  <c r="U4" i="24"/>
  <c r="T4" i="24"/>
  <c r="S4" i="24"/>
  <c r="R4" i="24"/>
  <c r="Q4" i="24"/>
  <c r="P4" i="24"/>
  <c r="K4" i="24"/>
  <c r="DN6" i="19" s="1"/>
  <c r="J4" i="24"/>
  <c r="I4" i="24"/>
  <c r="H4" i="24"/>
  <c r="G4" i="24"/>
  <c r="F4" i="24"/>
  <c r="E4" i="24"/>
  <c r="D4" i="24"/>
  <c r="C4" i="24"/>
  <c r="B4" i="24"/>
  <c r="CX11" i="24" l="1"/>
  <c r="DF13" i="20"/>
  <c r="DX13" i="20" s="1"/>
  <c r="CQ4" i="11"/>
  <c r="CW4" i="24"/>
  <c r="DF6" i="20" s="1"/>
  <c r="DX6" i="20" s="1"/>
  <c r="CV4" i="24"/>
  <c r="DE6" i="20" s="1"/>
  <c r="DW6" i="20" s="1"/>
  <c r="GS4" i="11"/>
  <c r="FE4" i="11"/>
  <c r="CC4" i="11"/>
  <c r="BO4" i="11"/>
  <c r="BA4" i="11"/>
  <c r="AM4" i="11"/>
  <c r="Y4" i="11"/>
  <c r="GF4" i="11"/>
  <c r="BV6" i="20"/>
  <c r="DE4" i="11"/>
  <c r="AD6" i="20" s="1"/>
  <c r="BV6" i="19"/>
  <c r="K4" i="11"/>
  <c r="AD6" i="19" s="1"/>
  <c r="CN8" i="20"/>
  <c r="EF8" i="20"/>
  <c r="CN10" i="20"/>
  <c r="EF10" i="20"/>
  <c r="CN12" i="20"/>
  <c r="EF12" i="20"/>
  <c r="CN14" i="20"/>
  <c r="EF14" i="20"/>
  <c r="CN16" i="20"/>
  <c r="EF16" i="20"/>
  <c r="CN18" i="20"/>
  <c r="EF18" i="20"/>
  <c r="CN20" i="20"/>
  <c r="EF20" i="20"/>
  <c r="CN22" i="20"/>
  <c r="EF22" i="20"/>
  <c r="EF6" i="20"/>
  <c r="CN9" i="20"/>
  <c r="EF9" i="20"/>
  <c r="CN11" i="20"/>
  <c r="EF11" i="20"/>
  <c r="CN13" i="20"/>
  <c r="EF13" i="20"/>
  <c r="CN15" i="20"/>
  <c r="EF15" i="20"/>
  <c r="CN17" i="20"/>
  <c r="EF17" i="20"/>
  <c r="CN19" i="20"/>
  <c r="EF19" i="20"/>
  <c r="CN21" i="20"/>
  <c r="EF21" i="20"/>
  <c r="CN23" i="20"/>
  <c r="EF23" i="20"/>
  <c r="EF6" i="19"/>
  <c r="CN9" i="19"/>
  <c r="EF9" i="19"/>
  <c r="CN11" i="19"/>
  <c r="EF11" i="19"/>
  <c r="CN13" i="19"/>
  <c r="EF13" i="19"/>
  <c r="CN15" i="19"/>
  <c r="EF15" i="19"/>
  <c r="CN17" i="19"/>
  <c r="EF17" i="19"/>
  <c r="CN19" i="19"/>
  <c r="EF19" i="19"/>
  <c r="CN21" i="19"/>
  <c r="EF21" i="19"/>
  <c r="CN23" i="19"/>
  <c r="EF23" i="19"/>
  <c r="CN8" i="19"/>
  <c r="EF8" i="19"/>
  <c r="CN10" i="19"/>
  <c r="EF10" i="19"/>
  <c r="CN12" i="19"/>
  <c r="EF12" i="19"/>
  <c r="CN14" i="19"/>
  <c r="EF14" i="19"/>
  <c r="CN16" i="19"/>
  <c r="EF16" i="19"/>
  <c r="CN18" i="19"/>
  <c r="EF18" i="19"/>
  <c r="CN20" i="19"/>
  <c r="EF20" i="19"/>
  <c r="CN22" i="19"/>
  <c r="EF22" i="19"/>
  <c r="FS4" i="11"/>
  <c r="ER4" i="11"/>
  <c r="EE4" i="11"/>
  <c r="Y4" i="21"/>
  <c r="I4" i="11" s="1"/>
  <c r="AB6" i="19" s="1"/>
  <c r="Z4" i="21"/>
  <c r="J4" i="11" s="1"/>
  <c r="AC6" i="19" s="1"/>
  <c r="BT12" i="20"/>
  <c r="BU12" i="20"/>
  <c r="BU8" i="20"/>
  <c r="BU9" i="20"/>
  <c r="BU10" i="20"/>
  <c r="BU11" i="20"/>
  <c r="BU13" i="20"/>
  <c r="BU14" i="20"/>
  <c r="BU15" i="20"/>
  <c r="BU16" i="20"/>
  <c r="BU17" i="20"/>
  <c r="BU18" i="20"/>
  <c r="BU19" i="20"/>
  <c r="BU20" i="20"/>
  <c r="BU21" i="20"/>
  <c r="BU22" i="20"/>
  <c r="BU23" i="20"/>
  <c r="EE9" i="20"/>
  <c r="EE19" i="20"/>
  <c r="EE22" i="20"/>
  <c r="EE23" i="20"/>
  <c r="DM6" i="19"/>
  <c r="DM8" i="19"/>
  <c r="DM9" i="19"/>
  <c r="DM10" i="19"/>
  <c r="DM11" i="19"/>
  <c r="DM12" i="19"/>
  <c r="DM13" i="19"/>
  <c r="DM14" i="19"/>
  <c r="DM15" i="19"/>
  <c r="DM16" i="19"/>
  <c r="DM17" i="19"/>
  <c r="DM18" i="19"/>
  <c r="DM19" i="19"/>
  <c r="DM20" i="19"/>
  <c r="DM21" i="19"/>
  <c r="DM22" i="19"/>
  <c r="DM23" i="19"/>
  <c r="EE12" i="20"/>
  <c r="EE17" i="20"/>
  <c r="EE15" i="20"/>
  <c r="EE11" i="20"/>
  <c r="EE6" i="20"/>
  <c r="AC12" i="20"/>
  <c r="AC8" i="20"/>
  <c r="AC10" i="20"/>
  <c r="AC11" i="20"/>
  <c r="AC13" i="20"/>
  <c r="AC14" i="20"/>
  <c r="AC15" i="20"/>
  <c r="AC17" i="20"/>
  <c r="AC19" i="20"/>
  <c r="AC20" i="20"/>
  <c r="AC21" i="20"/>
  <c r="AC22" i="20"/>
  <c r="AC23" i="20"/>
  <c r="J6" i="11"/>
  <c r="AC8" i="19" s="1"/>
  <c r="J7" i="11"/>
  <c r="AC9" i="19" s="1"/>
  <c r="J8" i="11"/>
  <c r="J9" i="11"/>
  <c r="AC11" i="19" s="1"/>
  <c r="J10" i="11"/>
  <c r="J11" i="11"/>
  <c r="AC13" i="19" s="1"/>
  <c r="J12" i="11"/>
  <c r="J13" i="11"/>
  <c r="AC15" i="19" s="1"/>
  <c r="J14" i="11"/>
  <c r="J15" i="11"/>
  <c r="AC17" i="19" s="1"/>
  <c r="J16" i="11"/>
  <c r="J17" i="11"/>
  <c r="AC19" i="19" s="1"/>
  <c r="J18" i="11"/>
  <c r="J19" i="11"/>
  <c r="AC21" i="19" s="1"/>
  <c r="J20" i="11"/>
  <c r="J21" i="11"/>
  <c r="AC23" i="19" s="1"/>
  <c r="GR4" i="22"/>
  <c r="GQ4" i="22"/>
  <c r="GE4" i="22"/>
  <c r="FR4" i="22"/>
  <c r="FD4" i="22"/>
  <c r="EQ4" i="22"/>
  <c r="ED4" i="22"/>
  <c r="DQ4" i="22"/>
  <c r="CP4" i="22"/>
  <c r="CB4" i="22"/>
  <c r="BN4" i="22"/>
  <c r="AZ4" i="22"/>
  <c r="AL4" i="22"/>
  <c r="X4" i="22"/>
  <c r="J4" i="22"/>
  <c r="DD4" i="22"/>
  <c r="HQ4" i="21"/>
  <c r="GR4" i="11" s="1"/>
  <c r="HD4" i="21"/>
  <c r="GQ4" i="21"/>
  <c r="GB4" i="21"/>
  <c r="FD4" i="11" s="1"/>
  <c r="FO4" i="21"/>
  <c r="FB4" i="21"/>
  <c r="EO4" i="21"/>
  <c r="EB4" i="21"/>
  <c r="DL4" i="21"/>
  <c r="CP4" i="11" s="1"/>
  <c r="CW4" i="21"/>
  <c r="CB4" i="11" s="1"/>
  <c r="CH4" i="21"/>
  <c r="BN4" i="11" s="1"/>
  <c r="BS4" i="21"/>
  <c r="AZ4" i="11" s="1"/>
  <c r="BD4" i="21"/>
  <c r="AL4" i="11" s="1"/>
  <c r="AO4" i="21"/>
  <c r="X4" i="11" s="1"/>
  <c r="BT8" i="20"/>
  <c r="EA4" i="21"/>
  <c r="Y8" i="20"/>
  <c r="AQ8" i="20" s="1"/>
  <c r="AB9" i="20"/>
  <c r="Y10" i="20"/>
  <c r="AQ10" i="20" s="1"/>
  <c r="AB11" i="20"/>
  <c r="Y12" i="20"/>
  <c r="AQ12" i="20" s="1"/>
  <c r="Y14" i="20"/>
  <c r="AQ14" i="20" s="1"/>
  <c r="AA14" i="20"/>
  <c r="AS14" i="20" s="1"/>
  <c r="W15" i="20"/>
  <c r="AO15" i="20" s="1"/>
  <c r="X16" i="20"/>
  <c r="AP16" i="20" s="1"/>
  <c r="Z16" i="20"/>
  <c r="AR16" i="20" s="1"/>
  <c r="AB16" i="20"/>
  <c r="W17" i="20"/>
  <c r="AO17" i="20" s="1"/>
  <c r="AA17" i="20"/>
  <c r="AS17" i="20" s="1"/>
  <c r="AB18" i="20"/>
  <c r="W19" i="20"/>
  <c r="AO19" i="20" s="1"/>
  <c r="AA19" i="20"/>
  <c r="AS19" i="20" s="1"/>
  <c r="Y20" i="20"/>
  <c r="AQ20" i="20" s="1"/>
  <c r="AA20" i="20"/>
  <c r="AS20" i="20" s="1"/>
  <c r="Z21" i="20"/>
  <c r="AR21" i="20" s="1"/>
  <c r="AB21" i="20"/>
  <c r="Y22" i="20"/>
  <c r="AQ22" i="20" s="1"/>
  <c r="AA22" i="20"/>
  <c r="AS22" i="20" s="1"/>
  <c r="X23" i="20"/>
  <c r="AP23" i="20" s="1"/>
  <c r="AB23" i="20"/>
  <c r="C6" i="11"/>
  <c r="D6" i="11"/>
  <c r="E6" i="11"/>
  <c r="F6" i="11"/>
  <c r="Y8" i="19" s="1"/>
  <c r="G6" i="11"/>
  <c r="H6" i="11"/>
  <c r="I6" i="11"/>
  <c r="C7" i="11"/>
  <c r="D7" i="11"/>
  <c r="E7" i="11"/>
  <c r="X9" i="19" s="1"/>
  <c r="F7" i="11"/>
  <c r="G7" i="11"/>
  <c r="Z9" i="19" s="1"/>
  <c r="H7" i="11"/>
  <c r="AA9" i="19" s="1"/>
  <c r="AS9" i="19" s="1"/>
  <c r="I7" i="11"/>
  <c r="AB9" i="19" s="1"/>
  <c r="C8" i="11"/>
  <c r="D8" i="11"/>
  <c r="W10" i="19" s="1"/>
  <c r="E8" i="11"/>
  <c r="F8" i="11"/>
  <c r="Y10" i="19" s="1"/>
  <c r="AQ10" i="19" s="1"/>
  <c r="G8" i="11"/>
  <c r="H8" i="11"/>
  <c r="AA10" i="19" s="1"/>
  <c r="I8" i="11"/>
  <c r="AB10" i="19" s="1"/>
  <c r="C9" i="11"/>
  <c r="D9" i="11"/>
  <c r="E9" i="11"/>
  <c r="F9" i="11"/>
  <c r="G9" i="11"/>
  <c r="Z11" i="19" s="1"/>
  <c r="AR11" i="19" s="1"/>
  <c r="H9" i="11"/>
  <c r="I9" i="11"/>
  <c r="AB11" i="19" s="1"/>
  <c r="C10" i="11"/>
  <c r="D10" i="11"/>
  <c r="E10" i="11"/>
  <c r="F10" i="11"/>
  <c r="G10" i="11"/>
  <c r="H10" i="11"/>
  <c r="AA12" i="19" s="1"/>
  <c r="I10" i="11"/>
  <c r="AB12" i="19" s="1"/>
  <c r="C11" i="11"/>
  <c r="V13" i="19" s="1"/>
  <c r="D11" i="11"/>
  <c r="E11" i="11"/>
  <c r="F11" i="11"/>
  <c r="G11" i="11"/>
  <c r="H11" i="11"/>
  <c r="AA13" i="19" s="1"/>
  <c r="I11" i="11"/>
  <c r="AB13" i="19" s="1"/>
  <c r="C12" i="11"/>
  <c r="D12" i="11"/>
  <c r="E12" i="11"/>
  <c r="F12" i="11"/>
  <c r="G12" i="11"/>
  <c r="H12" i="11"/>
  <c r="I12" i="11"/>
  <c r="C13" i="11"/>
  <c r="V15" i="19" s="1"/>
  <c r="D13" i="11"/>
  <c r="E13" i="11"/>
  <c r="X15" i="19" s="1"/>
  <c r="AP15" i="19" s="1"/>
  <c r="F13" i="11"/>
  <c r="G13" i="11"/>
  <c r="Z15" i="19" s="1"/>
  <c r="AR15" i="19" s="1"/>
  <c r="H13" i="11"/>
  <c r="I13" i="11"/>
  <c r="C14" i="11"/>
  <c r="D14" i="11"/>
  <c r="W16" i="19" s="1"/>
  <c r="AO16" i="19" s="1"/>
  <c r="E14" i="11"/>
  <c r="F14" i="11"/>
  <c r="Y16" i="19" s="1"/>
  <c r="AQ16" i="19" s="1"/>
  <c r="G14" i="11"/>
  <c r="H14" i="11"/>
  <c r="I14" i="11"/>
  <c r="C15" i="11"/>
  <c r="D15" i="11"/>
  <c r="W17" i="19" s="1"/>
  <c r="E15" i="11"/>
  <c r="X17" i="19" s="1"/>
  <c r="F15" i="11"/>
  <c r="G15" i="11"/>
  <c r="Z17" i="19" s="1"/>
  <c r="H15" i="11"/>
  <c r="I15" i="11"/>
  <c r="AB17" i="19" s="1"/>
  <c r="C16" i="11"/>
  <c r="D16" i="11"/>
  <c r="E16" i="11"/>
  <c r="F16" i="11"/>
  <c r="G16" i="11"/>
  <c r="H16" i="11"/>
  <c r="AA18" i="19" s="1"/>
  <c r="AS18" i="19" s="1"/>
  <c r="I16" i="11"/>
  <c r="C17" i="11"/>
  <c r="D17" i="11"/>
  <c r="E17" i="11"/>
  <c r="F17" i="11"/>
  <c r="G17" i="11"/>
  <c r="Z19" i="19" s="1"/>
  <c r="H17" i="11"/>
  <c r="I17" i="11"/>
  <c r="C18" i="11"/>
  <c r="D18" i="11"/>
  <c r="W20" i="19" s="1"/>
  <c r="E18" i="11"/>
  <c r="X20" i="19" s="1"/>
  <c r="F18" i="11"/>
  <c r="Y20" i="19" s="1"/>
  <c r="AQ20" i="19" s="1"/>
  <c r="G18" i="11"/>
  <c r="Z20" i="19" s="1"/>
  <c r="H18" i="11"/>
  <c r="AA20" i="19" s="1"/>
  <c r="I18" i="11"/>
  <c r="AB20" i="19" s="1"/>
  <c r="C19" i="11"/>
  <c r="D19" i="11"/>
  <c r="W21" i="19" s="1"/>
  <c r="AO21" i="19" s="1"/>
  <c r="E19" i="11"/>
  <c r="F19" i="11"/>
  <c r="G19" i="11"/>
  <c r="Z21" i="19" s="1"/>
  <c r="H19" i="11"/>
  <c r="AA21" i="19" s="1"/>
  <c r="I19" i="11"/>
  <c r="C20" i="11"/>
  <c r="V22" i="19" s="1"/>
  <c r="D20" i="11"/>
  <c r="E20" i="11"/>
  <c r="F20" i="11"/>
  <c r="Y22" i="19" s="1"/>
  <c r="AQ22" i="19" s="1"/>
  <c r="G20" i="11"/>
  <c r="Z22" i="19" s="1"/>
  <c r="H20" i="11"/>
  <c r="AA22" i="19" s="1"/>
  <c r="AS22" i="19" s="1"/>
  <c r="I20" i="11"/>
  <c r="C21" i="11"/>
  <c r="D21" i="11"/>
  <c r="W23" i="19" s="1"/>
  <c r="AO23" i="19" s="1"/>
  <c r="E21" i="11"/>
  <c r="F21" i="11"/>
  <c r="Y23" i="19" s="1"/>
  <c r="AQ23" i="19" s="1"/>
  <c r="G21" i="11"/>
  <c r="Z23" i="19" s="1"/>
  <c r="H21" i="11"/>
  <c r="AA23" i="19" s="1"/>
  <c r="AS23" i="19" s="1"/>
  <c r="I21" i="11"/>
  <c r="B21" i="11"/>
  <c r="U23" i="19" s="1"/>
  <c r="B20" i="11"/>
  <c r="B19" i="11"/>
  <c r="B18" i="11"/>
  <c r="B17" i="11"/>
  <c r="U19" i="19" s="1"/>
  <c r="B16" i="11"/>
  <c r="B15" i="11"/>
  <c r="U17" i="19" s="1"/>
  <c r="B14" i="11"/>
  <c r="B13" i="11"/>
  <c r="B12" i="11"/>
  <c r="B11" i="11"/>
  <c r="B10" i="11"/>
  <c r="B9" i="11"/>
  <c r="B8" i="11"/>
  <c r="B7" i="11"/>
  <c r="U9" i="19" s="1"/>
  <c r="B6" i="11"/>
  <c r="DL23" i="19"/>
  <c r="DL22" i="19"/>
  <c r="DL21" i="19"/>
  <c r="CL20" i="19"/>
  <c r="DL20" i="19"/>
  <c r="DL19" i="19"/>
  <c r="DL18" i="19"/>
  <c r="DL17" i="19"/>
  <c r="CL16" i="19"/>
  <c r="DL16" i="19"/>
  <c r="DL15" i="19"/>
  <c r="CL14" i="19"/>
  <c r="DL14" i="19"/>
  <c r="DL13" i="19"/>
  <c r="DL12" i="19"/>
  <c r="DL11" i="19"/>
  <c r="CL10" i="19"/>
  <c r="DL10" i="19"/>
  <c r="DL9" i="19"/>
  <c r="DL8" i="19"/>
  <c r="DE23" i="19"/>
  <c r="DW23" i="19" s="1"/>
  <c r="DE22" i="19"/>
  <c r="DW22" i="19" s="1"/>
  <c r="DE21" i="19"/>
  <c r="DW21" i="19" s="1"/>
  <c r="DE20" i="19"/>
  <c r="DW20" i="19" s="1"/>
  <c r="DE19" i="19"/>
  <c r="DW19" i="19" s="1"/>
  <c r="DE18" i="19"/>
  <c r="DW18" i="19" s="1"/>
  <c r="DE17" i="19"/>
  <c r="DW17" i="19" s="1"/>
  <c r="DE16" i="19"/>
  <c r="DW16" i="19" s="1"/>
  <c r="DE15" i="19"/>
  <c r="DW15" i="19" s="1"/>
  <c r="DE14" i="19"/>
  <c r="DW14" i="19" s="1"/>
  <c r="DE13" i="19"/>
  <c r="DW13" i="19" s="1"/>
  <c r="DE12" i="19"/>
  <c r="DW12" i="19" s="1"/>
  <c r="DE11" i="19"/>
  <c r="DW11" i="19" s="1"/>
  <c r="DE10" i="19"/>
  <c r="DW10" i="19" s="1"/>
  <c r="DE9" i="19"/>
  <c r="DW9" i="19" s="1"/>
  <c r="DE8" i="19"/>
  <c r="DW8" i="19" s="1"/>
  <c r="DK23" i="19"/>
  <c r="EC23" i="19" s="1"/>
  <c r="DK22" i="19"/>
  <c r="EC22" i="19" s="1"/>
  <c r="DK21" i="19"/>
  <c r="EC21" i="19" s="1"/>
  <c r="DK20" i="19"/>
  <c r="EC20" i="19" s="1"/>
  <c r="DK19" i="19"/>
  <c r="EC19" i="19" s="1"/>
  <c r="DK18" i="19"/>
  <c r="EC18" i="19" s="1"/>
  <c r="DK17" i="19"/>
  <c r="EC17" i="19" s="1"/>
  <c r="DK16" i="19"/>
  <c r="EC16" i="19" s="1"/>
  <c r="DK15" i="19"/>
  <c r="EC15" i="19" s="1"/>
  <c r="DK14" i="19"/>
  <c r="EC14" i="19" s="1"/>
  <c r="DK13" i="19"/>
  <c r="EC13" i="19" s="1"/>
  <c r="DK12" i="19"/>
  <c r="EC12" i="19" s="1"/>
  <c r="DK11" i="19"/>
  <c r="EC11" i="19" s="1"/>
  <c r="DK10" i="19"/>
  <c r="EC10" i="19" s="1"/>
  <c r="DK9" i="19"/>
  <c r="EC9" i="19" s="1"/>
  <c r="DK8" i="19"/>
  <c r="EC8" i="19" s="1"/>
  <c r="DG23" i="19"/>
  <c r="DY23" i="19" s="1"/>
  <c r="DG22" i="19"/>
  <c r="DY22" i="19" s="1"/>
  <c r="DG21" i="19"/>
  <c r="DY21" i="19" s="1"/>
  <c r="DG20" i="19"/>
  <c r="DY20" i="19" s="1"/>
  <c r="DG19" i="19"/>
  <c r="DY19" i="19" s="1"/>
  <c r="DG18" i="19"/>
  <c r="DY18" i="19" s="1"/>
  <c r="DG17" i="19"/>
  <c r="DY17" i="19" s="1"/>
  <c r="DG16" i="19"/>
  <c r="DY16" i="19" s="1"/>
  <c r="DG15" i="19"/>
  <c r="DY15" i="19" s="1"/>
  <c r="DG14" i="19"/>
  <c r="DY14" i="19" s="1"/>
  <c r="DG13" i="19"/>
  <c r="DY13" i="19" s="1"/>
  <c r="DG12" i="19"/>
  <c r="DY12" i="19" s="1"/>
  <c r="DG11" i="19"/>
  <c r="DY11" i="19" s="1"/>
  <c r="DG10" i="19"/>
  <c r="DY10" i="19" s="1"/>
  <c r="DG9" i="19"/>
  <c r="DY9" i="19" s="1"/>
  <c r="DG8" i="19"/>
  <c r="DY8" i="19" s="1"/>
  <c r="BT23" i="20"/>
  <c r="BT22" i="20"/>
  <c r="BT21" i="20"/>
  <c r="BT20" i="20"/>
  <c r="BT19" i="20"/>
  <c r="BT18" i="20"/>
  <c r="BT17" i="20"/>
  <c r="BT16" i="20"/>
  <c r="BT15" i="20"/>
  <c r="BT14" i="20"/>
  <c r="BT13" i="20"/>
  <c r="BT11" i="20"/>
  <c r="BT10" i="20"/>
  <c r="BT9" i="20"/>
  <c r="DY23" i="20"/>
  <c r="DY22" i="20"/>
  <c r="DY21" i="20"/>
  <c r="DY20" i="20"/>
  <c r="DY19" i="20"/>
  <c r="DY18" i="20"/>
  <c r="DY17" i="20"/>
  <c r="DY16" i="20"/>
  <c r="DY12" i="20"/>
  <c r="DY11" i="20"/>
  <c r="DY10" i="20"/>
  <c r="DY8" i="20"/>
  <c r="EC23" i="20"/>
  <c r="EC22" i="20"/>
  <c r="EC21" i="20"/>
  <c r="EC20" i="20"/>
  <c r="EC19" i="20"/>
  <c r="EC17" i="20"/>
  <c r="EC16" i="20"/>
  <c r="EC15" i="20"/>
  <c r="EC14" i="20"/>
  <c r="EC13" i="20"/>
  <c r="EC12" i="20"/>
  <c r="EC11" i="20"/>
  <c r="EC10" i="20"/>
  <c r="EC9" i="20"/>
  <c r="EC8" i="20"/>
  <c r="BO23" i="20"/>
  <c r="CG23" i="20" s="1"/>
  <c r="BO22" i="20"/>
  <c r="CG22" i="20" s="1"/>
  <c r="BO21" i="20"/>
  <c r="CG21" i="20" s="1"/>
  <c r="BO20" i="20"/>
  <c r="CG20" i="20" s="1"/>
  <c r="BO19" i="20"/>
  <c r="CG19" i="20" s="1"/>
  <c r="BO18" i="20"/>
  <c r="CG18" i="20" s="1"/>
  <c r="BO17" i="20"/>
  <c r="CG17" i="20" s="1"/>
  <c r="BO16" i="20"/>
  <c r="CG16" i="20" s="1"/>
  <c r="BO15" i="20"/>
  <c r="CG15" i="20" s="1"/>
  <c r="BO14" i="20"/>
  <c r="CG14" i="20" s="1"/>
  <c r="BO12" i="20"/>
  <c r="CG12" i="20" s="1"/>
  <c r="BO11" i="20"/>
  <c r="CG11" i="20" s="1"/>
  <c r="BO10" i="20"/>
  <c r="CG10" i="20" s="1"/>
  <c r="BO9" i="20"/>
  <c r="CG9" i="20" s="1"/>
  <c r="BO8" i="20"/>
  <c r="CG8" i="20" s="1"/>
  <c r="BS23" i="20"/>
  <c r="CK23" i="20" s="1"/>
  <c r="BS22" i="20"/>
  <c r="CK22" i="20" s="1"/>
  <c r="BS21" i="20"/>
  <c r="CK21" i="20" s="1"/>
  <c r="BS20" i="20"/>
  <c r="CK20" i="20" s="1"/>
  <c r="BS19" i="20"/>
  <c r="CK19" i="20" s="1"/>
  <c r="BS18" i="20"/>
  <c r="CK18" i="20" s="1"/>
  <c r="BS17" i="20"/>
  <c r="CK17" i="20" s="1"/>
  <c r="BS16" i="20"/>
  <c r="CK16" i="20" s="1"/>
  <c r="BS15" i="20"/>
  <c r="CK15" i="20" s="1"/>
  <c r="BS14" i="20"/>
  <c r="CK14" i="20" s="1"/>
  <c r="BS13" i="20"/>
  <c r="CK13" i="20" s="1"/>
  <c r="BS12" i="20"/>
  <c r="CK12" i="20" s="1"/>
  <c r="BS11" i="20"/>
  <c r="CK11" i="20" s="1"/>
  <c r="BS10" i="20"/>
  <c r="CK10" i="20" s="1"/>
  <c r="BS9" i="20"/>
  <c r="CK9" i="20" s="1"/>
  <c r="BS8" i="20"/>
  <c r="CK8" i="20" s="1"/>
  <c r="AB22" i="20"/>
  <c r="HP4" i="21"/>
  <c r="HC4" i="21"/>
  <c r="GP4" i="21"/>
  <c r="GA4" i="21"/>
  <c r="FN4" i="21"/>
  <c r="FA4" i="21"/>
  <c r="EN4" i="21"/>
  <c r="DK4" i="21"/>
  <c r="CV4" i="21"/>
  <c r="CG4" i="21"/>
  <c r="BR4" i="21"/>
  <c r="BC4" i="21"/>
  <c r="BB4" i="21"/>
  <c r="AN4" i="21"/>
  <c r="HO4" i="21"/>
  <c r="HN4" i="21"/>
  <c r="HM4" i="21"/>
  <c r="HL4" i="21"/>
  <c r="HK4" i="21"/>
  <c r="HJ4" i="21"/>
  <c r="HB4" i="21"/>
  <c r="HA4" i="21"/>
  <c r="GZ4" i="21"/>
  <c r="GY4" i="21"/>
  <c r="GX4" i="21"/>
  <c r="GW4" i="21"/>
  <c r="GO4" i="21"/>
  <c r="GN4" i="21"/>
  <c r="GM4" i="21"/>
  <c r="GL4" i="21"/>
  <c r="GJ4" i="21"/>
  <c r="GI4" i="21"/>
  <c r="GH4" i="21"/>
  <c r="FZ4" i="21"/>
  <c r="FY4" i="21"/>
  <c r="FX4" i="21"/>
  <c r="FW4" i="21"/>
  <c r="FV4" i="21"/>
  <c r="FU4" i="21"/>
  <c r="FM4" i="21"/>
  <c r="FL4" i="21"/>
  <c r="FK4" i="21"/>
  <c r="FJ4" i="21"/>
  <c r="FI4" i="21"/>
  <c r="FH4" i="21"/>
  <c r="EZ4" i="21"/>
  <c r="EY4" i="21"/>
  <c r="EX4" i="21"/>
  <c r="EW4" i="21"/>
  <c r="EV4" i="21"/>
  <c r="EU4" i="21"/>
  <c r="EM4" i="21"/>
  <c r="EL4" i="21"/>
  <c r="EK4" i="21"/>
  <c r="EJ4" i="21"/>
  <c r="EI4" i="21"/>
  <c r="EH4" i="21"/>
  <c r="DZ4" i="21"/>
  <c r="DY4" i="21"/>
  <c r="DX4" i="21"/>
  <c r="DW4" i="21"/>
  <c r="DS4" i="21"/>
  <c r="DR4" i="21"/>
  <c r="DJ4" i="21"/>
  <c r="DI4" i="21"/>
  <c r="DH4" i="21"/>
  <c r="DG4" i="21"/>
  <c r="DF4" i="21"/>
  <c r="DE4" i="21"/>
  <c r="DD4" i="21"/>
  <c r="DC4" i="21"/>
  <c r="CU4" i="21"/>
  <c r="CT4" i="21"/>
  <c r="CS4" i="21"/>
  <c r="CR4" i="21"/>
  <c r="CQ4" i="21"/>
  <c r="CP4" i="21"/>
  <c r="CO4" i="21"/>
  <c r="CE4" i="21"/>
  <c r="CF4" i="21"/>
  <c r="BQ4" i="21"/>
  <c r="AM4" i="21"/>
  <c r="GD4" i="22"/>
  <c r="GD4" i="11" s="1"/>
  <c r="FQ4" i="22"/>
  <c r="FC4" i="22"/>
  <c r="EP4" i="22"/>
  <c r="EC4" i="22"/>
  <c r="DP4" i="22"/>
  <c r="DC4" i="22"/>
  <c r="CO4" i="22"/>
  <c r="CA4" i="22"/>
  <c r="BM4" i="22"/>
  <c r="AY4" i="22"/>
  <c r="W4" i="22"/>
  <c r="AK4" i="22"/>
  <c r="I4" i="22"/>
  <c r="GP4" i="22"/>
  <c r="GO4" i="22"/>
  <c r="GN4" i="22"/>
  <c r="GN4" i="11" s="1"/>
  <c r="GM4" i="22"/>
  <c r="GL4" i="22"/>
  <c r="GK4" i="22"/>
  <c r="GC4" i="22"/>
  <c r="GB4" i="22"/>
  <c r="GA4" i="22"/>
  <c r="FW4" i="11" s="1"/>
  <c r="FZ4" i="22"/>
  <c r="FV4" i="11" s="1"/>
  <c r="FY4" i="22"/>
  <c r="FX4" i="22"/>
  <c r="FT4" i="11" s="1"/>
  <c r="FP4" i="22"/>
  <c r="FO4" i="22"/>
  <c r="FN4" i="22"/>
  <c r="FM4" i="22"/>
  <c r="FL4" i="22"/>
  <c r="FK4" i="22"/>
  <c r="FJ4" i="22"/>
  <c r="FJ4" i="11" s="1"/>
  <c r="FB4" i="22"/>
  <c r="FA4" i="22"/>
  <c r="EZ4" i="22"/>
  <c r="EY4" i="22"/>
  <c r="EX4" i="22"/>
  <c r="EW4" i="22"/>
  <c r="EO4" i="22"/>
  <c r="EN4" i="22"/>
  <c r="EN4" i="11" s="1"/>
  <c r="EM4" i="22"/>
  <c r="EL4" i="22"/>
  <c r="EK4" i="22"/>
  <c r="EJ4" i="22"/>
  <c r="EB4" i="22"/>
  <c r="EA4" i="22"/>
  <c r="DZ4" i="22"/>
  <c r="DY4" i="22"/>
  <c r="DX4" i="22"/>
  <c r="DW4" i="22"/>
  <c r="DO4" i="22"/>
  <c r="DN4" i="22"/>
  <c r="DM4" i="22"/>
  <c r="DL4" i="22"/>
  <c r="DK4" i="22"/>
  <c r="DJ4" i="22"/>
  <c r="DB4" i="22"/>
  <c r="DA4" i="22"/>
  <c r="CZ4" i="22"/>
  <c r="CY4" i="22"/>
  <c r="CX4" i="22"/>
  <c r="CW4" i="22"/>
  <c r="CV4" i="22"/>
  <c r="CN4" i="22"/>
  <c r="CM4" i="22"/>
  <c r="CL4" i="22"/>
  <c r="CK4" i="22"/>
  <c r="CJ4" i="22"/>
  <c r="CI4" i="22"/>
  <c r="CH4" i="22"/>
  <c r="BZ4" i="22"/>
  <c r="BY4" i="22"/>
  <c r="BX4" i="22"/>
  <c r="BW4" i="22"/>
  <c r="BV4" i="22"/>
  <c r="BU4" i="22"/>
  <c r="BT4" i="22"/>
  <c r="BL4" i="22"/>
  <c r="BK4" i="22"/>
  <c r="BJ4" i="22"/>
  <c r="BI4" i="22"/>
  <c r="BH4" i="22"/>
  <c r="BG4" i="22"/>
  <c r="BF4" i="22"/>
  <c r="AX4" i="22"/>
  <c r="AW4" i="22"/>
  <c r="AV4" i="22"/>
  <c r="AU4" i="22"/>
  <c r="AT4" i="22"/>
  <c r="AS4" i="22"/>
  <c r="AR4" i="22"/>
  <c r="AJ4" i="22"/>
  <c r="AI4" i="22"/>
  <c r="AH4" i="22"/>
  <c r="AG4" i="22"/>
  <c r="AF4" i="22"/>
  <c r="AE4" i="22"/>
  <c r="AD4" i="22"/>
  <c r="T4" i="22"/>
  <c r="U4" i="22"/>
  <c r="V4" i="22"/>
  <c r="S4" i="22"/>
  <c r="R4" i="22"/>
  <c r="H4" i="22"/>
  <c r="X4" i="21"/>
  <c r="P4" i="21"/>
  <c r="O4" i="21"/>
  <c r="N4" i="21"/>
  <c r="M4" i="21"/>
  <c r="L4" i="21"/>
  <c r="K4" i="21"/>
  <c r="J4" i="21"/>
  <c r="I4" i="21"/>
  <c r="H4" i="21"/>
  <c r="G4" i="21"/>
  <c r="F4" i="21"/>
  <c r="E4" i="21"/>
  <c r="D4" i="21"/>
  <c r="C4" i="21"/>
  <c r="DW23" i="20"/>
  <c r="DW22" i="20"/>
  <c r="DW21" i="20"/>
  <c r="DW20" i="20"/>
  <c r="DW18" i="20"/>
  <c r="DW17" i="20"/>
  <c r="DW16" i="20"/>
  <c r="DW15" i="20"/>
  <c r="DW14" i="20"/>
  <c r="DW12" i="20"/>
  <c r="DW11" i="20"/>
  <c r="DW10" i="20"/>
  <c r="DW8" i="20"/>
  <c r="BM23" i="20"/>
  <c r="CE23" i="20" s="1"/>
  <c r="BM22" i="20"/>
  <c r="CE22" i="20" s="1"/>
  <c r="BM21" i="20"/>
  <c r="CE21" i="20" s="1"/>
  <c r="BM20" i="20"/>
  <c r="CE20" i="20" s="1"/>
  <c r="BM19" i="20"/>
  <c r="CE19" i="20" s="1"/>
  <c r="BM18" i="20"/>
  <c r="CE18" i="20" s="1"/>
  <c r="BM17" i="20"/>
  <c r="CE17" i="20" s="1"/>
  <c r="BM16" i="20"/>
  <c r="CE16" i="20" s="1"/>
  <c r="BM14" i="20"/>
  <c r="CE14" i="20" s="1"/>
  <c r="BM12" i="20"/>
  <c r="CE12" i="20" s="1"/>
  <c r="BM11" i="20"/>
  <c r="CE11" i="20" s="1"/>
  <c r="BM10" i="20"/>
  <c r="CE10" i="20" s="1"/>
  <c r="BM9" i="20"/>
  <c r="CE9" i="20" s="1"/>
  <c r="BM8" i="20"/>
  <c r="CE8" i="20" s="1"/>
  <c r="EB23" i="20"/>
  <c r="EB22" i="20"/>
  <c r="EB21" i="20"/>
  <c r="EB20" i="20"/>
  <c r="EB19" i="20"/>
  <c r="EB18" i="20"/>
  <c r="EB17" i="20"/>
  <c r="EB16" i="20"/>
  <c r="EB15" i="20"/>
  <c r="BR18" i="20"/>
  <c r="CJ18" i="20" s="1"/>
  <c r="BR23" i="20"/>
  <c r="CJ23" i="20" s="1"/>
  <c r="BR22" i="20"/>
  <c r="CJ22" i="20" s="1"/>
  <c r="BR21" i="20"/>
  <c r="CJ21" i="20" s="1"/>
  <c r="BR20" i="20"/>
  <c r="CJ20" i="20" s="1"/>
  <c r="BR19" i="20"/>
  <c r="CJ19" i="20" s="1"/>
  <c r="BR17" i="20"/>
  <c r="CJ17" i="20" s="1"/>
  <c r="BR16" i="20"/>
  <c r="CJ16" i="20" s="1"/>
  <c r="BR15" i="20"/>
  <c r="CJ15" i="20" s="1"/>
  <c r="BR14" i="20"/>
  <c r="CJ14" i="20" s="1"/>
  <c r="BR13" i="20"/>
  <c r="CJ13" i="20" s="1"/>
  <c r="BR12" i="20"/>
  <c r="CJ12" i="20" s="1"/>
  <c r="BR11" i="20"/>
  <c r="CJ11" i="20" s="1"/>
  <c r="BR10" i="20"/>
  <c r="CJ10" i="20" s="1"/>
  <c r="BR9" i="20"/>
  <c r="BR8" i="20"/>
  <c r="CJ8" i="20" s="1"/>
  <c r="DJ8" i="19"/>
  <c r="DJ9" i="19"/>
  <c r="EB9" i="19" s="1"/>
  <c r="DJ10" i="19"/>
  <c r="EB10" i="19" s="1"/>
  <c r="DJ11" i="19"/>
  <c r="EB11" i="19" s="1"/>
  <c r="DJ12" i="19"/>
  <c r="EB12" i="19" s="1"/>
  <c r="DJ13" i="19"/>
  <c r="DJ14" i="19"/>
  <c r="EB14" i="19" s="1"/>
  <c r="DJ15" i="19"/>
  <c r="DJ16" i="19"/>
  <c r="EB16" i="19" s="1"/>
  <c r="DJ17" i="19"/>
  <c r="DJ18" i="19"/>
  <c r="EB18" i="19" s="1"/>
  <c r="DJ19" i="19"/>
  <c r="DJ20" i="19"/>
  <c r="EB20" i="19" s="1"/>
  <c r="DJ21" i="19"/>
  <c r="DJ22" i="19"/>
  <c r="EB22" i="19" s="1"/>
  <c r="DJ23" i="19"/>
  <c r="B13" i="23"/>
  <c r="DT11" i="21"/>
  <c r="CV11" i="11" s="1"/>
  <c r="U13" i="20" s="1"/>
  <c r="AM13" i="20" s="1"/>
  <c r="R4" i="21"/>
  <c r="BM6" i="19" s="1"/>
  <c r="CE6" i="19" s="1"/>
  <c r="B4" i="22"/>
  <c r="W4" i="21"/>
  <c r="G4" i="22"/>
  <c r="BA4" i="21"/>
  <c r="AI4" i="11" s="1"/>
  <c r="Z8" i="20"/>
  <c r="V4" i="21"/>
  <c r="F4" i="22"/>
  <c r="C4" i="22"/>
  <c r="D4" i="22"/>
  <c r="E4" i="22"/>
  <c r="C13" i="23"/>
  <c r="Q4" i="22"/>
  <c r="P4" i="22"/>
  <c r="GK11" i="21"/>
  <c r="FL11" i="11" s="1"/>
  <c r="CN4" i="21"/>
  <c r="CD4" i="21"/>
  <c r="CC4" i="21"/>
  <c r="CB4" i="21"/>
  <c r="CA4" i="21"/>
  <c r="BZ4" i="21"/>
  <c r="BY4" i="21"/>
  <c r="BP4" i="21"/>
  <c r="BO4" i="21"/>
  <c r="BN4" i="21"/>
  <c r="BM4" i="21"/>
  <c r="BL4" i="21"/>
  <c r="BK4" i="21"/>
  <c r="BJ4" i="21"/>
  <c r="AZ4" i="21"/>
  <c r="AY4" i="21"/>
  <c r="AX4" i="21"/>
  <c r="AW4" i="21"/>
  <c r="AV4" i="21"/>
  <c r="AU4" i="21"/>
  <c r="AL4" i="21"/>
  <c r="AK4" i="21"/>
  <c r="AJ4" i="21"/>
  <c r="AI4" i="21"/>
  <c r="AH4" i="21"/>
  <c r="AG4" i="21"/>
  <c r="AF4" i="21"/>
  <c r="U4" i="21"/>
  <c r="BP6" i="19" s="1"/>
  <c r="T4" i="21"/>
  <c r="S4" i="21"/>
  <c r="Q4" i="21"/>
  <c r="BQ23" i="20"/>
  <c r="BQ22" i="20"/>
  <c r="BQ21" i="20"/>
  <c r="BQ20" i="20"/>
  <c r="BQ19" i="20"/>
  <c r="BQ18" i="20"/>
  <c r="BQ17" i="20"/>
  <c r="BQ16" i="20"/>
  <c r="BQ15" i="20"/>
  <c r="BQ14" i="20"/>
  <c r="BQ13" i="20"/>
  <c r="BQ12" i="20"/>
  <c r="BQ11" i="20"/>
  <c r="BQ10" i="20"/>
  <c r="CI10" i="20" s="1"/>
  <c r="BQ9" i="20"/>
  <c r="BQ8" i="20"/>
  <c r="DI23" i="19"/>
  <c r="EA23" i="19" s="1"/>
  <c r="DI22" i="19"/>
  <c r="EA22" i="19" s="1"/>
  <c r="DI21" i="19"/>
  <c r="EA21" i="19" s="1"/>
  <c r="DI20" i="19"/>
  <c r="EA20" i="19" s="1"/>
  <c r="DI19" i="19"/>
  <c r="EA19" i="19" s="1"/>
  <c r="DI18" i="19"/>
  <c r="EA18" i="19" s="1"/>
  <c r="DI17" i="19"/>
  <c r="EA17" i="19" s="1"/>
  <c r="DI16" i="19"/>
  <c r="EA16" i="19" s="1"/>
  <c r="DI15" i="19"/>
  <c r="EA15" i="19" s="1"/>
  <c r="DI14" i="19"/>
  <c r="EA14" i="19" s="1"/>
  <c r="DI13" i="19"/>
  <c r="EA13" i="19" s="1"/>
  <c r="DI12" i="19"/>
  <c r="EA12" i="19" s="1"/>
  <c r="DI11" i="19"/>
  <c r="EA11" i="19" s="1"/>
  <c r="DI10" i="19"/>
  <c r="EA10" i="19" s="1"/>
  <c r="DI9" i="19"/>
  <c r="EA9" i="19" s="1"/>
  <c r="DI8" i="19"/>
  <c r="EA8" i="19" s="1"/>
  <c r="B4" i="21"/>
  <c r="DZ9" i="20"/>
  <c r="DZ10" i="20"/>
  <c r="DZ11" i="20"/>
  <c r="DZ12" i="20"/>
  <c r="DZ13" i="20"/>
  <c r="DZ14" i="20"/>
  <c r="DZ15" i="20"/>
  <c r="DZ16" i="20"/>
  <c r="DZ17" i="20"/>
  <c r="DZ18" i="20"/>
  <c r="DZ19" i="20"/>
  <c r="DZ20" i="20"/>
  <c r="DZ21" i="20"/>
  <c r="DZ22" i="20"/>
  <c r="DZ23" i="20"/>
  <c r="DZ8" i="20"/>
  <c r="BP8" i="20"/>
  <c r="CH8" i="20" s="1"/>
  <c r="BP9" i="20"/>
  <c r="CH9" i="20" s="1"/>
  <c r="BP10" i="20"/>
  <c r="CH10" i="20" s="1"/>
  <c r="BP11" i="20"/>
  <c r="CH11" i="20" s="1"/>
  <c r="BP12" i="20"/>
  <c r="CH12" i="20" s="1"/>
  <c r="BP13" i="20"/>
  <c r="CH13" i="20" s="1"/>
  <c r="BP14" i="20"/>
  <c r="CH14" i="20" s="1"/>
  <c r="BP15" i="20"/>
  <c r="CH15" i="20" s="1"/>
  <c r="BP16" i="20"/>
  <c r="CH16" i="20" s="1"/>
  <c r="BP17" i="20"/>
  <c r="CH17" i="20" s="1"/>
  <c r="BP18" i="20"/>
  <c r="CH18" i="20" s="1"/>
  <c r="BP19" i="20"/>
  <c r="CH19" i="20" s="1"/>
  <c r="BP20" i="20"/>
  <c r="CH20" i="20" s="1"/>
  <c r="BP21" i="20"/>
  <c r="CH21" i="20" s="1"/>
  <c r="BP22" i="20"/>
  <c r="CH22" i="20" s="1"/>
  <c r="BP23" i="20"/>
  <c r="CH23" i="20" s="1"/>
  <c r="DH9" i="19"/>
  <c r="DZ9" i="19" s="1"/>
  <c r="DH10" i="19"/>
  <c r="DZ10" i="19" s="1"/>
  <c r="DH11" i="19"/>
  <c r="DZ11" i="19" s="1"/>
  <c r="DH12" i="19"/>
  <c r="DZ12" i="19" s="1"/>
  <c r="DH13" i="19"/>
  <c r="DZ13" i="19" s="1"/>
  <c r="DH14" i="19"/>
  <c r="DZ14" i="19" s="1"/>
  <c r="DH15" i="19"/>
  <c r="DZ15" i="19" s="1"/>
  <c r="DH16" i="19"/>
  <c r="DZ16" i="19" s="1"/>
  <c r="DH17" i="19"/>
  <c r="DZ17" i="19" s="1"/>
  <c r="DH18" i="19"/>
  <c r="DZ18" i="19" s="1"/>
  <c r="DH19" i="19"/>
  <c r="DZ19" i="19" s="1"/>
  <c r="DH20" i="19"/>
  <c r="DZ20" i="19" s="1"/>
  <c r="DH21" i="19"/>
  <c r="DZ21" i="19" s="1"/>
  <c r="DH22" i="19"/>
  <c r="DZ22" i="19" s="1"/>
  <c r="DH23" i="19"/>
  <c r="DZ23" i="19" s="1"/>
  <c r="DH8" i="19"/>
  <c r="DZ8" i="19" s="1"/>
  <c r="X10" i="20"/>
  <c r="DX23" i="20"/>
  <c r="BN23" i="20"/>
  <c r="CF23" i="20" s="1"/>
  <c r="DX22" i="20"/>
  <c r="BN22" i="20"/>
  <c r="CF22" i="20" s="1"/>
  <c r="DX21" i="20"/>
  <c r="BN21" i="20"/>
  <c r="CF21" i="20" s="1"/>
  <c r="DX20" i="20"/>
  <c r="BN20" i="20"/>
  <c r="CF20" i="20" s="1"/>
  <c r="DX19" i="20"/>
  <c r="BN19" i="20"/>
  <c r="CF19" i="20" s="1"/>
  <c r="DX18" i="20"/>
  <c r="BN18" i="20"/>
  <c r="CF18" i="20" s="1"/>
  <c r="DX17" i="20"/>
  <c r="BN17" i="20"/>
  <c r="CF17" i="20" s="1"/>
  <c r="DX16" i="20"/>
  <c r="BN16" i="20"/>
  <c r="CF16" i="20" s="1"/>
  <c r="DX15" i="20"/>
  <c r="BN15" i="20"/>
  <c r="CF15" i="20" s="1"/>
  <c r="V14" i="20"/>
  <c r="AN14" i="20" s="1"/>
  <c r="BN14" i="20"/>
  <c r="V12" i="20"/>
  <c r="BN12" i="20"/>
  <c r="CF12" i="20" s="1"/>
  <c r="DX11" i="20"/>
  <c r="BN11" i="20"/>
  <c r="CF11" i="20" s="1"/>
  <c r="BN10" i="20"/>
  <c r="CF10" i="20" s="1"/>
  <c r="DX9" i="20"/>
  <c r="BN9" i="20"/>
  <c r="CF9" i="20" s="1"/>
  <c r="DX8" i="20"/>
  <c r="BN8" i="20"/>
  <c r="CF8" i="20" s="1"/>
  <c r="DF8" i="19"/>
  <c r="DX8" i="19" s="1"/>
  <c r="DF9" i="19"/>
  <c r="DX9" i="19" s="1"/>
  <c r="DF10" i="19"/>
  <c r="DX10" i="19" s="1"/>
  <c r="DF11" i="19"/>
  <c r="DX11" i="19" s="1"/>
  <c r="DF12" i="19"/>
  <c r="DX12" i="19" s="1"/>
  <c r="DF13" i="19"/>
  <c r="DX13" i="19" s="1"/>
  <c r="DF14" i="19"/>
  <c r="DX14" i="19" s="1"/>
  <c r="DF15" i="19"/>
  <c r="DX15" i="19" s="1"/>
  <c r="DF16" i="19"/>
  <c r="DX16" i="19" s="1"/>
  <c r="DF17" i="19"/>
  <c r="DX17" i="19" s="1"/>
  <c r="DF18" i="19"/>
  <c r="DX18" i="19" s="1"/>
  <c r="DF19" i="19"/>
  <c r="DX19" i="19" s="1"/>
  <c r="DF20" i="19"/>
  <c r="DX20" i="19" s="1"/>
  <c r="DF21" i="19"/>
  <c r="DX21" i="19" s="1"/>
  <c r="DF22" i="19"/>
  <c r="DX22" i="19" s="1"/>
  <c r="DF23" i="19"/>
  <c r="DX23" i="19" s="1"/>
  <c r="DT4" i="21"/>
  <c r="BM13" i="20"/>
  <c r="CE13" i="20" s="1"/>
  <c r="DW13" i="20"/>
  <c r="EC6" i="20"/>
  <c r="DG6" i="19"/>
  <c r="DY6" i="19" s="1"/>
  <c r="BS6" i="20"/>
  <c r="CK6" i="20" s="1"/>
  <c r="ED6" i="20"/>
  <c r="DK6" i="19"/>
  <c r="EC6" i="19" s="1"/>
  <c r="DE6" i="19"/>
  <c r="DW6" i="19" s="1"/>
  <c r="DL6" i="19"/>
  <c r="X20" i="20"/>
  <c r="Z12" i="20"/>
  <c r="AA23" i="20"/>
  <c r="AB20" i="20"/>
  <c r="V8" i="20"/>
  <c r="AN8" i="20" s="1"/>
  <c r="X22" i="20"/>
  <c r="X8" i="20"/>
  <c r="Y18" i="20"/>
  <c r="Z17" i="20"/>
  <c r="AR17" i="20" s="1"/>
  <c r="U21" i="20"/>
  <c r="W9" i="20"/>
  <c r="W18" i="20"/>
  <c r="Y15" i="20"/>
  <c r="Y19" i="20"/>
  <c r="AQ19" i="20" s="1"/>
  <c r="U10" i="20"/>
  <c r="U16" i="20"/>
  <c r="U20" i="20"/>
  <c r="V18" i="20"/>
  <c r="X9" i="20"/>
  <c r="W14" i="20"/>
  <c r="CL12" i="19"/>
  <c r="AB13" i="20"/>
  <c r="Z13" i="20"/>
  <c r="AA12" i="20"/>
  <c r="AS12" i="20" s="1"/>
  <c r="W12" i="20"/>
  <c r="Z11" i="20"/>
  <c r="X11" i="20"/>
  <c r="W10" i="20"/>
  <c r="AO10" i="20" s="1"/>
  <c r="W8" i="20"/>
  <c r="AO8" i="20" s="1"/>
  <c r="CL11" i="19"/>
  <c r="CL13" i="19"/>
  <c r="CL15" i="19"/>
  <c r="CL22" i="19"/>
  <c r="V16" i="20"/>
  <c r="AN16" i="20" s="1"/>
  <c r="X21" i="20"/>
  <c r="AP21" i="20" s="1"/>
  <c r="Z9" i="20"/>
  <c r="AA15" i="20"/>
  <c r="AA8" i="20"/>
  <c r="AB19" i="20"/>
  <c r="CF18" i="19"/>
  <c r="CH18" i="19"/>
  <c r="CJ18" i="19"/>
  <c r="CE19" i="19"/>
  <c r="CG19" i="19"/>
  <c r="CI19" i="19"/>
  <c r="CK19" i="19"/>
  <c r="CF22" i="19"/>
  <c r="CH22" i="19"/>
  <c r="CJ22" i="19"/>
  <c r="CE23" i="19"/>
  <c r="CG23" i="19"/>
  <c r="CI23" i="19"/>
  <c r="CK23" i="19"/>
  <c r="CE18" i="19"/>
  <c r="CF19" i="19"/>
  <c r="CH19" i="19"/>
  <c r="CJ19" i="19"/>
  <c r="CE22" i="19"/>
  <c r="CF23" i="19"/>
  <c r="CH23" i="19"/>
  <c r="CJ23" i="19"/>
  <c r="ED18" i="20"/>
  <c r="CJ17" i="19"/>
  <c r="CH17" i="19"/>
  <c r="CF17" i="19"/>
  <c r="CK16" i="19"/>
  <c r="CI16" i="19"/>
  <c r="CG16" i="19"/>
  <c r="CE16" i="19"/>
  <c r="CJ15" i="19"/>
  <c r="CH15" i="19"/>
  <c r="CF15" i="19"/>
  <c r="CK14" i="19"/>
  <c r="CI14" i="19"/>
  <c r="CG14" i="19"/>
  <c r="CE14" i="19"/>
  <c r="CJ13" i="19"/>
  <c r="CH13" i="19"/>
  <c r="CF13" i="19"/>
  <c r="CK12" i="19"/>
  <c r="CI12" i="19"/>
  <c r="CG12" i="19"/>
  <c r="CE12" i="19"/>
  <c r="CJ11" i="19"/>
  <c r="CH11" i="19"/>
  <c r="CF11" i="19"/>
  <c r="CK10" i="19"/>
  <c r="CI10" i="19"/>
  <c r="CG10" i="19"/>
  <c r="CE10" i="19"/>
  <c r="CJ9" i="19"/>
  <c r="CH9" i="19"/>
  <c r="CF9" i="19"/>
  <c r="CK8" i="19"/>
  <c r="CI8" i="19"/>
  <c r="CG8" i="19"/>
  <c r="CE8" i="19"/>
  <c r="CK18" i="19"/>
  <c r="CI18" i="19"/>
  <c r="CG22" i="19"/>
  <c r="CK22" i="19"/>
  <c r="EA6" i="20"/>
  <c r="DW9" i="20"/>
  <c r="EA11" i="20"/>
  <c r="CI22" i="19"/>
  <c r="CG18" i="19"/>
  <c r="ED20" i="20"/>
  <c r="CL19" i="19"/>
  <c r="CL23" i="19"/>
  <c r="CJ21" i="19"/>
  <c r="CH21" i="19"/>
  <c r="CF21" i="19"/>
  <c r="CK20" i="19"/>
  <c r="CI20" i="19"/>
  <c r="CG20" i="19"/>
  <c r="CE20" i="19"/>
  <c r="CK21" i="19"/>
  <c r="CI21" i="19"/>
  <c r="CG21" i="19"/>
  <c r="CE21" i="19"/>
  <c r="CJ20" i="19"/>
  <c r="CH20" i="19"/>
  <c r="CF20" i="19"/>
  <c r="CK17" i="19"/>
  <c r="CI17" i="19"/>
  <c r="CG17" i="19"/>
  <c r="CE17" i="19"/>
  <c r="CJ16" i="19"/>
  <c r="CH16" i="19"/>
  <c r="CF16" i="19"/>
  <c r="CK15" i="19"/>
  <c r="CI15" i="19"/>
  <c r="CG15" i="19"/>
  <c r="CE15" i="19"/>
  <c r="CJ14" i="19"/>
  <c r="CH14" i="19"/>
  <c r="CF14" i="19"/>
  <c r="CK13" i="19"/>
  <c r="CI13" i="19"/>
  <c r="CG13" i="19"/>
  <c r="CE13" i="19"/>
  <c r="CJ12" i="19"/>
  <c r="CH12" i="19"/>
  <c r="CF12" i="19"/>
  <c r="CK11" i="19"/>
  <c r="CI11" i="19"/>
  <c r="CG11" i="19"/>
  <c r="CE11" i="19"/>
  <c r="CJ10" i="19"/>
  <c r="CH10" i="19"/>
  <c r="CF10" i="19"/>
  <c r="CK9" i="19"/>
  <c r="CI9" i="19"/>
  <c r="CG9" i="19"/>
  <c r="CE9" i="19"/>
  <c r="CJ8" i="19"/>
  <c r="CH8" i="19"/>
  <c r="CF8" i="19"/>
  <c r="DU11" i="21"/>
  <c r="DV11" i="21" s="1"/>
  <c r="ED16" i="20"/>
  <c r="ED22" i="20"/>
  <c r="ED14" i="20"/>
  <c r="DX10" i="20"/>
  <c r="DY15" i="20"/>
  <c r="ED8" i="20"/>
  <c r="CM23" i="19"/>
  <c r="CM21" i="19"/>
  <c r="CM19" i="19"/>
  <c r="CM17" i="19"/>
  <c r="CM15" i="19"/>
  <c r="CM13" i="19"/>
  <c r="CM11" i="19"/>
  <c r="CM9" i="19"/>
  <c r="CM22" i="19"/>
  <c r="CM20" i="19"/>
  <c r="CM18" i="19"/>
  <c r="CM16" i="19"/>
  <c r="CM14" i="19"/>
  <c r="CM12" i="19"/>
  <c r="CM10" i="19"/>
  <c r="CM8" i="19"/>
  <c r="DY9" i="20"/>
  <c r="W23" i="20"/>
  <c r="AB14" i="20"/>
  <c r="AA16" i="20"/>
  <c r="U11" i="20"/>
  <c r="AM11" i="20" s="1"/>
  <c r="Z10" i="20"/>
  <c r="Y9" i="20"/>
  <c r="AQ9" i="20" s="1"/>
  <c r="X15" i="20"/>
  <c r="AP15" i="20" s="1"/>
  <c r="V17" i="20"/>
  <c r="AN17" i="20" s="1"/>
  <c r="AB10" i="20"/>
  <c r="U14" i="20"/>
  <c r="Y11" i="20"/>
  <c r="AQ11" i="20" s="1"/>
  <c r="U9" i="20"/>
  <c r="AM9" i="20" s="1"/>
  <c r="AA9" i="20"/>
  <c r="AB8" i="20"/>
  <c r="ED10" i="20"/>
  <c r="W21" i="20"/>
  <c r="AO21" i="20" s="1"/>
  <c r="W16" i="20"/>
  <c r="AO16" i="20" s="1"/>
  <c r="W11" i="20"/>
  <c r="AA11" i="20"/>
  <c r="AA21" i="20"/>
  <c r="AS21" i="20" s="1"/>
  <c r="U17" i="20"/>
  <c r="AM17" i="20" s="1"/>
  <c r="Z20" i="20"/>
  <c r="AR20" i="20" s="1"/>
  <c r="Z14" i="20"/>
  <c r="Y23" i="20"/>
  <c r="AQ23" i="20" s="1"/>
  <c r="Y13" i="20"/>
  <c r="AQ13" i="20" s="1"/>
  <c r="X12" i="20"/>
  <c r="AP12" i="20" s="1"/>
  <c r="X19" i="20"/>
  <c r="AP19" i="20" s="1"/>
  <c r="V20" i="20"/>
  <c r="AN20" i="20" s="1"/>
  <c r="V10" i="20"/>
  <c r="AB15" i="20"/>
  <c r="AA13" i="20"/>
  <c r="U23" i="20"/>
  <c r="Z19" i="20"/>
  <c r="Y21" i="20"/>
  <c r="AQ21" i="20" s="1"/>
  <c r="X14" i="20"/>
  <c r="AP14" i="20" s="1"/>
  <c r="V19" i="20"/>
  <c r="Y16" i="20"/>
  <c r="AQ16" i="20" s="1"/>
  <c r="Z22" i="20"/>
  <c r="AR22" i="20" s="1"/>
  <c r="U19" i="20"/>
  <c r="AM19" i="20" s="1"/>
  <c r="AA18" i="20"/>
  <c r="AS18" i="20" s="1"/>
  <c r="AB12" i="20"/>
  <c r="EC18" i="20"/>
  <c r="DW19" i="20"/>
  <c r="DY14" i="20"/>
  <c r="ED12" i="20"/>
  <c r="ED13" i="20"/>
  <c r="ED15" i="20"/>
  <c r="ED21" i="20"/>
  <c r="ED23" i="20"/>
  <c r="V22" i="20"/>
  <c r="X17" i="20"/>
  <c r="Z15" i="20"/>
  <c r="AR15" i="20" s="1"/>
  <c r="AB17" i="20"/>
  <c r="DF6" i="19"/>
  <c r="DX6" i="19" s="1"/>
  <c r="DX12" i="20"/>
  <c r="DH6" i="19"/>
  <c r="DI6" i="19"/>
  <c r="EA6" i="19" s="1"/>
  <c r="DJ6" i="19"/>
  <c r="EB6" i="19" s="1"/>
  <c r="ED9" i="20"/>
  <c r="CL8" i="19"/>
  <c r="DX14" i="20"/>
  <c r="ED11" i="20"/>
  <c r="EE13" i="20"/>
  <c r="EE21" i="20"/>
  <c r="EE8" i="20"/>
  <c r="EE16" i="20"/>
  <c r="EE18" i="20"/>
  <c r="EE10" i="20"/>
  <c r="ED4" i="11" l="1"/>
  <c r="AV4" i="11"/>
  <c r="EQ4" i="11"/>
  <c r="S4" i="11"/>
  <c r="AH4" i="11"/>
  <c r="AG4" i="11"/>
  <c r="BN6" i="19"/>
  <c r="CF6" i="19" s="1"/>
  <c r="R4" i="11"/>
  <c r="AW4" i="11"/>
  <c r="BO6" i="19"/>
  <c r="EM4" i="11"/>
  <c r="F4" i="11"/>
  <c r="Y6" i="19" s="1"/>
  <c r="BR6" i="19"/>
  <c r="CJ6" i="19" s="1"/>
  <c r="FX4" i="11"/>
  <c r="EK4" i="11"/>
  <c r="FC4" i="11"/>
  <c r="BQ6" i="20"/>
  <c r="CI6" i="20" s="1"/>
  <c r="DX4" i="11"/>
  <c r="FY4" i="11"/>
  <c r="FU4" i="11"/>
  <c r="EA4" i="11"/>
  <c r="FK4" i="11"/>
  <c r="GA4" i="11"/>
  <c r="FQ4" i="11"/>
  <c r="DC4" i="11"/>
  <c r="AB6" i="20" s="1"/>
  <c r="AT6" i="20" s="1"/>
  <c r="AU23" i="19"/>
  <c r="AU19" i="20"/>
  <c r="AU13" i="20"/>
  <c r="BJ13" i="20" s="1"/>
  <c r="EE21" i="19"/>
  <c r="EV21" i="19" s="1"/>
  <c r="EE17" i="19"/>
  <c r="EV17" i="19" s="1"/>
  <c r="EE13" i="19"/>
  <c r="EV13" i="19" s="1"/>
  <c r="EE9" i="19"/>
  <c r="EV9" i="19" s="1"/>
  <c r="CM22" i="20"/>
  <c r="DD22" i="20" s="1"/>
  <c r="BT4" i="11"/>
  <c r="CH4" i="11"/>
  <c r="DM4" i="11"/>
  <c r="EB4" i="11"/>
  <c r="EX4" i="11"/>
  <c r="FM4" i="11"/>
  <c r="GB4" i="11"/>
  <c r="EE20" i="19"/>
  <c r="EV20" i="19" s="1"/>
  <c r="EE16" i="19"/>
  <c r="EE12" i="19"/>
  <c r="EV12" i="19" s="1"/>
  <c r="EE8" i="19"/>
  <c r="EV8" i="19" s="1"/>
  <c r="CM17" i="20"/>
  <c r="DD17" i="20" s="1"/>
  <c r="CM13" i="20"/>
  <c r="CI4" i="11"/>
  <c r="EY4" i="11"/>
  <c r="EP4" i="11"/>
  <c r="AU17" i="19"/>
  <c r="BL17" i="19" s="1"/>
  <c r="AU13" i="19"/>
  <c r="AU9" i="19"/>
  <c r="BL9" i="19" s="1"/>
  <c r="AU15" i="20"/>
  <c r="EE23" i="19"/>
  <c r="EE19" i="19"/>
  <c r="EE15" i="19"/>
  <c r="EV15" i="19" s="1"/>
  <c r="EE11" i="19"/>
  <c r="EE6" i="19"/>
  <c r="CM20" i="20"/>
  <c r="DD20" i="20" s="1"/>
  <c r="CM16" i="20"/>
  <c r="DD16" i="20" s="1"/>
  <c r="CM11" i="20"/>
  <c r="AU6" i="19"/>
  <c r="BL6" i="19" s="1"/>
  <c r="DZ4" i="11"/>
  <c r="EO4" i="11"/>
  <c r="FZ4" i="11"/>
  <c r="GO4" i="11"/>
  <c r="AU8" i="19"/>
  <c r="EE22" i="19"/>
  <c r="EV22" i="19" s="1"/>
  <c r="EE18" i="19"/>
  <c r="EE14" i="19"/>
  <c r="EV14" i="19" s="1"/>
  <c r="EE10" i="19"/>
  <c r="EV10" i="19" s="1"/>
  <c r="CM23" i="20"/>
  <c r="CM10" i="20"/>
  <c r="DD10" i="20" s="1"/>
  <c r="DD23" i="19"/>
  <c r="DD8" i="19"/>
  <c r="DD11" i="19"/>
  <c r="EV11" i="20"/>
  <c r="EV9" i="20"/>
  <c r="EV10" i="20"/>
  <c r="DD12" i="19"/>
  <c r="DD13" i="19"/>
  <c r="EV15" i="20"/>
  <c r="EV22" i="20"/>
  <c r="DD9" i="19"/>
  <c r="EV6" i="20"/>
  <c r="EV19" i="20"/>
  <c r="EV18" i="20"/>
  <c r="DD15" i="19"/>
  <c r="EV16" i="20"/>
  <c r="DD16" i="19"/>
  <c r="DD17" i="19"/>
  <c r="EV12" i="20"/>
  <c r="DD10" i="19"/>
  <c r="DD14" i="19"/>
  <c r="EV17" i="20"/>
  <c r="EV8" i="20"/>
  <c r="DD18" i="19"/>
  <c r="DD19" i="19"/>
  <c r="EV13" i="20"/>
  <c r="DD22" i="19"/>
  <c r="EV21" i="20"/>
  <c r="DD20" i="19"/>
  <c r="DD21" i="19"/>
  <c r="EV23" i="20"/>
  <c r="ED20" i="19"/>
  <c r="BF4" i="11"/>
  <c r="BU4" i="11"/>
  <c r="EJ4" i="11"/>
  <c r="FN4" i="11"/>
  <c r="GC4" i="11"/>
  <c r="AJ4" i="11"/>
  <c r="GE4" i="11"/>
  <c r="AT14" i="20"/>
  <c r="BL14" i="20" s="1"/>
  <c r="AT13" i="20"/>
  <c r="BL13" i="20" s="1"/>
  <c r="GK4" i="21"/>
  <c r="FL4" i="11" s="1"/>
  <c r="U4" i="11"/>
  <c r="AR4" i="11"/>
  <c r="BG4" i="11"/>
  <c r="BV4" i="11"/>
  <c r="CJ4" i="11"/>
  <c r="CZ4" i="11"/>
  <c r="Y6" i="20" s="1"/>
  <c r="AQ6" i="20" s="1"/>
  <c r="DO4" i="11"/>
  <c r="EZ4" i="11"/>
  <c r="FO4" i="11"/>
  <c r="GK4" i="11"/>
  <c r="AK4" i="11"/>
  <c r="AT20" i="20"/>
  <c r="BL20" i="20" s="1"/>
  <c r="AT19" i="20"/>
  <c r="BL19" i="20" s="1"/>
  <c r="DN4" i="11"/>
  <c r="AT10" i="20"/>
  <c r="BL10" i="20" s="1"/>
  <c r="AS4" i="11"/>
  <c r="BW4" i="11"/>
  <c r="DW4" i="11"/>
  <c r="FP4" i="11"/>
  <c r="AT15" i="20"/>
  <c r="BL15" i="20" s="1"/>
  <c r="GM4" i="11"/>
  <c r="DQ4" i="11"/>
  <c r="CN6" i="20"/>
  <c r="FR4" i="11"/>
  <c r="AT12" i="20"/>
  <c r="BL12" i="20" s="1"/>
  <c r="CY4" i="11"/>
  <c r="X6" i="20" s="1"/>
  <c r="BH4" i="11"/>
  <c r="DA4" i="11"/>
  <c r="Z6" i="20" s="1"/>
  <c r="AR6" i="20" s="1"/>
  <c r="FA4" i="11"/>
  <c r="AY4" i="11"/>
  <c r="AT17" i="20"/>
  <c r="BL17" i="20" s="1"/>
  <c r="EW4" i="11"/>
  <c r="DY4" i="11"/>
  <c r="EC4" i="11"/>
  <c r="T4" i="11"/>
  <c r="CK4" i="11"/>
  <c r="EL4" i="11"/>
  <c r="GL4" i="11"/>
  <c r="ED8" i="19"/>
  <c r="AT8" i="20"/>
  <c r="BL8" i="20" s="1"/>
  <c r="AT12" i="19"/>
  <c r="AT10" i="19"/>
  <c r="AT20" i="19"/>
  <c r="AT11" i="19"/>
  <c r="AT17" i="19"/>
  <c r="AT9" i="19"/>
  <c r="AT13" i="19"/>
  <c r="CX11" i="11"/>
  <c r="DV4" i="21"/>
  <c r="BM15" i="20"/>
  <c r="CE15" i="20" s="1"/>
  <c r="CV13" i="11"/>
  <c r="U15" i="20" s="1"/>
  <c r="AM15" i="20" s="1"/>
  <c r="BQ6" i="19"/>
  <c r="CI6" i="19" s="1"/>
  <c r="BK4" i="11"/>
  <c r="DL4" i="11"/>
  <c r="GP4" i="11"/>
  <c r="DP4" i="11"/>
  <c r="BT6" i="19"/>
  <c r="FD6" i="19" s="1"/>
  <c r="CX4" i="24"/>
  <c r="DG6" i="20" s="1"/>
  <c r="DY6" i="20" s="1"/>
  <c r="DG13" i="20"/>
  <c r="DY13" i="20" s="1"/>
  <c r="E4" i="11"/>
  <c r="X6" i="19" s="1"/>
  <c r="AP6" i="19" s="1"/>
  <c r="BS6" i="19"/>
  <c r="CK6" i="19" s="1"/>
  <c r="BT6" i="20"/>
  <c r="G4" i="11"/>
  <c r="Z6" i="19" s="1"/>
  <c r="BP6" i="20"/>
  <c r="CH6" i="20" s="1"/>
  <c r="Q4" i="11"/>
  <c r="AF4" i="11"/>
  <c r="BL4" i="11"/>
  <c r="BZ4" i="11"/>
  <c r="CN4" i="11"/>
  <c r="DK4" i="11"/>
  <c r="CO4" i="11"/>
  <c r="BU6" i="19"/>
  <c r="BU6" i="20"/>
  <c r="DD4" i="11"/>
  <c r="AC6" i="20" s="1"/>
  <c r="C4" i="11"/>
  <c r="V6" i="19" s="1"/>
  <c r="H4" i="11"/>
  <c r="AA6" i="19" s="1"/>
  <c r="P4" i="11"/>
  <c r="AE4" i="11"/>
  <c r="AU4" i="11"/>
  <c r="BJ4" i="11"/>
  <c r="AX4" i="11"/>
  <c r="BY4" i="11"/>
  <c r="CM4" i="11"/>
  <c r="DJ4" i="11"/>
  <c r="CA4" i="11"/>
  <c r="GQ4" i="11"/>
  <c r="BN13" i="20"/>
  <c r="CF13" i="20" s="1"/>
  <c r="CW11" i="11"/>
  <c r="C4" i="23"/>
  <c r="CW13" i="11"/>
  <c r="DU4" i="21"/>
  <c r="W4" i="11"/>
  <c r="AD4" i="11"/>
  <c r="AT4" i="11"/>
  <c r="BI4" i="11"/>
  <c r="V4" i="11"/>
  <c r="BX4" i="11"/>
  <c r="CL4" i="11"/>
  <c r="DB4" i="11"/>
  <c r="AA6" i="20" s="1"/>
  <c r="FQ6" i="20" s="1"/>
  <c r="FB4" i="11"/>
  <c r="BM4" i="11"/>
  <c r="FO15" i="20"/>
  <c r="AQ15" i="20"/>
  <c r="FE12" i="20"/>
  <c r="AU12" i="20"/>
  <c r="FM23" i="20"/>
  <c r="AO23" i="20"/>
  <c r="FP9" i="20"/>
  <c r="AR9" i="20"/>
  <c r="FN20" i="20"/>
  <c r="AP20" i="20"/>
  <c r="FN10" i="20"/>
  <c r="AP10" i="20"/>
  <c r="AT18" i="20"/>
  <c r="BL18" i="20" s="1"/>
  <c r="FS20" i="20"/>
  <c r="AU20" i="20"/>
  <c r="FS8" i="20"/>
  <c r="AU8" i="20"/>
  <c r="FQ13" i="20"/>
  <c r="AS13" i="20"/>
  <c r="FP14" i="20"/>
  <c r="AR14" i="20"/>
  <c r="FQ15" i="20"/>
  <c r="AS15" i="20"/>
  <c r="FP12" i="20"/>
  <c r="AR12" i="20"/>
  <c r="FS21" i="20"/>
  <c r="AU21" i="20"/>
  <c r="FS10" i="20"/>
  <c r="AU10" i="20"/>
  <c r="FM9" i="20"/>
  <c r="AO9" i="20"/>
  <c r="AT23" i="20"/>
  <c r="BL23" i="20" s="1"/>
  <c r="FS22" i="20"/>
  <c r="AU22" i="20"/>
  <c r="FT6" i="20"/>
  <c r="AV6" i="20"/>
  <c r="FP13" i="20"/>
  <c r="AR13" i="20"/>
  <c r="FM18" i="20"/>
  <c r="AO18" i="20"/>
  <c r="FS23" i="20"/>
  <c r="AU23" i="20"/>
  <c r="FM11" i="20"/>
  <c r="AO11" i="20"/>
  <c r="FQ9" i="20"/>
  <c r="AS9" i="20"/>
  <c r="FP10" i="20"/>
  <c r="AR10" i="20"/>
  <c r="FL18" i="20"/>
  <c r="AN18" i="20"/>
  <c r="AT9" i="20"/>
  <c r="BL9" i="20" s="1"/>
  <c r="FS14" i="20"/>
  <c r="AU14" i="20"/>
  <c r="FQ16" i="20"/>
  <c r="AS16" i="20"/>
  <c r="FQ8" i="20"/>
  <c r="AS8" i="20"/>
  <c r="FQ23" i="20"/>
  <c r="AS23" i="20"/>
  <c r="FS11" i="20"/>
  <c r="AU11" i="20"/>
  <c r="FP19" i="20"/>
  <c r="AR19" i="20"/>
  <c r="FQ11" i="20"/>
  <c r="AS11" i="20"/>
  <c r="FM12" i="20"/>
  <c r="AO12" i="20"/>
  <c r="FN9" i="20"/>
  <c r="AP9" i="20"/>
  <c r="FN22" i="20"/>
  <c r="AP22" i="20"/>
  <c r="FP8" i="20"/>
  <c r="AR8" i="20"/>
  <c r="AT16" i="20"/>
  <c r="BL16" i="20" s="1"/>
  <c r="FN17" i="20"/>
  <c r="AP17" i="20"/>
  <c r="FL10" i="20"/>
  <c r="AN10" i="20"/>
  <c r="FN11" i="20"/>
  <c r="AP11" i="20"/>
  <c r="FO18" i="20"/>
  <c r="AQ18" i="20"/>
  <c r="AT22" i="20"/>
  <c r="BL22" i="20" s="1"/>
  <c r="FL22" i="20"/>
  <c r="AN22" i="20"/>
  <c r="FL19" i="20"/>
  <c r="AN19" i="20"/>
  <c r="FP11" i="20"/>
  <c r="AR11" i="20"/>
  <c r="FM14" i="20"/>
  <c r="AO14" i="20"/>
  <c r="FN8" i="20"/>
  <c r="AP8" i="20"/>
  <c r="FL12" i="20"/>
  <c r="AN12" i="20"/>
  <c r="AT21" i="20"/>
  <c r="BL21" i="20" s="1"/>
  <c r="AT11" i="20"/>
  <c r="BL11" i="20" s="1"/>
  <c r="FS17" i="20"/>
  <c r="AU17" i="20"/>
  <c r="FK16" i="20"/>
  <c r="AM16" i="20"/>
  <c r="FK20" i="20"/>
  <c r="AM20" i="20"/>
  <c r="FK23" i="20"/>
  <c r="AM23" i="20"/>
  <c r="FK21" i="20"/>
  <c r="AM21" i="20"/>
  <c r="FK14" i="20"/>
  <c r="AM14" i="20"/>
  <c r="FK10" i="20"/>
  <c r="AM10" i="20"/>
  <c r="EW23" i="19"/>
  <c r="AM23" i="19"/>
  <c r="FB20" i="19"/>
  <c r="AR20" i="19"/>
  <c r="FQ13" i="19"/>
  <c r="AS13" i="19"/>
  <c r="AT6" i="19"/>
  <c r="FB23" i="19"/>
  <c r="AR23" i="19"/>
  <c r="FM20" i="19"/>
  <c r="AO20" i="19"/>
  <c r="EW9" i="19"/>
  <c r="AM9" i="19"/>
  <c r="EW17" i="19"/>
  <c r="AM17" i="19"/>
  <c r="FB22" i="19"/>
  <c r="AR22" i="19"/>
  <c r="EZ20" i="19"/>
  <c r="AP20" i="19"/>
  <c r="FE19" i="19"/>
  <c r="AU19" i="19"/>
  <c r="FE11" i="19"/>
  <c r="AU11" i="19"/>
  <c r="FB21" i="19"/>
  <c r="AR21" i="19"/>
  <c r="EY10" i="19"/>
  <c r="AO10" i="19"/>
  <c r="FB19" i="19"/>
  <c r="AR19" i="19"/>
  <c r="EZ17" i="19"/>
  <c r="AP17" i="19"/>
  <c r="EX15" i="19"/>
  <c r="AN15" i="19"/>
  <c r="FC12" i="19"/>
  <c r="AS12" i="19"/>
  <c r="FE15" i="19"/>
  <c r="AU15" i="19"/>
  <c r="FB17" i="19"/>
  <c r="AR17" i="19"/>
  <c r="EX13" i="19"/>
  <c r="AN13" i="19"/>
  <c r="FC10" i="19"/>
  <c r="AS10" i="19"/>
  <c r="FB9" i="19"/>
  <c r="AR9" i="19"/>
  <c r="FA8" i="19"/>
  <c r="AQ8" i="19"/>
  <c r="FQ21" i="19"/>
  <c r="AS21" i="19"/>
  <c r="EY17" i="19"/>
  <c r="AO17" i="19"/>
  <c r="FE21" i="19"/>
  <c r="AU21" i="19"/>
  <c r="FC20" i="19"/>
  <c r="AS20" i="19"/>
  <c r="EZ9" i="19"/>
  <c r="AP9" i="19"/>
  <c r="EX22" i="19"/>
  <c r="AN22" i="19"/>
  <c r="FT6" i="19"/>
  <c r="AV6" i="19"/>
  <c r="EW19" i="19"/>
  <c r="AM19" i="19"/>
  <c r="U20" i="19"/>
  <c r="FA18" i="20"/>
  <c r="AA11" i="19"/>
  <c r="AA19" i="19"/>
  <c r="Y9" i="19"/>
  <c r="FA9" i="19" s="1"/>
  <c r="FS15" i="19"/>
  <c r="W15" i="19"/>
  <c r="FF6" i="20"/>
  <c r="FF6" i="19"/>
  <c r="CN6" i="19"/>
  <c r="FO20" i="19"/>
  <c r="ED16" i="19"/>
  <c r="FN15" i="19"/>
  <c r="ED12" i="19"/>
  <c r="FM21" i="19"/>
  <c r="FS17" i="19"/>
  <c r="FS9" i="19"/>
  <c r="U13" i="19"/>
  <c r="Z10" i="19"/>
  <c r="FB8" i="20"/>
  <c r="Y17" i="19"/>
  <c r="EY9" i="20"/>
  <c r="FE14" i="20"/>
  <c r="FE23" i="20"/>
  <c r="Z18" i="19"/>
  <c r="X8" i="19"/>
  <c r="U21" i="19"/>
  <c r="CL12" i="20"/>
  <c r="EZ14" i="20"/>
  <c r="V14" i="19"/>
  <c r="X16" i="19"/>
  <c r="FC21" i="20"/>
  <c r="FS12" i="20"/>
  <c r="FE19" i="20"/>
  <c r="U14" i="19"/>
  <c r="FE22" i="20"/>
  <c r="Y14" i="19"/>
  <c r="FC18" i="20"/>
  <c r="CL9" i="20"/>
  <c r="EX16" i="20"/>
  <c r="W11" i="19"/>
  <c r="U22" i="19"/>
  <c r="W19" i="19"/>
  <c r="FA19" i="20"/>
  <c r="W8" i="19"/>
  <c r="EX20" i="20"/>
  <c r="X21" i="19"/>
  <c r="Y19" i="19"/>
  <c r="W12" i="19"/>
  <c r="V10" i="19"/>
  <c r="CM19" i="20"/>
  <c r="CM14" i="20"/>
  <c r="Z14" i="19"/>
  <c r="Y21" i="19"/>
  <c r="EZ21" i="20"/>
  <c r="V23" i="19"/>
  <c r="AB21" i="19"/>
  <c r="FE15" i="20"/>
  <c r="FE8" i="20"/>
  <c r="W9" i="19"/>
  <c r="V16" i="19"/>
  <c r="CL14" i="20"/>
  <c r="Y18" i="19"/>
  <c r="V17" i="19"/>
  <c r="CL11" i="20"/>
  <c r="FE20" i="20"/>
  <c r="FE10" i="20"/>
  <c r="Z12" i="19"/>
  <c r="EZ9" i="20"/>
  <c r="FB22" i="20"/>
  <c r="X10" i="19"/>
  <c r="U18" i="19"/>
  <c r="V11" i="19"/>
  <c r="FE21" i="20"/>
  <c r="AB14" i="19"/>
  <c r="V8" i="19"/>
  <c r="FC15" i="20"/>
  <c r="W18" i="19"/>
  <c r="X11" i="19"/>
  <c r="AB22" i="19"/>
  <c r="U11" i="19"/>
  <c r="AM11" i="19" s="1"/>
  <c r="AA16" i="19"/>
  <c r="FC12" i="20"/>
  <c r="X13" i="19"/>
  <c r="FD13" i="20"/>
  <c r="AA8" i="19"/>
  <c r="EX14" i="20"/>
  <c r="AB23" i="19"/>
  <c r="EW10" i="20"/>
  <c r="EZ12" i="20"/>
  <c r="U15" i="19"/>
  <c r="V12" i="19"/>
  <c r="CF14" i="20"/>
  <c r="EY10" i="20"/>
  <c r="Z8" i="19"/>
  <c r="FP8" i="19" s="1"/>
  <c r="X18" i="19"/>
  <c r="EY21" i="20"/>
  <c r="FE13" i="20"/>
  <c r="X22" i="19"/>
  <c r="CL10" i="20"/>
  <c r="U10" i="19"/>
  <c r="Y11" i="19"/>
  <c r="V19" i="19"/>
  <c r="X14" i="19"/>
  <c r="FC23" i="19"/>
  <c r="FQ23" i="19"/>
  <c r="FR19" i="20"/>
  <c r="CL16" i="20"/>
  <c r="CL15" i="20"/>
  <c r="FR17" i="20"/>
  <c r="FR13" i="20"/>
  <c r="CL22" i="20"/>
  <c r="EZ20" i="20"/>
  <c r="FB15" i="20"/>
  <c r="AB16" i="19"/>
  <c r="EY8" i="20"/>
  <c r="FP17" i="19"/>
  <c r="EY20" i="19"/>
  <c r="FK17" i="19"/>
  <c r="FS15" i="20"/>
  <c r="FB12" i="20"/>
  <c r="FD22" i="20"/>
  <c r="FB20" i="20"/>
  <c r="V20" i="19"/>
  <c r="Z16" i="19"/>
  <c r="AB19" i="19"/>
  <c r="AA14" i="19"/>
  <c r="U8" i="19"/>
  <c r="V9" i="19"/>
  <c r="AB15" i="19"/>
  <c r="FD8" i="20"/>
  <c r="FE11" i="20"/>
  <c r="Y13" i="19"/>
  <c r="AB8" i="19"/>
  <c r="W14" i="19"/>
  <c r="U12" i="19"/>
  <c r="X12" i="19"/>
  <c r="AP12" i="19" s="1"/>
  <c r="FM10" i="20"/>
  <c r="FD19" i="20"/>
  <c r="EZ15" i="20"/>
  <c r="Z13" i="19"/>
  <c r="W13" i="19"/>
  <c r="AO13" i="19" s="1"/>
  <c r="AB18" i="19"/>
  <c r="CL13" i="20"/>
  <c r="FD15" i="20"/>
  <c r="CL18" i="20"/>
  <c r="FC8" i="20"/>
  <c r="Y15" i="19"/>
  <c r="AA17" i="19"/>
  <c r="CL8" i="20"/>
  <c r="Y12" i="19"/>
  <c r="U16" i="19"/>
  <c r="X23" i="19"/>
  <c r="AP23" i="19" s="1"/>
  <c r="FR14" i="20"/>
  <c r="FR20" i="20"/>
  <c r="CL21" i="20"/>
  <c r="CL20" i="20"/>
  <c r="FD12" i="20"/>
  <c r="FR10" i="20"/>
  <c r="CL17" i="20"/>
  <c r="W22" i="19"/>
  <c r="AO22" i="19" s="1"/>
  <c r="FE17" i="20"/>
  <c r="AA15" i="19"/>
  <c r="EY12" i="20"/>
  <c r="EW16" i="20"/>
  <c r="V21" i="19"/>
  <c r="EX17" i="20"/>
  <c r="FN17" i="19"/>
  <c r="EY14" i="20"/>
  <c r="FN21" i="20"/>
  <c r="V18" i="19"/>
  <c r="X19" i="19"/>
  <c r="FP23" i="19"/>
  <c r="ED22" i="19"/>
  <c r="ED21" i="19"/>
  <c r="FE9" i="19"/>
  <c r="FP19" i="19"/>
  <c r="FM10" i="19"/>
  <c r="FQ20" i="19"/>
  <c r="FQ12" i="19"/>
  <c r="ED6" i="19"/>
  <c r="FR6" i="19"/>
  <c r="FS13" i="19"/>
  <c r="FK19" i="19"/>
  <c r="FQ10" i="19"/>
  <c r="ED19" i="19"/>
  <c r="FP22" i="19"/>
  <c r="ED10" i="19"/>
  <c r="FQ9" i="19"/>
  <c r="ED13" i="19"/>
  <c r="ED23" i="19"/>
  <c r="FS21" i="19"/>
  <c r="ED14" i="19"/>
  <c r="FM23" i="19"/>
  <c r="ED9" i="19"/>
  <c r="EA9" i="20"/>
  <c r="EA13" i="20"/>
  <c r="EA15" i="20"/>
  <c r="EA17" i="20"/>
  <c r="EA19" i="20"/>
  <c r="EA21" i="20"/>
  <c r="EA23" i="20"/>
  <c r="EA8" i="20"/>
  <c r="EA10" i="20"/>
  <c r="EA12" i="20"/>
  <c r="EA14" i="20"/>
  <c r="EA16" i="20"/>
  <c r="EA18" i="20"/>
  <c r="EA20" i="20"/>
  <c r="EA22" i="20"/>
  <c r="FL8" i="20"/>
  <c r="EE20" i="20"/>
  <c r="EE14" i="20"/>
  <c r="CI8" i="20"/>
  <c r="CI12" i="20"/>
  <c r="CI14" i="20"/>
  <c r="CI16" i="20"/>
  <c r="CI18" i="20"/>
  <c r="CI20" i="20"/>
  <c r="CI22" i="20"/>
  <c r="CI9" i="20"/>
  <c r="CI11" i="20"/>
  <c r="CI13" i="20"/>
  <c r="CI15" i="20"/>
  <c r="CI17" i="20"/>
  <c r="CI19" i="20"/>
  <c r="CI21" i="20"/>
  <c r="CI23" i="20"/>
  <c r="CM21" i="20"/>
  <c r="CM15" i="20"/>
  <c r="CM8" i="20"/>
  <c r="FS19" i="20"/>
  <c r="FS13" i="20"/>
  <c r="FO13" i="20"/>
  <c r="FO11" i="20"/>
  <c r="FA15" i="20"/>
  <c r="FO21" i="20"/>
  <c r="FO23" i="20"/>
  <c r="FO9" i="20"/>
  <c r="FO19" i="20"/>
  <c r="FL14" i="20"/>
  <c r="FK13" i="20"/>
  <c r="FR21" i="20"/>
  <c r="FN16" i="20"/>
  <c r="FO10" i="20"/>
  <c r="FO20" i="20"/>
  <c r="FQ19" i="20"/>
  <c r="FR18" i="20"/>
  <c r="FQ17" i="20"/>
  <c r="FO8" i="20"/>
  <c r="FL13" i="19"/>
  <c r="FS23" i="19"/>
  <c r="FS19" i="19"/>
  <c r="FE17" i="19"/>
  <c r="FE13" i="19"/>
  <c r="FS11" i="19"/>
  <c r="FS6" i="19"/>
  <c r="FA23" i="19"/>
  <c r="FA20" i="19"/>
  <c r="FO22" i="19"/>
  <c r="FR9" i="19"/>
  <c r="FR11" i="19"/>
  <c r="FD17" i="19"/>
  <c r="FR12" i="19"/>
  <c r="FR10" i="19"/>
  <c r="FR13" i="19"/>
  <c r="FK9" i="19"/>
  <c r="EW21" i="20"/>
  <c r="FR23" i="20"/>
  <c r="FD23" i="20"/>
  <c r="FN23" i="20"/>
  <c r="FC22" i="20"/>
  <c r="FQ22" i="20"/>
  <c r="FA22" i="20"/>
  <c r="FO22" i="20"/>
  <c r="FP21" i="20"/>
  <c r="FB21" i="20"/>
  <c r="FC20" i="20"/>
  <c r="FQ20" i="20"/>
  <c r="EY19" i="20"/>
  <c r="FM19" i="20"/>
  <c r="EY17" i="20"/>
  <c r="FM17" i="20"/>
  <c r="FR16" i="20"/>
  <c r="FD16" i="20"/>
  <c r="FP16" i="20"/>
  <c r="FB16" i="20"/>
  <c r="EY15" i="20"/>
  <c r="FM15" i="20"/>
  <c r="FC14" i="20"/>
  <c r="FQ14" i="20"/>
  <c r="FA14" i="20"/>
  <c r="FO14" i="20"/>
  <c r="FO12" i="20"/>
  <c r="FA12" i="20"/>
  <c r="FD11" i="20"/>
  <c r="FR11" i="20"/>
  <c r="FD9" i="20"/>
  <c r="FR9" i="20"/>
  <c r="EZ23" i="20"/>
  <c r="FC17" i="20"/>
  <c r="EX12" i="20"/>
  <c r="EX18" i="20"/>
  <c r="EX8" i="20"/>
  <c r="EW13" i="20"/>
  <c r="EW20" i="20"/>
  <c r="FD21" i="20"/>
  <c r="EZ11" i="20"/>
  <c r="FD20" i="20"/>
  <c r="FC23" i="20"/>
  <c r="FC11" i="20"/>
  <c r="FC19" i="20"/>
  <c r="FM8" i="20"/>
  <c r="EY18" i="20"/>
  <c r="FD18" i="20"/>
  <c r="FB17" i="20"/>
  <c r="EW19" i="20"/>
  <c r="FA16" i="20"/>
  <c r="EW17" i="20"/>
  <c r="EY16" i="20"/>
  <c r="EW9" i="20"/>
  <c r="EW11" i="20"/>
  <c r="W22" i="20"/>
  <c r="AA10" i="20"/>
  <c r="AS10" i="20" s="1"/>
  <c r="Z23" i="20"/>
  <c r="AR23" i="20" s="1"/>
  <c r="X18" i="20"/>
  <c r="V23" i="20"/>
  <c r="V11" i="20"/>
  <c r="W20" i="20"/>
  <c r="Z18" i="20"/>
  <c r="AR18" i="20" s="1"/>
  <c r="X13" i="20"/>
  <c r="U22" i="20"/>
  <c r="U18" i="20"/>
  <c r="U12" i="20"/>
  <c r="AM12" i="20" s="1"/>
  <c r="U8" i="20"/>
  <c r="Y17" i="20"/>
  <c r="AQ17" i="20" s="1"/>
  <c r="V9" i="20"/>
  <c r="AN9" i="20" s="1"/>
  <c r="V21" i="20"/>
  <c r="AN21" i="20" s="1"/>
  <c r="CM12" i="20"/>
  <c r="BR6" i="20"/>
  <c r="CJ6" i="20" s="1"/>
  <c r="FN14" i="20"/>
  <c r="FC16" i="20"/>
  <c r="FO8" i="19"/>
  <c r="EW23" i="20"/>
  <c r="FM21" i="20"/>
  <c r="FR8" i="20"/>
  <c r="FA13" i="20"/>
  <c r="FL20" i="20"/>
  <c r="FK17" i="20"/>
  <c r="FC13" i="19"/>
  <c r="EX19" i="20"/>
  <c r="FR15" i="20"/>
  <c r="FC9" i="20"/>
  <c r="FB10" i="20"/>
  <c r="CM18" i="20"/>
  <c r="FN19" i="20"/>
  <c r="FQ21" i="20"/>
  <c r="FL22" i="19"/>
  <c r="FD11" i="19"/>
  <c r="FM16" i="20"/>
  <c r="FN12" i="20"/>
  <c r="FK19" i="20"/>
  <c r="EY23" i="20"/>
  <c r="FO16" i="20"/>
  <c r="FB14" i="20"/>
  <c r="FP15" i="20"/>
  <c r="FA8" i="20"/>
  <c r="FA10" i="20"/>
  <c r="FA20" i="20"/>
  <c r="FB13" i="20"/>
  <c r="EX22" i="20"/>
  <c r="FB19" i="20"/>
  <c r="FR12" i="20"/>
  <c r="FC13" i="20"/>
  <c r="FN15" i="20"/>
  <c r="D4" i="11"/>
  <c r="FN9" i="19"/>
  <c r="FN20" i="19"/>
  <c r="FP20" i="19"/>
  <c r="EZ15" i="19"/>
  <c r="FQ18" i="20"/>
  <c r="FQ12" i="20"/>
  <c r="FA9" i="20"/>
  <c r="EZ19" i="20"/>
  <c r="FD14" i="20"/>
  <c r="FL17" i="20"/>
  <c r="FA23" i="20"/>
  <c r="FK11" i="20"/>
  <c r="FD10" i="19"/>
  <c r="FD13" i="19"/>
  <c r="EZ17" i="20"/>
  <c r="FP22" i="20"/>
  <c r="B4" i="11"/>
  <c r="CG6" i="19"/>
  <c r="EZ10" i="20"/>
  <c r="FK23" i="19"/>
  <c r="FD9" i="19"/>
  <c r="FA22" i="19"/>
  <c r="FC18" i="19"/>
  <c r="FQ18" i="19"/>
  <c r="FA16" i="19"/>
  <c r="FO16" i="19"/>
  <c r="FK9" i="20"/>
  <c r="EW14" i="20"/>
  <c r="FD20" i="19"/>
  <c r="FR20" i="19"/>
  <c r="FC22" i="19"/>
  <c r="FQ22" i="19"/>
  <c r="FS8" i="19"/>
  <c r="FE8" i="19"/>
  <c r="EY23" i="19"/>
  <c r="FL15" i="19"/>
  <c r="FR17" i="19"/>
  <c r="FA21" i="20"/>
  <c r="FA11" i="20"/>
  <c r="FP20" i="20"/>
  <c r="EY11" i="20"/>
  <c r="EX10" i="20"/>
  <c r="EY21" i="19"/>
  <c r="FP21" i="19"/>
  <c r="EZ16" i="20"/>
  <c r="FB9" i="20"/>
  <c r="FL16" i="20"/>
  <c r="FB11" i="20"/>
  <c r="FP17" i="20"/>
  <c r="EZ8" i="20"/>
  <c r="EB6" i="20"/>
  <c r="FO23" i="19"/>
  <c r="FP9" i="19"/>
  <c r="EB8" i="20"/>
  <c r="EB9" i="20"/>
  <c r="EB10" i="20"/>
  <c r="EB11" i="20"/>
  <c r="EB12" i="20"/>
  <c r="EB13" i="20"/>
  <c r="EB14" i="20"/>
  <c r="ED19" i="20"/>
  <c r="EB23" i="19"/>
  <c r="EB21" i="19"/>
  <c r="EB19" i="19"/>
  <c r="EB17" i="19"/>
  <c r="EB15" i="19"/>
  <c r="EB13" i="19"/>
  <c r="EB8" i="19"/>
  <c r="CJ9" i="20"/>
  <c r="ED17" i="20"/>
  <c r="CL19" i="20"/>
  <c r="CL23" i="20"/>
  <c r="CL9" i="19"/>
  <c r="ED11" i="19"/>
  <c r="ED15" i="19"/>
  <c r="ED17" i="19"/>
  <c r="CL17" i="19"/>
  <c r="ED18" i="19"/>
  <c r="CL18" i="19"/>
  <c r="CL21" i="19"/>
  <c r="CM9" i="20"/>
  <c r="FE23" i="19"/>
  <c r="FD17" i="20"/>
  <c r="DZ6" i="19"/>
  <c r="FD12" i="19"/>
  <c r="EZ22" i="20"/>
  <c r="DZ6" i="20"/>
  <c r="FR22" i="20"/>
  <c r="FP15" i="19"/>
  <c r="FB15" i="19"/>
  <c r="FP11" i="19"/>
  <c r="FB11" i="19"/>
  <c r="FA10" i="19"/>
  <c r="FO10" i="19"/>
  <c r="FM16" i="19"/>
  <c r="EY16" i="19"/>
  <c r="FC21" i="19"/>
  <c r="FM17" i="19"/>
  <c r="FC9" i="19"/>
  <c r="FD10" i="20"/>
  <c r="BO13" i="20"/>
  <c r="CH6" i="19"/>
  <c r="B4" i="23"/>
  <c r="CV4" i="11" s="1"/>
  <c r="AC18" i="19"/>
  <c r="AC16" i="19"/>
  <c r="AC14" i="19"/>
  <c r="AC12" i="19"/>
  <c r="AC22" i="19"/>
  <c r="AC20" i="19"/>
  <c r="AC10" i="19"/>
  <c r="AC18" i="20"/>
  <c r="AC16" i="20"/>
  <c r="AC9" i="20"/>
  <c r="EV16" i="19" l="1"/>
  <c r="BN6" i="20"/>
  <c r="CF6" i="20" s="1"/>
  <c r="CX4" i="11"/>
  <c r="W6" i="20" s="1"/>
  <c r="AO6" i="20" s="1"/>
  <c r="BJ19" i="20"/>
  <c r="EV23" i="19"/>
  <c r="DD13" i="20"/>
  <c r="BO6" i="20"/>
  <c r="CG6" i="20" s="1"/>
  <c r="BL8" i="19"/>
  <c r="EV11" i="19"/>
  <c r="BL13" i="19"/>
  <c r="EV19" i="19"/>
  <c r="EV6" i="19"/>
  <c r="BL23" i="19"/>
  <c r="EV18" i="19"/>
  <c r="DD11" i="20"/>
  <c r="DD23" i="20"/>
  <c r="BJ15" i="20"/>
  <c r="FR6" i="20"/>
  <c r="AU22" i="19"/>
  <c r="AU18" i="20"/>
  <c r="AU12" i="19"/>
  <c r="BL12" i="19" s="1"/>
  <c r="AU6" i="20"/>
  <c r="AU10" i="19"/>
  <c r="AU14" i="19"/>
  <c r="CM6" i="20"/>
  <c r="AU9" i="20"/>
  <c r="BJ9" i="20" s="1"/>
  <c r="AU20" i="19"/>
  <c r="BL20" i="19" s="1"/>
  <c r="AU16" i="19"/>
  <c r="AU16" i="20"/>
  <c r="AU18" i="19"/>
  <c r="BJ22" i="20"/>
  <c r="BJ8" i="20"/>
  <c r="DD9" i="20"/>
  <c r="DD18" i="20"/>
  <c r="BJ21" i="20"/>
  <c r="DD19" i="20"/>
  <c r="DD8" i="20"/>
  <c r="DD15" i="20"/>
  <c r="BL11" i="19"/>
  <c r="EV20" i="20"/>
  <c r="DD14" i="20"/>
  <c r="BJ23" i="20"/>
  <c r="DD21" i="20"/>
  <c r="BJ11" i="20"/>
  <c r="BJ14" i="20"/>
  <c r="BJ10" i="20"/>
  <c r="DD12" i="20"/>
  <c r="BJ17" i="20"/>
  <c r="BJ20" i="20"/>
  <c r="EV14" i="20"/>
  <c r="BL21" i="19"/>
  <c r="BL15" i="19"/>
  <c r="BL19" i="19"/>
  <c r="BJ12" i="20"/>
  <c r="AS6" i="20"/>
  <c r="CL6" i="20"/>
  <c r="FA6" i="20"/>
  <c r="FO6" i="20"/>
  <c r="FP6" i="20"/>
  <c r="FD6" i="20"/>
  <c r="FC6" i="20"/>
  <c r="H10" i="34"/>
  <c r="CL6" i="19"/>
  <c r="CW4" i="11"/>
  <c r="V6" i="20" s="1"/>
  <c r="AN6" i="20" s="1"/>
  <c r="FS6" i="20"/>
  <c r="FE6" i="19"/>
  <c r="FE6" i="20"/>
  <c r="EZ6" i="20"/>
  <c r="AP6" i="20"/>
  <c r="FN18" i="20"/>
  <c r="AP18" i="20"/>
  <c r="FL23" i="20"/>
  <c r="AN23" i="20"/>
  <c r="FL11" i="20"/>
  <c r="AN11" i="20"/>
  <c r="EZ13" i="20"/>
  <c r="AP13" i="20"/>
  <c r="FM22" i="20"/>
  <c r="AO22" i="20"/>
  <c r="FM20" i="20"/>
  <c r="AO20" i="20"/>
  <c r="FK8" i="20"/>
  <c r="AM8" i="20"/>
  <c r="EW22" i="20"/>
  <c r="AM22" i="20"/>
  <c r="FK18" i="20"/>
  <c r="AM18" i="20"/>
  <c r="EX18" i="19"/>
  <c r="AN18" i="19"/>
  <c r="FC15" i="19"/>
  <c r="AS15" i="19"/>
  <c r="EW12" i="19"/>
  <c r="AM12" i="19"/>
  <c r="EW10" i="19"/>
  <c r="AM10" i="19"/>
  <c r="FN11" i="19"/>
  <c r="AP11" i="19"/>
  <c r="EX16" i="19"/>
  <c r="AN16" i="19"/>
  <c r="FA21" i="19"/>
  <c r="AQ21" i="19"/>
  <c r="FN21" i="19"/>
  <c r="AP21" i="19"/>
  <c r="EY11" i="19"/>
  <c r="AO11" i="19"/>
  <c r="EZ19" i="19"/>
  <c r="AP19" i="19"/>
  <c r="FO6" i="19"/>
  <c r="AQ6" i="19"/>
  <c r="EX20" i="19"/>
  <c r="AN20" i="19"/>
  <c r="FO11" i="19"/>
  <c r="AQ11" i="19"/>
  <c r="FB8" i="19"/>
  <c r="AR8" i="19"/>
  <c r="AT22" i="19"/>
  <c r="FO19" i="19"/>
  <c r="AQ19" i="19"/>
  <c r="EW22" i="19"/>
  <c r="AM22" i="19"/>
  <c r="FO15" i="19"/>
  <c r="AQ15" i="19"/>
  <c r="FB16" i="19"/>
  <c r="AR16" i="19"/>
  <c r="EX19" i="19"/>
  <c r="AN19" i="19"/>
  <c r="EZ18" i="19"/>
  <c r="AP18" i="19"/>
  <c r="AT23" i="19"/>
  <c r="FB12" i="19"/>
  <c r="AR12" i="19"/>
  <c r="FO18" i="19"/>
  <c r="AQ18" i="19"/>
  <c r="EX23" i="19"/>
  <c r="AN23" i="19"/>
  <c r="EY12" i="19"/>
  <c r="AO12" i="19"/>
  <c r="FM19" i="19"/>
  <c r="AO19" i="19"/>
  <c r="EW14" i="19"/>
  <c r="AM14" i="19"/>
  <c r="EX14" i="19"/>
  <c r="AN14" i="19"/>
  <c r="FC11" i="19"/>
  <c r="AS11" i="19"/>
  <c r="FQ16" i="19"/>
  <c r="AS16" i="19"/>
  <c r="AT21" i="19"/>
  <c r="FK13" i="19"/>
  <c r="AM13" i="19"/>
  <c r="FQ19" i="19"/>
  <c r="AS19" i="19"/>
  <c r="EX10" i="19"/>
  <c r="AN10" i="19"/>
  <c r="FB6" i="19"/>
  <c r="AR6" i="19"/>
  <c r="FO12" i="19"/>
  <c r="AQ12" i="19"/>
  <c r="FB13" i="19"/>
  <c r="AR13" i="19"/>
  <c r="FA13" i="19"/>
  <c r="AQ13" i="19"/>
  <c r="EW8" i="19"/>
  <c r="AM8" i="19"/>
  <c r="EW15" i="19"/>
  <c r="AM15" i="19"/>
  <c r="EZ13" i="19"/>
  <c r="AP13" i="19"/>
  <c r="FN10" i="19"/>
  <c r="AP10" i="19"/>
  <c r="EZ8" i="19"/>
  <c r="AP8" i="19"/>
  <c r="AT19" i="19"/>
  <c r="EZ14" i="19"/>
  <c r="AP14" i="19"/>
  <c r="EX17" i="19"/>
  <c r="AN17" i="19"/>
  <c r="FB18" i="19"/>
  <c r="AR18" i="19"/>
  <c r="FO14" i="19"/>
  <c r="AQ14" i="19"/>
  <c r="FO9" i="19"/>
  <c r="AQ9" i="19"/>
  <c r="EW16" i="19"/>
  <c r="AM16" i="19"/>
  <c r="FD8" i="19"/>
  <c r="AT8" i="19"/>
  <c r="EX9" i="19"/>
  <c r="AN9" i="19"/>
  <c r="FD16" i="19"/>
  <c r="AT16" i="19"/>
  <c r="FN22" i="19"/>
  <c r="AP22" i="19"/>
  <c r="EX12" i="19"/>
  <c r="AN12" i="19"/>
  <c r="EW18" i="19"/>
  <c r="AM18" i="19"/>
  <c r="FM8" i="19"/>
  <c r="AO8" i="19"/>
  <c r="FQ6" i="19"/>
  <c r="AS6" i="19"/>
  <c r="EW21" i="19"/>
  <c r="AM21" i="19"/>
  <c r="FA17" i="19"/>
  <c r="AQ17" i="19"/>
  <c r="EX21" i="19"/>
  <c r="AN21" i="19"/>
  <c r="FC17" i="19"/>
  <c r="AS17" i="19"/>
  <c r="FD14" i="19"/>
  <c r="AT14" i="19"/>
  <c r="FC14" i="19"/>
  <c r="AS14" i="19"/>
  <c r="EX8" i="19"/>
  <c r="AN8" i="19"/>
  <c r="EZ16" i="19"/>
  <c r="AP16" i="19"/>
  <c r="FB10" i="19"/>
  <c r="AR10" i="19"/>
  <c r="FD18" i="19"/>
  <c r="AT18" i="19"/>
  <c r="EY14" i="19"/>
  <c r="AO14" i="19"/>
  <c r="AT15" i="19"/>
  <c r="EX6" i="19"/>
  <c r="AN6" i="19"/>
  <c r="FC8" i="19"/>
  <c r="AS8" i="19"/>
  <c r="EY18" i="19"/>
  <c r="AO18" i="19"/>
  <c r="EX11" i="19"/>
  <c r="AN11" i="19"/>
  <c r="FM9" i="19"/>
  <c r="AO9" i="19"/>
  <c r="FB14" i="19"/>
  <c r="AR14" i="19"/>
  <c r="EY15" i="19"/>
  <c r="AO15" i="19"/>
  <c r="EW20" i="19"/>
  <c r="AM20" i="19"/>
  <c r="FO17" i="19"/>
  <c r="FM15" i="19"/>
  <c r="FK20" i="19"/>
  <c r="FC19" i="19"/>
  <c r="FQ11" i="19"/>
  <c r="FK21" i="19"/>
  <c r="EW13" i="19"/>
  <c r="FL8" i="19"/>
  <c r="FN8" i="19"/>
  <c r="FD19" i="19"/>
  <c r="FP10" i="19"/>
  <c r="FN16" i="19"/>
  <c r="FP16" i="19"/>
  <c r="FA14" i="19"/>
  <c r="FR14" i="19"/>
  <c r="FP18" i="19"/>
  <c r="FL10" i="19"/>
  <c r="FL21" i="19"/>
  <c r="FL14" i="19"/>
  <c r="FA11" i="19"/>
  <c r="FK14" i="19"/>
  <c r="FC6" i="19"/>
  <c r="FK22" i="19"/>
  <c r="FQ17" i="19"/>
  <c r="FQ14" i="19"/>
  <c r="FA18" i="19"/>
  <c r="FD23" i="19"/>
  <c r="FP12" i="19"/>
  <c r="EZ21" i="19"/>
  <c r="FO21" i="19"/>
  <c r="FA19" i="19"/>
  <c r="FM18" i="19"/>
  <c r="FQ8" i="19"/>
  <c r="FR23" i="19"/>
  <c r="FL19" i="19"/>
  <c r="EY9" i="19"/>
  <c r="FL11" i="19"/>
  <c r="FL18" i="19"/>
  <c r="FL17" i="19"/>
  <c r="EY19" i="19"/>
  <c r="FR16" i="19"/>
  <c r="EY8" i="19"/>
  <c r="FA6" i="19"/>
  <c r="FL23" i="19"/>
  <c r="FK10" i="19"/>
  <c r="FK12" i="19"/>
  <c r="FR21" i="19"/>
  <c r="FA12" i="19"/>
  <c r="FP14" i="19"/>
  <c r="FM12" i="19"/>
  <c r="FD21" i="19"/>
  <c r="FM11" i="19"/>
  <c r="FK15" i="19"/>
  <c r="FP13" i="19"/>
  <c r="FN18" i="19"/>
  <c r="EZ22" i="19"/>
  <c r="FR18" i="19"/>
  <c r="FN14" i="19"/>
  <c r="FR19" i="19"/>
  <c r="FO13" i="19"/>
  <c r="FN13" i="19"/>
  <c r="EZ11" i="19"/>
  <c r="FK18" i="19"/>
  <c r="FL12" i="19"/>
  <c r="FL9" i="19"/>
  <c r="FR22" i="19"/>
  <c r="EZ10" i="19"/>
  <c r="FK16" i="19"/>
  <c r="FL16" i="19"/>
  <c r="FL6" i="19"/>
  <c r="FK8" i="19"/>
  <c r="FD22" i="19"/>
  <c r="EW11" i="19"/>
  <c r="FK11" i="19"/>
  <c r="EW8" i="20"/>
  <c r="FC16" i="19"/>
  <c r="FQ15" i="19"/>
  <c r="EZ23" i="19"/>
  <c r="FN23" i="19"/>
  <c r="FR15" i="19"/>
  <c r="FR8" i="19"/>
  <c r="FN19" i="19"/>
  <c r="FD15" i="19"/>
  <c r="FL20" i="19"/>
  <c r="EX23" i="20"/>
  <c r="FM14" i="19"/>
  <c r="EY13" i="19"/>
  <c r="FM13" i="19"/>
  <c r="EZ12" i="19"/>
  <c r="FN12" i="19"/>
  <c r="EY22" i="19"/>
  <c r="FM22" i="19"/>
  <c r="FA15" i="19"/>
  <c r="FP6" i="19"/>
  <c r="EW18" i="20"/>
  <c r="EY22" i="20"/>
  <c r="FK22" i="20"/>
  <c r="EZ18" i="20"/>
  <c r="FL21" i="20"/>
  <c r="EX21" i="20"/>
  <c r="FO17" i="20"/>
  <c r="FA17" i="20"/>
  <c r="FK12" i="20"/>
  <c r="EW12" i="20"/>
  <c r="FP18" i="20"/>
  <c r="FB18" i="20"/>
  <c r="FC10" i="20"/>
  <c r="FQ10" i="20"/>
  <c r="FN6" i="20"/>
  <c r="EX11" i="20"/>
  <c r="EX9" i="20"/>
  <c r="FL9" i="20"/>
  <c r="FN13" i="20"/>
  <c r="FP23" i="20"/>
  <c r="FB23" i="20"/>
  <c r="EY20" i="20"/>
  <c r="FB6" i="20"/>
  <c r="V15" i="20"/>
  <c r="AN15" i="20" s="1"/>
  <c r="CM6" i="19"/>
  <c r="W6" i="19"/>
  <c r="AO6" i="19" s="1"/>
  <c r="FK15" i="20"/>
  <c r="EW15" i="20"/>
  <c r="U6" i="19"/>
  <c r="AM6" i="19" s="1"/>
  <c r="V13" i="20"/>
  <c r="AN13" i="20" s="1"/>
  <c r="EZ6" i="19"/>
  <c r="FN6" i="19"/>
  <c r="FE16" i="20"/>
  <c r="FS16" i="20"/>
  <c r="FE9" i="20"/>
  <c r="FS9" i="20"/>
  <c r="FS18" i="20"/>
  <c r="FE18" i="20"/>
  <c r="CG13" i="20"/>
  <c r="FS10" i="19"/>
  <c r="FE10" i="19"/>
  <c r="FE20" i="19"/>
  <c r="FS20" i="19"/>
  <c r="FE22" i="19"/>
  <c r="FS22" i="19"/>
  <c r="FS12" i="19"/>
  <c r="FE12" i="19"/>
  <c r="FE14" i="19"/>
  <c r="FS14" i="19"/>
  <c r="FS16" i="19"/>
  <c r="FE16" i="19"/>
  <c r="FS18" i="19"/>
  <c r="FE18" i="19"/>
  <c r="BM6" i="20"/>
  <c r="W13" i="20"/>
  <c r="DD6" i="20" l="1"/>
  <c r="BL18" i="19"/>
  <c r="BL22" i="19"/>
  <c r="BL10" i="19"/>
  <c r="H14" i="33" s="1"/>
  <c r="BJ18" i="20"/>
  <c r="BL14" i="19"/>
  <c r="BL16" i="19"/>
  <c r="BJ6" i="20"/>
  <c r="BJ16" i="20"/>
  <c r="DD6" i="19"/>
  <c r="FL6" i="20"/>
  <c r="EX6" i="20"/>
  <c r="H24" i="34"/>
  <c r="I24" i="34"/>
  <c r="H15" i="34"/>
  <c r="I15" i="34"/>
  <c r="H17" i="34"/>
  <c r="I17" i="34"/>
  <c r="H21" i="34"/>
  <c r="I21" i="34"/>
  <c r="H14" i="34"/>
  <c r="I14" i="34"/>
  <c r="H26" i="34"/>
  <c r="I26" i="34"/>
  <c r="H25" i="34"/>
  <c r="I25" i="34"/>
  <c r="H20" i="34"/>
  <c r="I20" i="34"/>
  <c r="H23" i="34"/>
  <c r="I23" i="34"/>
  <c r="H22" i="34"/>
  <c r="I22" i="34"/>
  <c r="H13" i="34"/>
  <c r="I13" i="34"/>
  <c r="H19" i="34"/>
  <c r="I19" i="34"/>
  <c r="H27" i="34"/>
  <c r="I27" i="34"/>
  <c r="H18" i="34"/>
  <c r="I18" i="34"/>
  <c r="H12" i="34"/>
  <c r="I12" i="34"/>
  <c r="H16" i="34"/>
  <c r="I16" i="34"/>
  <c r="G21" i="33"/>
  <c r="H21" i="33"/>
  <c r="G17" i="33"/>
  <c r="H17" i="33"/>
  <c r="H10" i="33"/>
  <c r="G16" i="33"/>
  <c r="H16" i="33"/>
  <c r="G24" i="33"/>
  <c r="H24" i="33"/>
  <c r="G13" i="33"/>
  <c r="H13" i="33"/>
  <c r="FM13" i="20"/>
  <c r="AO13" i="20"/>
  <c r="FL15" i="20"/>
  <c r="EX15" i="20"/>
  <c r="BL6" i="20"/>
  <c r="FM6" i="19"/>
  <c r="EY6" i="19"/>
  <c r="EX13" i="20"/>
  <c r="FL13" i="20"/>
  <c r="EW6" i="19"/>
  <c r="FK6" i="19"/>
  <c r="U6" i="20"/>
  <c r="CE6" i="20"/>
  <c r="EY6" i="20"/>
  <c r="FM6" i="20"/>
  <c r="EY13" i="20"/>
  <c r="G14" i="33" l="1"/>
  <c r="G10" i="33"/>
  <c r="G15" i="33"/>
  <c r="H15" i="33"/>
  <c r="I10" i="34"/>
  <c r="G18" i="33"/>
  <c r="H27" i="33"/>
  <c r="G27" i="33"/>
  <c r="G22" i="33"/>
  <c r="G20" i="33"/>
  <c r="H20" i="33"/>
  <c r="G12" i="33"/>
  <c r="H12" i="33"/>
  <c r="H23" i="33"/>
  <c r="G25" i="33"/>
  <c r="FK6" i="20"/>
  <c r="AM6" i="20"/>
  <c r="EW6" i="20"/>
  <c r="G26" i="33" l="1"/>
  <c r="H26" i="33"/>
  <c r="G23" i="33"/>
  <c r="H22" i="33"/>
  <c r="G19" i="33"/>
  <c r="H25" i="33"/>
  <c r="H19" i="33"/>
  <c r="H18" i="33"/>
</calcChain>
</file>

<file path=xl/comments1.xml><?xml version="1.0" encoding="utf-8"?>
<comments xmlns="http://schemas.openxmlformats.org/spreadsheetml/2006/main">
  <authors>
    <author>jmarks</author>
  </authors>
  <commentList>
    <comment ref="E10" authorId="0" shapeId="0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note manual entries
</t>
        </r>
      </text>
    </comment>
    <comment ref="C13" authorId="0" shapeId="0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note manual entries
</t>
        </r>
      </text>
    </comment>
    <comment ref="D13" authorId="0" shapeId="0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note manual entries
</t>
        </r>
      </text>
    </comment>
    <comment ref="E13" authorId="0" shapeId="0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note manual entries
</t>
        </r>
      </text>
    </comment>
    <comment ref="F13" authorId="0" shapeId="0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note manual entries
</t>
        </r>
      </text>
    </comment>
    <comment ref="G13" authorId="0" shapeId="0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note manual entries
</t>
        </r>
      </text>
    </comment>
    <comment ref="H13" authorId="0" shapeId="0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note manual entries
</t>
        </r>
      </text>
    </comment>
    <comment ref="I13" authorId="0" shapeId="0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note manual entries
</t>
        </r>
      </text>
    </comment>
    <comment ref="C14" authorId="0" shapeId="0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note manual entries
</t>
        </r>
      </text>
    </comment>
    <comment ref="D14" authorId="0" shapeId="0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note manual entries
</t>
        </r>
      </text>
    </comment>
    <comment ref="E14" authorId="0" shapeId="0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note manual entries
</t>
        </r>
      </text>
    </comment>
    <comment ref="F14" authorId="0" shapeId="0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note manual entries
</t>
        </r>
      </text>
    </comment>
    <comment ref="G14" authorId="0" shapeId="0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note manual entries
</t>
        </r>
      </text>
    </comment>
    <comment ref="H14" authorId="0" shapeId="0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note manual entries
</t>
        </r>
      </text>
    </comment>
    <comment ref="I14" authorId="0" shapeId="0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note manual entries
</t>
        </r>
      </text>
    </comment>
    <comment ref="C15" authorId="0" shapeId="0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note manual entries
</t>
        </r>
      </text>
    </comment>
    <comment ref="D15" authorId="0" shapeId="0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note manual entries
</t>
        </r>
      </text>
    </comment>
    <comment ref="E15" authorId="0" shapeId="0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note manual entries
</t>
        </r>
      </text>
    </comment>
    <comment ref="F15" authorId="0" shapeId="0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note manual entries
</t>
        </r>
      </text>
    </comment>
    <comment ref="G15" authorId="0" shapeId="0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note manual entries
</t>
        </r>
      </text>
    </comment>
    <comment ref="H15" authorId="0" shapeId="0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note manual entries
</t>
        </r>
      </text>
    </comment>
    <comment ref="I15" authorId="0" shapeId="0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note manual entries
</t>
        </r>
      </text>
    </comment>
    <comment ref="C19" authorId="0" shapeId="0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note manual entries
</t>
        </r>
      </text>
    </comment>
    <comment ref="D19" authorId="0" shapeId="0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note manual entries
</t>
        </r>
      </text>
    </comment>
    <comment ref="E19" authorId="0" shapeId="0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note manual entries
</t>
        </r>
      </text>
    </comment>
    <comment ref="F19" authorId="0" shapeId="0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note manual entries
</t>
        </r>
      </text>
    </comment>
    <comment ref="G19" authorId="0" shapeId="0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note manual entries
</t>
        </r>
      </text>
    </comment>
    <comment ref="H19" authorId="0" shapeId="0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note manual entries
</t>
        </r>
      </text>
    </comment>
    <comment ref="I19" authorId="0" shapeId="0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note manual entries
</t>
        </r>
      </text>
    </comment>
    <comment ref="C20" authorId="0" shapeId="0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note manual entries
</t>
        </r>
      </text>
    </comment>
    <comment ref="D20" authorId="0" shapeId="0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note manual entries
</t>
        </r>
      </text>
    </comment>
    <comment ref="E20" authorId="0" shapeId="0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note manual entries
</t>
        </r>
      </text>
    </comment>
    <comment ref="F20" authorId="0" shapeId="0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note manual entries
</t>
        </r>
      </text>
    </comment>
    <comment ref="G20" authorId="0" shapeId="0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note manual entries
</t>
        </r>
      </text>
    </comment>
    <comment ref="H20" authorId="0" shapeId="0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note manual entries
</t>
        </r>
      </text>
    </comment>
    <comment ref="I20" authorId="0" shapeId="0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note manual entries
</t>
        </r>
      </text>
    </comment>
    <comment ref="C21" authorId="0" shapeId="0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note manual entries
</t>
        </r>
      </text>
    </comment>
    <comment ref="D21" authorId="0" shapeId="0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note manual entries
</t>
        </r>
      </text>
    </comment>
    <comment ref="E21" authorId="0" shapeId="0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note manual entries
</t>
        </r>
      </text>
    </comment>
    <comment ref="F21" authorId="0" shapeId="0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note manual entries
</t>
        </r>
      </text>
    </comment>
    <comment ref="G21" authorId="0" shapeId="0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note manual entries
</t>
        </r>
      </text>
    </comment>
    <comment ref="H21" authorId="0" shapeId="0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note manual entries
</t>
        </r>
      </text>
    </comment>
    <comment ref="I21" authorId="0" shapeId="0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note manual entries
</t>
        </r>
      </text>
    </comment>
    <comment ref="H22" authorId="0" shapeId="0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note manual entries
</t>
        </r>
      </text>
    </comment>
    <comment ref="I22" authorId="0" shapeId="0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note manual entries
</t>
        </r>
      </text>
    </comment>
    <comment ref="C23" authorId="0" shapeId="0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note manual entries
</t>
        </r>
      </text>
    </comment>
    <comment ref="D23" authorId="0" shapeId="0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note manual entries
</t>
        </r>
      </text>
    </comment>
    <comment ref="E23" authorId="0" shapeId="0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note manual entries
</t>
        </r>
      </text>
    </comment>
    <comment ref="F23" authorId="0" shapeId="0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note manual entries
</t>
        </r>
      </text>
    </comment>
    <comment ref="G23" authorId="0" shapeId="0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note manual entries
</t>
        </r>
      </text>
    </comment>
    <comment ref="H23" authorId="0" shapeId="0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note manual entries
</t>
        </r>
      </text>
    </comment>
    <comment ref="I23" authorId="0" shapeId="0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note manual entries
</t>
        </r>
      </text>
    </comment>
    <comment ref="C25" authorId="0" shapeId="0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note manual entries
</t>
        </r>
      </text>
    </comment>
    <comment ref="D25" authorId="0" shapeId="0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note manual entries
</t>
        </r>
      </text>
    </comment>
    <comment ref="E25" authorId="0" shapeId="0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note manual entries
</t>
        </r>
      </text>
    </comment>
    <comment ref="F25" authorId="0" shapeId="0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note manual entries
</t>
        </r>
      </text>
    </comment>
    <comment ref="G25" authorId="0" shapeId="0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note manual entries
</t>
        </r>
      </text>
    </comment>
    <comment ref="H25" authorId="0" shapeId="0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note manual entries
</t>
        </r>
      </text>
    </comment>
    <comment ref="I25" authorId="0" shapeId="0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note manual entries
</t>
        </r>
      </text>
    </comment>
    <comment ref="C26" authorId="0" shapeId="0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note manual entries
</t>
        </r>
      </text>
    </comment>
    <comment ref="D26" authorId="0" shapeId="0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note manual entries
</t>
        </r>
      </text>
    </comment>
    <comment ref="E26" authorId="0" shapeId="0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note manual entries
</t>
        </r>
      </text>
    </comment>
    <comment ref="F26" authorId="0" shapeId="0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note manual entries
</t>
        </r>
      </text>
    </comment>
    <comment ref="G26" authorId="0" shapeId="0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note manual entries
</t>
        </r>
      </text>
    </comment>
    <comment ref="H26" authorId="0" shapeId="0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note manual entries
</t>
        </r>
      </text>
    </comment>
    <comment ref="I26" authorId="0" shapeId="0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note manual entries
</t>
        </r>
      </text>
    </comment>
    <comment ref="C27" authorId="0" shapeId="0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note manual entries
</t>
        </r>
      </text>
    </comment>
    <comment ref="D27" authorId="0" shapeId="0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note manual entries
</t>
        </r>
      </text>
    </comment>
    <comment ref="E27" authorId="0" shapeId="0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note manual entries
</t>
        </r>
      </text>
    </comment>
    <comment ref="F27" authorId="0" shapeId="0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note manual entries
</t>
        </r>
      </text>
    </comment>
    <comment ref="G27" authorId="0" shapeId="0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note manual entries
</t>
        </r>
      </text>
    </comment>
    <comment ref="H27" authorId="0" shapeId="0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note manual entries
</t>
        </r>
      </text>
    </comment>
    <comment ref="I27" authorId="0" shapeId="0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note manual entries
</t>
        </r>
      </text>
    </comment>
  </commentList>
</comments>
</file>

<file path=xl/comments2.xml><?xml version="1.0" encoding="utf-8"?>
<comments xmlns="http://schemas.openxmlformats.org/spreadsheetml/2006/main">
  <authors>
    <author>jmarks</author>
  </authors>
  <commentList>
    <comment ref="BG3" authorId="0" shapeId="0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Using HEPI</t>
        </r>
      </text>
    </comment>
    <comment ref="CY3" authorId="0" shapeId="0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Using HEPI</t>
        </r>
      </text>
    </comment>
    <comment ref="EQ3" authorId="0" shapeId="0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Using HEPI</t>
        </r>
      </text>
    </comment>
  </commentList>
</comments>
</file>

<file path=xl/comments3.xml><?xml version="1.0" encoding="utf-8"?>
<comments xmlns="http://schemas.openxmlformats.org/spreadsheetml/2006/main">
  <authors>
    <author>jmarks</author>
  </authors>
  <commentList>
    <comment ref="BG3" authorId="0" shapeId="0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Using HEPI</t>
        </r>
      </text>
    </comment>
    <comment ref="CY3" authorId="0" shapeId="0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Using HEPI</t>
        </r>
      </text>
    </comment>
    <comment ref="EQ3" authorId="0" shapeId="0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Using HEPI</t>
        </r>
      </text>
    </comment>
  </commentList>
</comments>
</file>

<file path=xl/comments4.xml><?xml version="1.0" encoding="utf-8"?>
<comments xmlns="http://schemas.openxmlformats.org/spreadsheetml/2006/main">
  <authors>
    <author>JLM</author>
  </authors>
  <commentList>
    <comment ref="EN4" authorId="0" shape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formula altered to use alernative FTE figure to take into account alignment of FTE and Fudning data.</t>
        </r>
      </text>
    </comment>
    <comment ref="EO4" authorId="0" shape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formula altered to use alernative FTE figure to take into account alignment of FTE and Fudning data.</t>
        </r>
      </text>
    </comment>
    <comment ref="EP4" authorId="0" shape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formula altered to use alernative FTE figure to take into account alignment of FTE and Fudning data.</t>
        </r>
      </text>
    </comment>
    <comment ref="FA4" authorId="0" shape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formula altered to use alernative FTE figure to take into account alignment of FTE and Fudning data.</t>
        </r>
      </text>
    </comment>
    <comment ref="FB4" authorId="0" shape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formula altered to use alernative FTE figure to take into account alignment of FTE and Fudning data.</t>
        </r>
      </text>
    </comment>
    <comment ref="FC4" authorId="0" shape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formula altered to use alernative FTE figure to take into account alignment of FTE and Fudning data.</t>
        </r>
      </text>
    </comment>
    <comment ref="FO4" authorId="0" shape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formula altered to use alernative FTE figure to take into account alignment of FTE and Fudning data.</t>
        </r>
      </text>
    </comment>
    <comment ref="FP4" authorId="0" shape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formula altered to use alernative FTE figure to take into account alignment of FTE and Fudning data.</t>
        </r>
      </text>
    </comment>
    <comment ref="FQ4" authorId="0" shape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formula altered to use alernative FTE figure to take into account alignment of FTE and Fudning data.</t>
        </r>
      </text>
    </comment>
    <comment ref="GB4" authorId="0" shape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formula altered to use alernative FTE figure to take into account alignment of FTE and Fudning data.</t>
        </r>
      </text>
    </comment>
    <comment ref="GC4" authorId="0" shape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formula altered to use alernative FTE figure to take into account alignment of FTE and Fudning data.</t>
        </r>
      </text>
    </comment>
    <comment ref="GD4" authorId="0" shape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formula altered to use alernative FTE figure to take into account alignment of FTE and Fudning data.</t>
        </r>
      </text>
    </comment>
    <comment ref="GO4" authorId="0" shape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formula altered to use alernative FTE figure to take into account alignment of FTE and Fudning data.</t>
        </r>
      </text>
    </comment>
    <comment ref="GP4" authorId="0" shape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formula altered to use alernative FTE figure to take into account alignment of FTE and Fudning data.</t>
        </r>
      </text>
    </comment>
    <comment ref="GQ4" authorId="0" shape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formula altered to use alernative FTE figure to take into account alignment of FTE and Fudning data.</t>
        </r>
      </text>
    </comment>
    <comment ref="EN22" authorId="0" shape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formula altered to use alernative FTE figure to take into account alignment of FTE and Fudning data.</t>
        </r>
      </text>
    </comment>
    <comment ref="EO22" authorId="0" shape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formula altered to use alernative FTE figure to take into account alignment of FTE and Fudning data.</t>
        </r>
      </text>
    </comment>
    <comment ref="EP22" authorId="0" shape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formula altered to use alernative FTE figure to take into account alignment of FTE and Fudning data.</t>
        </r>
      </text>
    </comment>
    <comment ref="FA22" authorId="0" shape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formula altered to use alernative FTE figure to take into account alignment of FTE and Fudning data.</t>
        </r>
      </text>
    </comment>
    <comment ref="FB22" authorId="0" shape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formula altered to use alernative FTE figure to take into account alignment of FTE and Fudning data.</t>
        </r>
      </text>
    </comment>
    <comment ref="FC22" authorId="0" shape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formula altered to use alernative FTE figure to take into account alignment of FTE and Fudning data.</t>
        </r>
      </text>
    </comment>
    <comment ref="FA23" authorId="0" shape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formula altered to use alernative FTE figure to take into account alignment of FTE and Fudning data.</t>
        </r>
      </text>
    </comment>
    <comment ref="FB23" authorId="0" shape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formula altered to use alernative FTE figure to take into account alignment of FTE and Fudning data.</t>
        </r>
      </text>
    </comment>
    <comment ref="FC23" authorId="0" shape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formula altered to use alernative FTE figure to take into account alignment of FTE and Fudning data.</t>
        </r>
      </text>
    </comment>
  </commentList>
</comments>
</file>

<file path=xl/comments5.xml><?xml version="1.0" encoding="utf-8"?>
<comments xmlns="http://schemas.openxmlformats.org/spreadsheetml/2006/main">
  <authors>
    <author>jmarks</author>
    <author>JLM</author>
  </authors>
  <commentList>
    <comment ref="DS12" authorId="0" shapeId="0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Lexington Only</t>
        </r>
      </text>
    </comment>
    <comment ref="EX22" authorId="1" shape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formula altered to use alernative FTE figure to take into account alignment of FTE and Fudning data.</t>
        </r>
      </text>
    </comment>
    <comment ref="EY22" authorId="1" shape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formula altered to use alernative FTE figure to take into account alignment of FTE and Fudning data.</t>
        </r>
      </text>
    </comment>
    <comment ref="EZ22" authorId="1" shape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formula altered to use alernative FTE figure to take into account alignment of FTE and Fudning data.</t>
        </r>
      </text>
    </comment>
  </commentList>
</comments>
</file>

<file path=xl/comments6.xml><?xml version="1.0" encoding="utf-8"?>
<comments xmlns="http://schemas.openxmlformats.org/spreadsheetml/2006/main">
  <authors>
    <author>JLM</author>
  </authors>
  <commentList>
    <comment ref="CX4" authorId="0" shape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formula altered to use alernative FTE figure to take into account alignment of FTE and Fudning data.</t>
        </r>
      </text>
    </comment>
  </commentList>
</comments>
</file>

<file path=xl/comments7.xml><?xml version="1.0" encoding="utf-8"?>
<comments xmlns="http://schemas.openxmlformats.org/spreadsheetml/2006/main">
  <authors>
    <author>JLM</author>
  </authors>
  <commentList>
    <comment ref="EW22" authorId="0" shape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formula altered to use alernative FTE figure to take into account alignment of FTE and Fudning data.</t>
        </r>
      </text>
    </comment>
  </commentList>
</comments>
</file>

<file path=xl/comments8.xml><?xml version="1.0" encoding="utf-8"?>
<comments xmlns="http://schemas.openxmlformats.org/spreadsheetml/2006/main">
  <authors>
    <author>jmarks</author>
    <author>JLM</author>
  </authors>
  <commentList>
    <comment ref="GK6" authorId="0" shapeId="0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institutions left category</t>
        </r>
      </text>
    </comment>
    <comment ref="GX6" authorId="0" shapeId="0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institution left category
</t>
        </r>
      </text>
    </comment>
    <comment ref="DK7" authorId="0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new institution entered category</t>
        </r>
      </text>
    </comment>
    <comment ref="FI7" authorId="0" shapeId="0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institution left category</t>
        </r>
      </text>
    </comment>
    <comment ref="AL9" authorId="0" shapeId="0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institution entered
category</t>
        </r>
      </text>
    </comment>
    <comment ref="BB9" authorId="0" shapeId="0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institution left 
category</t>
        </r>
      </text>
    </comment>
    <comment ref="EN9" authorId="0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institution entered category</t>
        </r>
      </text>
    </comment>
    <comment ref="EY9" authorId="0" shapeId="0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institution entered category</t>
        </r>
      </text>
    </comment>
    <comment ref="EZ9" authorId="0" shapeId="0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institution left category</t>
        </r>
      </text>
    </comment>
    <comment ref="FA9" authorId="0" shapeId="0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institution entered category</t>
        </r>
      </text>
    </comment>
    <comment ref="FN9" authorId="0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institution left category</t>
        </r>
      </text>
    </comment>
    <comment ref="AF10" authorId="0" shapeId="0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estimated based on ratios for 2001-02</t>
        </r>
      </text>
    </comment>
    <comment ref="AV10" authorId="0" shapeId="0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jmarks:
estimated based on ratios for 2001-02</t>
        </r>
      </text>
    </comment>
    <comment ref="BK10" authorId="0" shapeId="0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jmarks:
estimated based on ratios for 2001-02</t>
        </r>
      </text>
    </comment>
    <comment ref="BZ10" authorId="0" shapeId="0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jmarks:
estimated based on ratios for 2001-02</t>
        </r>
      </text>
    </comment>
    <comment ref="CO10" authorId="0" shapeId="0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jmarks:
estimated based on ratios for 2001-02</t>
        </r>
      </text>
    </comment>
    <comment ref="DD10" authorId="0" shapeId="0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jmarks:
estimated based on ratios for 2001-02</t>
        </r>
      </text>
    </comment>
    <comment ref="DI10" authorId="1" shape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institution entered category
</t>
        </r>
      </text>
    </comment>
    <comment ref="DJ10" authorId="1" shape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institution entered category
</t>
        </r>
      </text>
    </comment>
    <comment ref="EL10" authorId="1" shape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Institution left category</t>
        </r>
      </text>
    </comment>
    <comment ref="FM10" authorId="0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institution entered category</t>
        </r>
      </text>
    </comment>
    <comment ref="FN10" authorId="0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institution entered category</t>
        </r>
      </text>
    </comment>
    <comment ref="FZ10" authorId="1" shape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institutions left category</t>
        </r>
      </text>
    </comment>
    <comment ref="GA10" authorId="1" shape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institutions entered category</t>
        </r>
      </text>
    </comment>
    <comment ref="HA10" authorId="0" shapeId="0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institution left category
</t>
        </r>
      </text>
    </comment>
    <comment ref="HB10" authorId="0" shapeId="0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institution left category
</t>
        </r>
      </text>
    </comment>
    <comment ref="HN10" authorId="0" shapeId="0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institution entered category
</t>
        </r>
      </text>
    </comment>
    <comment ref="HO10" authorId="0" shapeId="0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institution entered category
</t>
        </r>
      </text>
    </comment>
    <comment ref="AM11" authorId="0" shapeId="0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institution entered
category</t>
        </r>
      </text>
    </comment>
    <comment ref="DU11" authorId="0" shapeId="0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extrapolated</t>
        </r>
      </text>
    </comment>
    <comment ref="DV11" authorId="0" shapeId="0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extrapolated</t>
        </r>
      </text>
    </comment>
    <comment ref="FN11" authorId="0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one entered &amp; one left category</t>
        </r>
      </text>
    </comment>
    <comment ref="GA11" authorId="0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one entered, one left category</t>
        </r>
      </text>
    </comment>
    <comment ref="GK11" authorId="0" shapeId="0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extrapolated</t>
        </r>
      </text>
    </comment>
    <comment ref="HC11" authorId="0" shapeId="0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institution entered category
</t>
        </r>
      </text>
    </comment>
    <comment ref="BP12" authorId="1" shape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institution entered category</t>
        </r>
      </text>
    </comment>
    <comment ref="CE12" authorId="0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one left &amp; one entered category</t>
        </r>
      </text>
    </comment>
    <comment ref="CQ12" authorId="0" shapeId="0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institution left category</t>
        </r>
      </text>
    </comment>
    <comment ref="CT12" authorId="0" shapeId="0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institution left category</t>
        </r>
      </text>
    </comment>
    <comment ref="BR13" authorId="1" shape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institution entered category</t>
        </r>
      </text>
    </comment>
    <comment ref="CF13" authorId="0" shapeId="0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institution entered category</t>
        </r>
      </text>
    </comment>
    <comment ref="CG13" authorId="1" shape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institution left category</t>
        </r>
      </text>
    </comment>
    <comment ref="FM13" authorId="1" shape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institutions entered category</t>
        </r>
      </text>
    </comment>
    <comment ref="FZ13" authorId="1" shape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institutions left category</t>
        </r>
      </text>
    </comment>
    <comment ref="AH14" authorId="0" shapeId="0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institution left category
</t>
        </r>
      </text>
    </comment>
    <comment ref="AL14" authorId="0" shapeId="0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institution entered category</t>
        </r>
      </text>
    </comment>
    <comment ref="AX14" authorId="0" shapeId="0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institution entered category</t>
        </r>
      </text>
    </comment>
    <comment ref="BB14" authorId="0" shapeId="0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institution left 
category</t>
        </r>
      </text>
    </comment>
    <comment ref="BB15" authorId="0" shapeId="0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institution entered
category</t>
        </r>
      </text>
    </comment>
    <comment ref="BQ15" authorId="1" shape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institution left category</t>
        </r>
      </text>
    </comment>
    <comment ref="CB15" authorId="0" shapeId="0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institution left category</t>
        </r>
      </text>
    </comment>
    <comment ref="CU15" authorId="0" shapeId="0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institution enterd category</t>
        </r>
      </text>
    </comment>
    <comment ref="DJ15" authorId="1" shape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institution left category</t>
        </r>
      </text>
    </comment>
    <comment ref="EY15" authorId="0" shapeId="0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institution entered category</t>
        </r>
      </text>
    </comment>
    <comment ref="FL15" authorId="0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institution left category</t>
        </r>
      </text>
    </comment>
    <comment ref="BP16" authorId="1" shape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institution entered category</t>
        </r>
      </text>
    </comment>
    <comment ref="DJ16" authorId="1" shape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institution entered category
</t>
        </r>
      </text>
    </comment>
    <comment ref="EM16" authorId="1" shape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Institution left category</t>
        </r>
      </text>
    </comment>
    <comment ref="EN16" authorId="0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institution entered category</t>
        </r>
      </text>
    </comment>
    <comment ref="GJ16" authorId="0" shapeId="0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extrapolated</t>
        </r>
      </text>
    </comment>
    <comment ref="GK16" authorId="0" shapeId="0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from Funding03 file</t>
        </r>
      </text>
    </comment>
    <comment ref="GL16" authorId="0" shapeId="0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suppressed since no FTE data were reported.
</t>
        </r>
      </text>
    </comment>
    <comment ref="AF17" authorId="0" shapeId="0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jmarks:
estimated based on ratios for 2001-02</t>
        </r>
      </text>
    </comment>
    <comment ref="BK17" authorId="0" shapeId="0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jmarks:
estimated based on ratios for 2001-02</t>
        </r>
      </text>
    </comment>
    <comment ref="BO17" authorId="1" shape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institution entered category</t>
        </r>
      </text>
    </comment>
    <comment ref="BZ17" authorId="0" shapeId="0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jmarks:
estimated based on ratios for 2001-02</t>
        </r>
      </text>
    </comment>
    <comment ref="CD17" authorId="1" shape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institution left category</t>
        </r>
      </text>
    </comment>
    <comment ref="CO17" authorId="0" shapeId="0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jmarks:
estimated based on ratios for 2001-02</t>
        </r>
      </text>
    </comment>
    <comment ref="DD17" authorId="0" shapeId="0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jmarks:
estimated based on ratios for 2001-02</t>
        </r>
      </text>
    </comment>
    <comment ref="FN17" authorId="0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one entered, two left category</t>
        </r>
      </text>
    </comment>
    <comment ref="GA17" authorId="0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one entered, one left category</t>
        </r>
      </text>
    </comment>
    <comment ref="AF18" authorId="0" shapeId="0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jmarks:
estimated based on ratios for 2001-02</t>
        </r>
      </text>
    </comment>
    <comment ref="AV18" authorId="0" shapeId="0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jmarks:
estimated based on ratios for 2001-02</t>
        </r>
      </text>
    </comment>
    <comment ref="BK18" authorId="0" shapeId="0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jmarks:
estimated based on ratios for 2001-02</t>
        </r>
      </text>
    </comment>
    <comment ref="BZ18" authorId="0" shapeId="0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jmarks:
estimated based on ratios for 2001-02</t>
        </r>
      </text>
    </comment>
    <comment ref="CO18" authorId="0" shapeId="0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jmarks:
estimated based on ratios for 2001-02</t>
        </r>
      </text>
    </comment>
    <comment ref="CT18" authorId="0" shapeId="0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institution enterd category</t>
        </r>
      </text>
    </comment>
    <comment ref="AL19" authorId="0" shapeId="0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institution entered
category</t>
        </r>
      </text>
    </comment>
    <comment ref="AM19" authorId="0" shapeId="0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institution entered
category</t>
        </r>
      </text>
    </comment>
    <comment ref="BB19" authorId="0" shapeId="0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institution left 
category</t>
        </r>
      </text>
    </comment>
    <comment ref="BC19" authorId="0" shapeId="0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institution left &amp; one entered
category</t>
        </r>
      </text>
    </comment>
    <comment ref="BR19" authorId="1" shape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institution left
category</t>
        </r>
      </text>
    </comment>
    <comment ref="CT19" authorId="0" shapeId="0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institution enterd category</t>
        </r>
      </text>
    </comment>
    <comment ref="DI19" authorId="1" shape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institution left category</t>
        </r>
      </text>
    </comment>
    <comment ref="EZ19" authorId="0" shapeId="0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institution entered category</t>
        </r>
      </text>
    </comment>
    <comment ref="FM19" authorId="0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institution left category</t>
        </r>
      </text>
    </comment>
    <comment ref="FZ19" authorId="0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institutions entered category</t>
        </r>
      </text>
    </comment>
    <comment ref="AM20" authorId="0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institution entered category</t>
        </r>
      </text>
    </comment>
    <comment ref="BC20" authorId="0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institution left category</t>
        </r>
      </text>
    </comment>
    <comment ref="CQ20" authorId="0" shapeId="0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institution entered category</t>
        </r>
      </text>
    </comment>
    <comment ref="DF20" authorId="0" shapeId="0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institution left caegory</t>
        </r>
      </text>
    </comment>
    <comment ref="DH20" authorId="1" shape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institution left category</t>
        </r>
      </text>
    </comment>
    <comment ref="GA20" authorId="1" shape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institutions entered category</t>
        </r>
      </text>
    </comment>
    <comment ref="AF21" authorId="0" shapeId="0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jmarks:
estimated based on ratios for 2001-02</t>
        </r>
      </text>
    </comment>
    <comment ref="BK21" authorId="0" shapeId="0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jmarks:
estimated based on ratios for 2001-02</t>
        </r>
      </text>
    </comment>
  </commentList>
</comments>
</file>

<file path=xl/comments9.xml><?xml version="1.0" encoding="utf-8"?>
<comments xmlns="http://schemas.openxmlformats.org/spreadsheetml/2006/main">
  <authors>
    <author>jmarks</author>
    <author>JLM</author>
  </authors>
  <commentList>
    <comment ref="R14" authorId="0" shapeId="0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institution left category</t>
        </r>
      </text>
    </comment>
    <comment ref="AF14" authorId="0" shapeId="0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institution entered category</t>
        </r>
      </text>
    </comment>
    <comment ref="CZ15" authorId="0" shapeId="0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 funds for non-credit continuing ed separately identified for the first time</t>
        </r>
      </text>
    </comment>
    <comment ref="DZ15" authorId="0" shapeId="0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funds for non-credit continuing ed. separately identified for the first time</t>
        </r>
      </text>
    </comment>
    <comment ref="EM15" authorId="0" shapeId="0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funds for non-credit continuing ed separately identified for the first time</t>
        </r>
      </text>
    </comment>
    <comment ref="EZ15" authorId="0" shapeId="0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funds for non-credit continuing ed separately identified for the first time</t>
        </r>
      </text>
    </comment>
    <comment ref="AV17" authorId="1" shape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agency reclassified item as statewide not campus</t>
        </r>
      </text>
    </comment>
  </commentList>
</comments>
</file>

<file path=xl/sharedStrings.xml><?xml version="1.0" encoding="utf-8"?>
<sst xmlns="http://schemas.openxmlformats.org/spreadsheetml/2006/main" count="8107" uniqueCount="207">
  <si>
    <t>Alabama</t>
  </si>
  <si>
    <t>Arkansas</t>
  </si>
  <si>
    <t>Florida</t>
  </si>
  <si>
    <t>Georgia</t>
  </si>
  <si>
    <t>Kentucky</t>
  </si>
  <si>
    <t>Louisiana</t>
  </si>
  <si>
    <t>Maryland</t>
  </si>
  <si>
    <t>Mississippi</t>
  </si>
  <si>
    <t>North Carolina</t>
  </si>
  <si>
    <t>Oklahoma</t>
  </si>
  <si>
    <t>South Carolina</t>
  </si>
  <si>
    <t>Tennessee</t>
  </si>
  <si>
    <t>Texas</t>
  </si>
  <si>
    <t>Virginia</t>
  </si>
  <si>
    <t>West Virginia</t>
  </si>
  <si>
    <t>All Four-Year</t>
  </si>
  <si>
    <t>NA</t>
  </si>
  <si>
    <t xml:space="preserve">Source: </t>
  </si>
  <si>
    <t>SREB-State Data Exchange.</t>
  </si>
  <si>
    <t>Delaware</t>
  </si>
  <si>
    <t>SREB states</t>
  </si>
  <si>
    <t>Two-Year 1</t>
  </si>
  <si>
    <t>2000-01</t>
  </si>
  <si>
    <t>2001-02</t>
  </si>
  <si>
    <t>Total</t>
  </si>
  <si>
    <t>All Two-Year</t>
  </si>
  <si>
    <t>Local</t>
  </si>
  <si>
    <t>Four-Year 1</t>
  </si>
  <si>
    <t>Four-Year 2</t>
  </si>
  <si>
    <t>Four-Year 3</t>
  </si>
  <si>
    <t>Four-Year 4</t>
  </si>
  <si>
    <t>Four-Year 5</t>
  </si>
  <si>
    <t>Four-Year 6</t>
  </si>
  <si>
    <t>Two-Year with Bachelor's</t>
  </si>
  <si>
    <t>Two-Year 2</t>
  </si>
  <si>
    <t>Two-Year 3</t>
  </si>
  <si>
    <t>State</t>
  </si>
  <si>
    <t>Purpose</t>
  </si>
  <si>
    <t>Educational</t>
  </si>
  <si>
    <t>Dollars</t>
  </si>
  <si>
    <t>Percent</t>
  </si>
  <si>
    <t>at Public Two-Year Colleges</t>
  </si>
  <si>
    <t>at Public Four-Year Colleges and Universities</t>
  </si>
  <si>
    <t>—</t>
  </si>
  <si>
    <t>at Public Technical Institutes or Colleges</t>
  </si>
  <si>
    <t xml:space="preserve"> </t>
  </si>
  <si>
    <r>
      <t>(adjusted for inflation)</t>
    </r>
    <r>
      <rPr>
        <vertAlign val="superscript"/>
        <sz val="10"/>
        <rFont val="Arial"/>
        <family val="2"/>
      </rPr>
      <t>3</t>
    </r>
  </si>
  <si>
    <t>General-</t>
  </si>
  <si>
    <t>Revenues</t>
  </si>
  <si>
    <t>Special-Purpose</t>
  </si>
  <si>
    <t>"NA" indicates not applicable. There was no institution of this type or no funding of this type in the state.</t>
  </si>
  <si>
    <t>State Gen Purp</t>
  </si>
  <si>
    <t>State Ed Sp Purp</t>
  </si>
  <si>
    <t>Tuition revenues available for operations</t>
  </si>
  <si>
    <t>All Tech Institutes</t>
  </si>
  <si>
    <t>Tech Institute 1</t>
  </si>
  <si>
    <t>Tech Institute 2</t>
  </si>
  <si>
    <t>1999-00</t>
  </si>
  <si>
    <t>Funding02 File</t>
  </si>
  <si>
    <t>Funding01 file</t>
  </si>
  <si>
    <t>Funding01 File</t>
  </si>
  <si>
    <t>FTE</t>
  </si>
  <si>
    <t>2002-03</t>
  </si>
  <si>
    <t>Funding03 File (Feb04)</t>
  </si>
  <si>
    <t>Aggregate Four-Year  (excluding Specialized)  (000s)</t>
  </si>
  <si>
    <t>1985-86</t>
  </si>
  <si>
    <t>1986-87</t>
  </si>
  <si>
    <t>1987-88</t>
  </si>
  <si>
    <t>1988-89</t>
  </si>
  <si>
    <t>1989-90</t>
  </si>
  <si>
    <t>1990-91</t>
  </si>
  <si>
    <t>1991-92</t>
  </si>
  <si>
    <t>1992-93</t>
  </si>
  <si>
    <t>1993-94</t>
  </si>
  <si>
    <t>1994-95</t>
  </si>
  <si>
    <t>1995-96</t>
  </si>
  <si>
    <t>1996-97</t>
  </si>
  <si>
    <t>1997-98</t>
  </si>
  <si>
    <t>1998-99</t>
  </si>
  <si>
    <t>SREB-State Data Exchange</t>
  </si>
  <si>
    <r>
      <t>Total Public Funds Available for E&amp;G Operations</t>
    </r>
    <r>
      <rPr>
        <sz val="10"/>
        <rFont val="Arial"/>
        <family val="2"/>
      </rPr>
      <t xml:space="preserve"> (excluding health professions education and specialized institutions and other special purpose funds)</t>
    </r>
  </si>
  <si>
    <t>Dollars Per FTE</t>
  </si>
  <si>
    <t>Percent of SREB</t>
  </si>
  <si>
    <r>
      <t>Public Four-Year Colleges</t>
    </r>
    <r>
      <rPr>
        <sz val="10"/>
        <rFont val="Arial"/>
        <family val="2"/>
      </rPr>
      <t xml:space="preserve"> (aggregate)</t>
    </r>
  </si>
  <si>
    <r>
      <t xml:space="preserve">State Appropriations </t>
    </r>
    <r>
      <rPr>
        <sz val="10"/>
        <rFont val="Arial"/>
        <family val="2"/>
      </rPr>
      <t>(state general purpose appropriations + educational special purpose)</t>
    </r>
  </si>
  <si>
    <t>Tuition and fees revenue available for operations</t>
  </si>
  <si>
    <t>FTE$91 file</t>
  </si>
  <si>
    <t>2003-04</t>
  </si>
  <si>
    <t>Funding04 File</t>
  </si>
  <si>
    <t>Tuition</t>
  </si>
  <si>
    <r>
      <t>Funds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for Educational and General Operations Per Full-Time-Equivalent Student</t>
    </r>
    <r>
      <rPr>
        <vertAlign val="superscript"/>
        <sz val="10"/>
        <rFont val="Arial"/>
        <family val="2"/>
      </rPr>
      <t xml:space="preserve">2 </t>
    </r>
  </si>
  <si>
    <t>and Fee</t>
  </si>
  <si>
    <r>
      <t xml:space="preserve">Total Funding </t>
    </r>
    <r>
      <rPr>
        <sz val="10"/>
        <rFont val="Arial"/>
        <family val="2"/>
      </rPr>
      <t>(state general purpose appropriations + educational special purpose+tuition and fees revenue)</t>
    </r>
  </si>
  <si>
    <t>2004-05</t>
  </si>
  <si>
    <t>Funding05 File</t>
  </si>
  <si>
    <t>a65256598</t>
  </si>
  <si>
    <t>a63162961.5</t>
  </si>
  <si>
    <t>a61069325</t>
  </si>
  <si>
    <t>a64372566</t>
  </si>
  <si>
    <t>a3303241</t>
  </si>
  <si>
    <t>2004-050</t>
  </si>
  <si>
    <t>Percent of Funding</t>
  </si>
  <si>
    <t>1984-85</t>
  </si>
  <si>
    <t>2005-06</t>
  </si>
  <si>
    <t>Funding06 File</t>
  </si>
  <si>
    <t>Change in Total</t>
  </si>
  <si>
    <t>Total Public Funds Available for E&amp;G Operations (state general purpose + special purpose + tuition)</t>
  </si>
  <si>
    <t>2006-07</t>
  </si>
  <si>
    <t>Funding07 File</t>
  </si>
  <si>
    <t>2007-08</t>
  </si>
  <si>
    <t>Funding08 File</t>
  </si>
  <si>
    <t xml:space="preserve"> "NA" indicates not applicable. There was no institution of this type in the state.</t>
  </si>
  <si>
    <t xml:space="preserve"> "—" indicaates not reported.</t>
  </si>
  <si>
    <r>
      <t>Funds</t>
    </r>
    <r>
      <rPr>
        <vertAlign val="superscript"/>
        <sz val="10"/>
        <rFont val="Arial"/>
        <family val="2"/>
      </rPr>
      <t xml:space="preserve">1 </t>
    </r>
    <r>
      <rPr>
        <sz val="10"/>
        <rFont val="Arial"/>
        <family val="2"/>
      </rPr>
      <t>for Educational and General Operations Per Full-Time-Equivalent Student</t>
    </r>
    <r>
      <rPr>
        <vertAlign val="superscript"/>
        <sz val="10"/>
        <rFont val="Arial"/>
        <family val="2"/>
      </rPr>
      <t>2</t>
    </r>
  </si>
  <si>
    <r>
      <t>Funds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for Educational and General Operations Per Full-Time-Equivalent Student</t>
    </r>
    <r>
      <rPr>
        <vertAlign val="superscript"/>
        <sz val="10"/>
        <rFont val="Arial"/>
        <family val="2"/>
      </rPr>
      <t>2</t>
    </r>
  </si>
  <si>
    <t>2008-09</t>
  </si>
  <si>
    <t>#</t>
  </si>
  <si>
    <t>%</t>
  </si>
  <si>
    <t>Funding09 File-Amounts Pivot Table</t>
  </si>
  <si>
    <t>Check figs</t>
  </si>
  <si>
    <t>check figs</t>
  </si>
  <si>
    <t>*See the State General Purpose Tab for applicable notes amd comment cells.</t>
  </si>
  <si>
    <t>2009-10</t>
  </si>
  <si>
    <t>2008-10</t>
  </si>
  <si>
    <t>Funding10 File-Amounts Pivot Table</t>
  </si>
  <si>
    <t>$</t>
  </si>
  <si>
    <t xml:space="preserve">One-Year Change </t>
  </si>
  <si>
    <t>Public Two-Year Colleges (aggregate)</t>
  </si>
  <si>
    <t>Total Funding (state general purpose appropriations + educational special purpose+tuition and fees revenue)</t>
  </si>
  <si>
    <t>State/Local Appropriations (state general purpose appropriations + educational special purpose+local)</t>
  </si>
  <si>
    <t>Adjusted for Inflation (HEPI)</t>
  </si>
  <si>
    <t>"—" indicates not available.</t>
  </si>
  <si>
    <t>2010-11</t>
  </si>
  <si>
    <t>From FB11_39_40</t>
  </si>
  <si>
    <t>DEFunding11 File-Amounts Pivot Table</t>
  </si>
  <si>
    <t>Funding09 File</t>
  </si>
  <si>
    <t>Funding10 File</t>
  </si>
  <si>
    <t>DEFunding11-116s</t>
  </si>
  <si>
    <t>DEFunding11-117s</t>
  </si>
  <si>
    <t>DEFunding11-118s</t>
  </si>
  <si>
    <t>DEFunding11-119s</t>
  </si>
  <si>
    <t>DEFunding11-120s</t>
  </si>
  <si>
    <t>DEFunding11-121s</t>
  </si>
  <si>
    <t>DEFunding11-122s</t>
  </si>
  <si>
    <t>DEFunding11-123s</t>
  </si>
  <si>
    <t>DEFunding11-124s</t>
  </si>
  <si>
    <t>DEFunding11-125s</t>
  </si>
  <si>
    <t>DEFunding11-126s</t>
  </si>
  <si>
    <t>DEFunding11-127s</t>
  </si>
  <si>
    <t>DEFunding11-129s</t>
  </si>
  <si>
    <t>DEFunding11-130s</t>
  </si>
  <si>
    <t>DEFunding11-131s</t>
  </si>
  <si>
    <t>DEFunding09-89</t>
  </si>
  <si>
    <t>DEFunding08-89</t>
  </si>
  <si>
    <t>DEFunding07-89</t>
  </si>
  <si>
    <t>DEFunding06-89</t>
  </si>
  <si>
    <t>DEFunding05-89</t>
  </si>
  <si>
    <t>See "St Gen Purp per FTE" tab for sources.</t>
  </si>
  <si>
    <t xml:space="preserve">Three-Year Change </t>
  </si>
  <si>
    <t>2011-12</t>
  </si>
  <si>
    <t>DEFunding12-116s</t>
  </si>
  <si>
    <t>DEFunding12-117s</t>
  </si>
  <si>
    <t>DEFunding12-118s</t>
  </si>
  <si>
    <t>DEFunding12-119s</t>
  </si>
  <si>
    <t>DEFunding12-120s</t>
  </si>
  <si>
    <t>DEFunding12-121s</t>
  </si>
  <si>
    <t>DEFunding12-122s</t>
  </si>
  <si>
    <t>DEFunding12-123s</t>
  </si>
  <si>
    <t>DEFunding12-124s</t>
  </si>
  <si>
    <t>DEFunding12-125s</t>
  </si>
  <si>
    <t>DEFunding12-126s</t>
  </si>
  <si>
    <t>DEFunding12-127s</t>
  </si>
  <si>
    <t>DEFunding12-129s</t>
  </si>
  <si>
    <t>DEFunding12-130s</t>
  </si>
  <si>
    <t>DEFunding12-131s</t>
  </si>
  <si>
    <t>----being revised----</t>
  </si>
  <si>
    <t>DEFunding12 File-Amounts Pivot Table</t>
  </si>
  <si>
    <t>Three-Year Change
2008-09 to
2011-12</t>
  </si>
  <si>
    <t>2012-13</t>
  </si>
  <si>
    <t>2013-14</t>
  </si>
  <si>
    <t>DEFunding13-131s</t>
  </si>
  <si>
    <t>DEFunding14-131s</t>
  </si>
  <si>
    <t>DEFunding13-129s</t>
  </si>
  <si>
    <t>DEFunding14-129s</t>
  </si>
  <si>
    <r>
      <t>Ranks</t>
    </r>
    <r>
      <rPr>
        <vertAlign val="superscript"/>
        <sz val="10"/>
        <rFont val="Arial"/>
        <family val="2"/>
      </rPr>
      <t>4</t>
    </r>
    <r>
      <rPr>
        <sz val="10"/>
        <rFont val="Arial"/>
        <family val="2"/>
      </rPr>
      <t>, 2013-14</t>
    </r>
  </si>
  <si>
    <t>2010-11 to 2013-14</t>
  </si>
  <si>
    <t>March 2015</t>
  </si>
  <si>
    <t>DEFunding14File-Amounts Pivot Table</t>
  </si>
  <si>
    <t>DEFunding14 File-Amounts Pivot Table</t>
  </si>
  <si>
    <t>DEFunding13 File-Amounts Pivot Table</t>
  </si>
  <si>
    <t>What about Two-Year Size Unknown? Code 11?</t>
  </si>
  <si>
    <t>23012-13</t>
  </si>
  <si>
    <t>2012-13 to
2013-14</t>
  </si>
  <si>
    <t>2010-11 to
2013-14</t>
  </si>
  <si>
    <t>Dollars Per FTE in 2013-14 $</t>
  </si>
  <si>
    <t>One-Year Change
2012-13 to
2013-14</t>
  </si>
  <si>
    <t>Three-Year Change
2010-11 to
2013-14</t>
  </si>
  <si>
    <r>
      <t xml:space="preserve">3 </t>
    </r>
    <r>
      <rPr>
        <sz val="10"/>
        <rFont val="Arial"/>
        <family val="2"/>
      </rPr>
      <t>The Common Fund Institute Higher Education Price Index (HEPI) increased by 6.3 percent from 2010-11 to 2013-14.</t>
    </r>
  </si>
  <si>
    <t xml:space="preserve"> March 2015</t>
  </si>
  <si>
    <t>2010-11 in 2013-14$</t>
  </si>
  <si>
    <r>
      <t xml:space="preserve">1 </t>
    </r>
    <r>
      <rPr>
        <sz val="10"/>
        <rFont val="Arial"/>
        <family val="2"/>
      </rPr>
      <t>Include state and local tax revenues allocated to colleges and universities for operating expenses related to higher education; other funds, such as earnings from state-funded endowments, used for operating purposes; earmarked revenues, such as from lotteries, used for operating purposes; and tuition and fee revenues. Excluded are funds appropriated for capital construction and debt payments, tuition and fee revenues dedicated to debt service, medicine and health-professions education programs (including teaching hospitals and schools of veterinary medicine), statewide financial aid programs for students, statewide coordinating and governing boards, and private colleges and universities.</t>
    </r>
  </si>
  <si>
    <r>
      <t xml:space="preserve">2 </t>
    </r>
    <r>
      <rPr>
        <sz val="10"/>
        <rFont val="Arial"/>
        <family val="2"/>
      </rPr>
      <t>Full-time-equivalent (FTE) enrollments are calculated according to the following procedures: first, undergraduate credit-hour FTE equals estimated annual undergraduate credit-hours divided by 30 for semester systems or 45 for quarter systems; and second, graduate FTE (including law students) equals estimated annual graduate credit-hours divided by 24 for semester systems or 36 for quarter systems. Undergraduate and graduate FTE are added together to derive the total.</t>
    </r>
  </si>
  <si>
    <r>
      <t xml:space="preserve">4 </t>
    </r>
    <r>
      <rPr>
        <sz val="10"/>
        <rFont val="Arial"/>
        <family val="2"/>
      </rPr>
      <t>Because of rounding, amounts that appear the same may not have the same regional rank.</t>
    </r>
  </si>
  <si>
    <r>
      <t xml:space="preserve">2 </t>
    </r>
    <r>
      <rPr>
        <sz val="10"/>
        <rFont val="Arial"/>
        <family val="2"/>
      </rPr>
      <t>Full-time-equivalent (FTE) enrollments are calculated according to the following procedures: first, undergraduate credit-hour FTE equals estimated annual undergraduate credit-hours divided by 30 for semester systems or 45 for quarter systems; second, undergraduate contact-hour FTE equals estimated annual undergraduate contact-hours divided by 900; and third, total undergraduate FTE equals the sum of undergraduate credit-hour and contact-hour FTE.</t>
    </r>
  </si>
  <si>
    <t>Table 90 (89)</t>
  </si>
  <si>
    <t>Table 91 (90)</t>
  </si>
  <si>
    <t>Table 92 (91)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</si>
</sst>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(* #,##0.00_);_(* \(#,##0.00\);_(* &quot;-&quot;??_);_(@_)"/>
    <numFmt numFmtId="164" formatCode="[$$-409]#,##0"/>
    <numFmt numFmtId="165" formatCode="0.0"/>
    <numFmt numFmtId="166" formatCode="&quot;$&quot;#,##0"/>
    <numFmt numFmtId="167" formatCode="#,##0.0"/>
    <numFmt numFmtId="168" formatCode="_(* #,##0_);_(* \(#,##0\);_(* &quot;-&quot;??_);_(@_)"/>
    <numFmt numFmtId="169" formatCode="#,##0.0_);\(#,##0.0\)"/>
    <numFmt numFmtId="170" formatCode="&quot;$&quot;#,##0.00"/>
    <numFmt numFmtId="171" formatCode="0_)"/>
    <numFmt numFmtId="172" formatCode="General_)"/>
  </numFmts>
  <fonts count="59">
    <font>
      <sz val="12"/>
      <name val="Arial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sz val="8"/>
      <name val="Arial"/>
      <family val="2"/>
    </font>
    <font>
      <sz val="12"/>
      <name val="AGaramond"/>
      <family val="3"/>
    </font>
    <font>
      <sz val="10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0"/>
      <color indexed="12"/>
      <name val="Arial"/>
      <family val="2"/>
    </font>
    <font>
      <sz val="12"/>
      <name val="Arial"/>
      <family val="2"/>
    </font>
    <font>
      <sz val="10"/>
      <name val="Courier"/>
      <family val="3"/>
    </font>
    <font>
      <sz val="10"/>
      <color indexed="16"/>
      <name val="Arial"/>
      <family val="2"/>
    </font>
    <font>
      <sz val="10"/>
      <color indexed="8"/>
      <name val="Arial"/>
      <family val="2"/>
    </font>
    <font>
      <sz val="10"/>
      <color indexed="81"/>
      <name val="Tahoma"/>
      <family val="2"/>
    </font>
    <font>
      <b/>
      <sz val="10"/>
      <color indexed="81"/>
      <name val="Tahoma"/>
      <family val="2"/>
    </font>
    <font>
      <sz val="12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16"/>
      <name val="Arial"/>
      <family val="2"/>
    </font>
    <font>
      <sz val="12"/>
      <color indexed="16"/>
      <name val="Arial"/>
      <family val="2"/>
    </font>
    <font>
      <sz val="10"/>
      <color indexed="60"/>
      <name val="Arial"/>
      <family val="2"/>
    </font>
    <font>
      <sz val="10"/>
      <color indexed="30"/>
      <name val="Arial"/>
      <family val="2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b/>
      <sz val="12"/>
      <name val="Arial"/>
      <family val="2"/>
    </font>
    <font>
      <sz val="10"/>
      <color rgb="FF0000FF"/>
      <name val="Arial"/>
      <family val="2"/>
    </font>
    <font>
      <b/>
      <sz val="10"/>
      <color rgb="FF0000FF"/>
      <name val="Arial"/>
      <family val="2"/>
    </font>
    <font>
      <b/>
      <sz val="10"/>
      <color rgb="FFFF3399"/>
      <name val="Arial"/>
      <family val="2"/>
    </font>
    <font>
      <b/>
      <sz val="10"/>
      <color rgb="FFFF0000"/>
      <name val="Arial"/>
      <family val="2"/>
    </font>
    <font>
      <b/>
      <sz val="12"/>
      <color indexed="16"/>
      <name val="Arial"/>
      <family val="2"/>
    </font>
    <font>
      <b/>
      <sz val="11"/>
      <color rgb="FFFF3399"/>
      <name val="Arial"/>
      <family val="2"/>
    </font>
    <font>
      <b/>
      <sz val="12"/>
      <color indexed="10"/>
      <name val="Arial"/>
      <family val="2"/>
    </font>
    <font>
      <sz val="10"/>
      <color rgb="FF0000FF"/>
      <name val="SWISS-C"/>
    </font>
    <font>
      <i/>
      <sz val="12"/>
      <color rgb="FFC00000"/>
      <name val="Arial"/>
      <family val="2"/>
    </font>
    <font>
      <sz val="6"/>
      <name val="Arial"/>
      <family val="2"/>
    </font>
    <font>
      <sz val="10"/>
      <name val="Courier"/>
    </font>
    <font>
      <sz val="12"/>
      <name val="AGaramond"/>
      <family val="1"/>
    </font>
    <font>
      <sz val="11"/>
      <color indexed="8"/>
      <name val="Calibri"/>
      <family val="2"/>
    </font>
    <font>
      <sz val="10"/>
      <name val="Helv"/>
    </font>
    <font>
      <sz val="10"/>
      <color rgb="FF00000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3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C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rgb="FF00B0F0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68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8"/>
      </left>
      <right/>
      <top/>
      <bottom style="thin">
        <color indexed="64"/>
      </bottom>
      <diagonal/>
    </border>
    <border>
      <left/>
      <right style="double">
        <color indexed="8"/>
      </right>
      <top/>
      <bottom style="thin">
        <color indexed="64"/>
      </bottom>
      <diagonal/>
    </border>
    <border>
      <left style="double">
        <color indexed="8"/>
      </left>
      <right/>
      <top/>
      <bottom/>
      <diagonal/>
    </border>
    <border>
      <left/>
      <right style="double">
        <color indexed="8"/>
      </right>
      <top/>
      <bottom/>
      <diagonal/>
    </border>
    <border>
      <left style="double">
        <color indexed="8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ouble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double">
        <color indexed="8"/>
      </right>
      <top style="thin">
        <color indexed="64"/>
      </top>
      <bottom/>
      <diagonal/>
    </border>
    <border>
      <left style="double">
        <color indexed="8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/>
      <top style="thin">
        <color indexed="64"/>
      </top>
      <bottom style="thin">
        <color indexed="64"/>
      </bottom>
      <diagonal/>
    </border>
    <border>
      <left style="double">
        <color auto="1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double">
        <color indexed="8"/>
      </left>
      <right/>
      <top style="thin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/>
      <top style="thin">
        <color indexed="65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13556">
    <xf numFmtId="0" fontId="0" fillId="0" borderId="0">
      <alignment horizontal="left" wrapText="1"/>
    </xf>
    <xf numFmtId="43" fontId="7" fillId="0" borderId="0" applyFont="0" applyFill="0" applyBorder="0" applyAlignment="0" applyProtection="0"/>
    <xf numFmtId="37" fontId="14" fillId="0" borderId="0"/>
    <xf numFmtId="9" fontId="6" fillId="0" borderId="0" applyFont="0" applyFill="0" applyBorder="0" applyAlignment="0" applyProtection="0"/>
    <xf numFmtId="0" fontId="38" fillId="0" borderId="0">
      <alignment horizontal="left" wrapText="1"/>
    </xf>
    <xf numFmtId="43" fontId="3" fillId="0" borderId="0" applyFont="0" applyFill="0" applyBorder="0" applyAlignment="0" applyProtection="0"/>
    <xf numFmtId="0" fontId="38" fillId="0" borderId="0">
      <alignment horizontal="left" wrapText="1"/>
    </xf>
    <xf numFmtId="0" fontId="3" fillId="10" borderId="56" applyNumberFormat="0" applyFont="0" applyAlignment="0" applyProtection="0"/>
    <xf numFmtId="9" fontId="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6" fillId="0" borderId="0" applyFont="0" applyFill="0" applyBorder="0" applyAlignment="0" applyProtection="0"/>
    <xf numFmtId="171" fontId="6" fillId="0" borderId="0"/>
    <xf numFmtId="171" fontId="6" fillId="0" borderId="0"/>
    <xf numFmtId="171" fontId="39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4" fillId="0" borderId="0">
      <alignment horizontal="left" wrapText="1"/>
    </xf>
    <xf numFmtId="0" fontId="13" fillId="0" borderId="0"/>
    <xf numFmtId="0" fontId="13" fillId="0" borderId="0"/>
    <xf numFmtId="0" fontId="2" fillId="0" borderId="0"/>
    <xf numFmtId="0" fontId="13" fillId="0" borderId="0"/>
    <xf numFmtId="171" fontId="39" fillId="0" borderId="0"/>
    <xf numFmtId="3" fontId="3" fillId="0" borderId="58" applyFont="0"/>
    <xf numFmtId="171" fontId="9" fillId="0" borderId="57" applyNumberFormat="0" applyFont="0" applyBorder="0" applyAlignment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1" fontId="39" fillId="0" borderId="0"/>
    <xf numFmtId="171" fontId="39" fillId="0" borderId="0"/>
    <xf numFmtId="171" fontId="39" fillId="0" borderId="0"/>
    <xf numFmtId="9" fontId="39" fillId="0" borderId="0" applyFont="0" applyFill="0" applyBorder="0" applyAlignment="0" applyProtection="0"/>
    <xf numFmtId="171" fontId="39" fillId="0" borderId="0"/>
    <xf numFmtId="0" fontId="1" fillId="0" borderId="0"/>
    <xf numFmtId="171" fontId="39" fillId="0" borderId="0"/>
    <xf numFmtId="171" fontId="39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16" fillId="0" borderId="0"/>
    <xf numFmtId="0" fontId="16" fillId="0" borderId="0">
      <alignment vertical="top"/>
    </xf>
    <xf numFmtId="0" fontId="3" fillId="0" borderId="0"/>
    <xf numFmtId="0" fontId="3" fillId="0" borderId="0"/>
    <xf numFmtId="0" fontId="1" fillId="0" borderId="0"/>
    <xf numFmtId="0" fontId="3" fillId="0" borderId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171" fontId="39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1" fontId="6" fillId="0" borderId="0"/>
    <xf numFmtId="43" fontId="6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3" fontId="5" fillId="0" borderId="0"/>
    <xf numFmtId="43" fontId="39" fillId="0" borderId="0" applyFont="0" applyFill="0" applyBorder="0" applyAlignment="0" applyProtection="0"/>
    <xf numFmtId="172" fontId="41" fillId="0" borderId="0"/>
    <xf numFmtId="172" fontId="41" fillId="0" borderId="0"/>
    <xf numFmtId="3" fontId="3" fillId="0" borderId="58" applyFont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9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0" fontId="1" fillId="0" borderId="0"/>
    <xf numFmtId="0" fontId="40" fillId="0" borderId="0"/>
    <xf numFmtId="0" fontId="40" fillId="0" borderId="0"/>
    <xf numFmtId="0" fontId="40" fillId="0" borderId="0"/>
    <xf numFmtId="0" fontId="16" fillId="0" borderId="0">
      <alignment vertical="top"/>
    </xf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2" fillId="0" borderId="0"/>
    <xf numFmtId="0" fontId="3" fillId="0" borderId="0"/>
    <xf numFmtId="0" fontId="1" fillId="0" borderId="0"/>
    <xf numFmtId="0" fontId="1" fillId="0" borderId="0"/>
    <xf numFmtId="171" fontId="39" fillId="0" borderId="0"/>
    <xf numFmtId="171" fontId="39" fillId="0" borderId="0"/>
    <xf numFmtId="171" fontId="39" fillId="0" borderId="0"/>
    <xf numFmtId="171" fontId="39" fillId="0" borderId="0"/>
    <xf numFmtId="171" fontId="39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71" fontId="39" fillId="0" borderId="0"/>
    <xf numFmtId="171" fontId="39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171" fontId="39" fillId="0" borderId="0"/>
    <xf numFmtId="0" fontId="1" fillId="0" borderId="0"/>
    <xf numFmtId="171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71" fontId="39" fillId="0" borderId="0"/>
    <xf numFmtId="171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71" fontId="39" fillId="0" borderId="0"/>
    <xf numFmtId="171" fontId="39" fillId="0" borderId="0"/>
    <xf numFmtId="171" fontId="39" fillId="0" borderId="0"/>
    <xf numFmtId="171" fontId="39" fillId="0" borderId="0"/>
    <xf numFmtId="0" fontId="1" fillId="0" borderId="0"/>
    <xf numFmtId="171" fontId="39" fillId="0" borderId="0"/>
    <xf numFmtId="171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71" fontId="39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171" fontId="39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71" fontId="39" fillId="0" borderId="0"/>
    <xf numFmtId="0" fontId="1" fillId="0" borderId="0"/>
    <xf numFmtId="0" fontId="1" fillId="0" borderId="0"/>
    <xf numFmtId="0" fontId="1" fillId="0" borderId="0"/>
    <xf numFmtId="171" fontId="39" fillId="0" borderId="0"/>
    <xf numFmtId="0" fontId="1" fillId="0" borderId="0"/>
    <xf numFmtId="171" fontId="39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72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6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2" fillId="0" borderId="0" applyFont="0" applyFill="0" applyBorder="0" applyAlignment="0" applyProtection="0"/>
    <xf numFmtId="171" fontId="39" fillId="0" borderId="0"/>
    <xf numFmtId="0" fontId="3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72" fontId="4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71" fontId="39" fillId="0" borderId="0"/>
    <xf numFmtId="171" fontId="39" fillId="0" borderId="0"/>
    <xf numFmtId="171" fontId="39" fillId="0" borderId="0"/>
    <xf numFmtId="171" fontId="39" fillId="0" borderId="0"/>
    <xf numFmtId="171" fontId="39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42" fillId="0" borderId="0"/>
    <xf numFmtId="0" fontId="1" fillId="0" borderId="0"/>
    <xf numFmtId="0" fontId="42" fillId="0" borderId="0"/>
    <xf numFmtId="0" fontId="1" fillId="0" borderId="0"/>
    <xf numFmtId="0" fontId="1" fillId="0" borderId="0"/>
    <xf numFmtId="171" fontId="39" fillId="0" borderId="0"/>
    <xf numFmtId="0" fontId="1" fillId="0" borderId="0"/>
    <xf numFmtId="0" fontId="13" fillId="0" borderId="0"/>
    <xf numFmtId="0" fontId="1" fillId="0" borderId="0"/>
    <xf numFmtId="171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72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171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71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71" fontId="39" fillId="0" borderId="0"/>
    <xf numFmtId="171" fontId="39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71" fontId="39" fillId="0" borderId="0"/>
    <xf numFmtId="171" fontId="39" fillId="0" borderId="0"/>
    <xf numFmtId="171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71" fontId="39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71" fontId="39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71" fontId="39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39" fillId="0" borderId="0"/>
    <xf numFmtId="171" fontId="39" fillId="0" borderId="0"/>
    <xf numFmtId="171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39" fillId="0" borderId="0"/>
    <xf numFmtId="171" fontId="39" fillId="0" borderId="0"/>
    <xf numFmtId="171" fontId="39" fillId="0" borderId="0"/>
    <xf numFmtId="171" fontId="39" fillId="0" borderId="0"/>
    <xf numFmtId="171" fontId="39" fillId="0" borderId="0"/>
    <xf numFmtId="171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39" fillId="0" borderId="0"/>
    <xf numFmtId="171" fontId="39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72" fontId="41" fillId="0" borderId="0"/>
    <xf numFmtId="0" fontId="3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172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72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71" fontId="39" fillId="0" borderId="0"/>
    <xf numFmtId="171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71" fontId="39" fillId="0" borderId="0"/>
    <xf numFmtId="171" fontId="39" fillId="0" borderId="0"/>
    <xf numFmtId="171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71" fontId="39" fillId="0" borderId="0"/>
    <xf numFmtId="171" fontId="39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71" fontId="39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171" fontId="39" fillId="0" borderId="0"/>
    <xf numFmtId="171" fontId="39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55" applyNumberFormat="0" applyFont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14" borderId="0" applyNumberFormat="0" applyBorder="0" applyAlignment="0" applyProtection="0"/>
    <xf numFmtId="0" fontId="40" fillId="17" borderId="0" applyNumberFormat="0" applyBorder="0" applyAlignment="0" applyProtection="0"/>
    <xf numFmtId="0" fontId="40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8" borderId="0" applyNumberFormat="0" applyBorder="0" applyAlignment="0" applyProtection="0"/>
    <xf numFmtId="0" fontId="44" fillId="12" borderId="0" applyNumberFormat="0" applyBorder="0" applyAlignment="0" applyProtection="0"/>
    <xf numFmtId="0" fontId="45" fillId="29" borderId="59" applyNumberFormat="0" applyAlignment="0" applyProtection="0"/>
    <xf numFmtId="0" fontId="46" fillId="30" borderId="60" applyNumberFormat="0" applyAlignment="0" applyProtection="0"/>
    <xf numFmtId="43" fontId="4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13" borderId="0" applyNumberFormat="0" applyBorder="0" applyAlignment="0" applyProtection="0"/>
    <xf numFmtId="0" fontId="49" fillId="0" borderId="61" applyNumberFormat="0" applyFill="0" applyAlignment="0" applyProtection="0"/>
    <xf numFmtId="0" fontId="50" fillId="0" borderId="62" applyNumberFormat="0" applyFill="0" applyAlignment="0" applyProtection="0"/>
    <xf numFmtId="0" fontId="51" fillId="0" borderId="63" applyNumberFormat="0" applyFill="0" applyAlignment="0" applyProtection="0"/>
    <xf numFmtId="0" fontId="51" fillId="0" borderId="0" applyNumberFormat="0" applyFill="0" applyBorder="0" applyAlignment="0" applyProtection="0"/>
    <xf numFmtId="0" fontId="52" fillId="16" borderId="59" applyNumberFormat="0" applyAlignment="0" applyProtection="0"/>
    <xf numFmtId="0" fontId="53" fillId="0" borderId="64" applyNumberFormat="0" applyFill="0" applyAlignment="0" applyProtection="0"/>
    <xf numFmtId="0" fontId="54" fillId="31" borderId="0" applyNumberFormat="0" applyBorder="0" applyAlignment="0" applyProtection="0"/>
    <xf numFmtId="0" fontId="40" fillId="0" borderId="0"/>
    <xf numFmtId="0" fontId="3" fillId="10" borderId="56" applyNumberFormat="0" applyFont="0" applyAlignment="0" applyProtection="0"/>
    <xf numFmtId="0" fontId="40" fillId="10" borderId="56" applyNumberFormat="0" applyFont="0" applyAlignment="0" applyProtection="0"/>
    <xf numFmtId="0" fontId="55" fillId="29" borderId="65" applyNumberFormat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6" applyNumberFormat="0" applyFill="0" applyAlignment="0" applyProtection="0"/>
    <xf numFmtId="0" fontId="58" fillId="0" borderId="0" applyNumberFormat="0" applyFill="0" applyBorder="0" applyAlignment="0" applyProtection="0"/>
    <xf numFmtId="0" fontId="40" fillId="10" borderId="56" applyNumberFormat="0" applyFont="0" applyAlignment="0" applyProtection="0"/>
    <xf numFmtId="0" fontId="3" fillId="10" borderId="56" applyNumberFormat="0" applyFont="0" applyAlignment="0" applyProtection="0"/>
    <xf numFmtId="0" fontId="52" fillId="16" borderId="59" applyNumberFormat="0" applyAlignment="0" applyProtection="0"/>
    <xf numFmtId="0" fontId="45" fillId="29" borderId="59" applyNumberFormat="0" applyAlignment="0" applyProtection="0"/>
    <xf numFmtId="0" fontId="55" fillId="29" borderId="65" applyNumberFormat="0" applyAlignment="0" applyProtection="0"/>
    <xf numFmtId="0" fontId="57" fillId="0" borderId="66" applyNumberFormat="0" applyFill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55" applyNumberFormat="0" applyFont="0" applyAlignment="0" applyProtection="0"/>
    <xf numFmtId="171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55" applyNumberFormat="0" applyFont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" fontId="5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55" applyNumberFormat="0" applyFont="0" applyAlignment="0" applyProtection="0"/>
    <xf numFmtId="3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39" fillId="0" borderId="0"/>
    <xf numFmtId="172" fontId="4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39" fillId="0" borderId="0"/>
    <xf numFmtId="171" fontId="39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55" applyNumberFormat="0" applyFont="0" applyAlignment="0" applyProtection="0"/>
    <xf numFmtId="171" fontId="39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5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55" applyNumberFormat="0" applyFont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39" fillId="0" borderId="0"/>
    <xf numFmtId="171" fontId="39" fillId="0" borderId="0"/>
    <xf numFmtId="172" fontId="41" fillId="0" borderId="0"/>
    <xf numFmtId="172" fontId="41" fillId="0" borderId="0"/>
    <xf numFmtId="172" fontId="41" fillId="0" borderId="0"/>
    <xf numFmtId="171" fontId="39" fillId="0" borderId="0"/>
    <xf numFmtId="171" fontId="39" fillId="0" borderId="0"/>
    <xf numFmtId="171" fontId="39" fillId="0" borderId="0"/>
    <xf numFmtId="171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" fontId="5" fillId="0" borderId="0"/>
    <xf numFmtId="171" fontId="39" fillId="0" borderId="0"/>
    <xf numFmtId="171" fontId="39" fillId="0" borderId="0"/>
    <xf numFmtId="172" fontId="41" fillId="0" borderId="0"/>
    <xf numFmtId="172" fontId="41" fillId="0" borderId="0"/>
    <xf numFmtId="172" fontId="41" fillId="0" borderId="0"/>
    <xf numFmtId="171" fontId="39" fillId="0" borderId="0"/>
  </cellStyleXfs>
  <cellXfs count="771">
    <xf numFmtId="0" fontId="0" fillId="0" borderId="0" xfId="0" applyAlignment="1"/>
    <xf numFmtId="3" fontId="3" fillId="0" borderId="0" xfId="0" applyNumberFormat="1" applyFont="1" applyAlignment="1"/>
    <xf numFmtId="3" fontId="3" fillId="0" borderId="0" xfId="0" applyNumberFormat="1" applyFont="1" applyFill="1" applyAlignment="1"/>
    <xf numFmtId="3" fontId="3" fillId="0" borderId="0" xfId="0" applyNumberFormat="1" applyFont="1" applyAlignment="1">
      <alignment horizontal="centerContinuous"/>
    </xf>
    <xf numFmtId="0" fontId="3" fillId="0" borderId="0" xfId="0" applyNumberFormat="1" applyFont="1" applyAlignment="1"/>
    <xf numFmtId="3" fontId="3" fillId="0" borderId="0" xfId="0" applyNumberFormat="1" applyFont="1" applyAlignment="1">
      <alignment horizontal="left" vertical="top"/>
    </xf>
    <xf numFmtId="3" fontId="3" fillId="0" borderId="0" xfId="0" applyNumberFormat="1" applyFont="1" applyFill="1" applyBorder="1" applyAlignment="1"/>
    <xf numFmtId="3" fontId="3" fillId="0" borderId="1" xfId="0" applyNumberFormat="1" applyFont="1" applyBorder="1" applyAlignment="1">
      <alignment horizontal="right"/>
    </xf>
    <xf numFmtId="3" fontId="3" fillId="0" borderId="2" xfId="0" applyNumberFormat="1" applyFont="1" applyBorder="1" applyAlignment="1"/>
    <xf numFmtId="3" fontId="3" fillId="0" borderId="2" xfId="0" applyNumberFormat="1" applyFont="1" applyBorder="1" applyAlignment="1">
      <alignment horizontal="right"/>
    </xf>
    <xf numFmtId="3" fontId="3" fillId="0" borderId="1" xfId="0" applyNumberFormat="1" applyFont="1" applyBorder="1" applyAlignment="1"/>
    <xf numFmtId="3" fontId="3" fillId="0" borderId="1" xfId="0" applyNumberFormat="1" applyFont="1" applyBorder="1" applyAlignment="1">
      <alignment horizontal="centerContinuous"/>
    </xf>
    <xf numFmtId="167" fontId="3" fillId="0" borderId="0" xfId="0" applyNumberFormat="1" applyFont="1" applyAlignment="1"/>
    <xf numFmtId="3" fontId="3" fillId="0" borderId="2" xfId="0" applyNumberFormat="1" applyFont="1" applyFill="1" applyBorder="1" applyAlignment="1"/>
    <xf numFmtId="0" fontId="3" fillId="0" borderId="0" xfId="0" applyFont="1" applyFill="1" applyBorder="1" applyAlignment="1"/>
    <xf numFmtId="0" fontId="3" fillId="0" borderId="0" xfId="0" applyFont="1" applyFill="1" applyAlignment="1"/>
    <xf numFmtId="3" fontId="3" fillId="0" borderId="0" xfId="0" applyNumberFormat="1" applyFont="1" applyBorder="1" applyAlignment="1">
      <alignment horizontal="right"/>
    </xf>
    <xf numFmtId="3" fontId="3" fillId="0" borderId="0" xfId="0" applyNumberFormat="1" applyFont="1" applyBorder="1" applyAlignment="1"/>
    <xf numFmtId="3" fontId="3" fillId="0" borderId="2" xfId="0" applyNumberFormat="1" applyFont="1" applyBorder="1" applyAlignment="1">
      <alignment horizontal="centerContinuous"/>
    </xf>
    <xf numFmtId="3" fontId="3" fillId="0" borderId="3" xfId="0" applyNumberFormat="1" applyFont="1" applyBorder="1" applyAlignment="1">
      <alignment horizontal="right"/>
    </xf>
    <xf numFmtId="167" fontId="3" fillId="0" borderId="0" xfId="0" applyNumberFormat="1" applyFont="1" applyBorder="1" applyAlignment="1"/>
    <xf numFmtId="3" fontId="3" fillId="0" borderId="0" xfId="0" applyNumberFormat="1" applyFont="1" applyFill="1" applyBorder="1" applyAlignment="1">
      <alignment horizontal="centerContinuous"/>
    </xf>
    <xf numFmtId="3" fontId="3" fillId="0" borderId="0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/>
    <xf numFmtId="3" fontId="3" fillId="0" borderId="3" xfId="0" applyNumberFormat="1" applyFont="1" applyFill="1" applyBorder="1" applyAlignment="1">
      <alignment horizontal="centerContinuous"/>
    </xf>
    <xf numFmtId="3" fontId="3" fillId="0" borderId="3" xfId="0" applyNumberFormat="1" applyFont="1" applyFill="1" applyBorder="1" applyAlignment="1">
      <alignment horizontal="right"/>
    </xf>
    <xf numFmtId="3" fontId="3" fillId="0" borderId="4" xfId="0" applyNumberFormat="1" applyFont="1" applyFill="1" applyBorder="1" applyAlignment="1">
      <alignment horizontal="right"/>
    </xf>
    <xf numFmtId="3" fontId="3" fillId="0" borderId="2" xfId="0" applyNumberFormat="1" applyFont="1" applyFill="1" applyBorder="1" applyAlignment="1">
      <alignment horizontal="right"/>
    </xf>
    <xf numFmtId="3" fontId="3" fillId="0" borderId="4" xfId="0" applyNumberFormat="1" applyFont="1" applyFill="1" applyBorder="1" applyAlignment="1">
      <alignment horizontal="centerContinuous"/>
    </xf>
    <xf numFmtId="3" fontId="3" fillId="0" borderId="2" xfId="0" applyNumberFormat="1" applyFont="1" applyFill="1" applyBorder="1" applyAlignment="1">
      <alignment horizontal="centerContinuous"/>
    </xf>
    <xf numFmtId="3" fontId="3" fillId="0" borderId="3" xfId="0" applyNumberFormat="1" applyFont="1" applyBorder="1" applyAlignment="1"/>
    <xf numFmtId="167" fontId="3" fillId="0" borderId="0" xfId="0" applyNumberFormat="1" applyFont="1" applyBorder="1" applyAlignment="1">
      <alignment horizontal="right"/>
    </xf>
    <xf numFmtId="3" fontId="3" fillId="0" borderId="0" xfId="0" quotePrefix="1" applyNumberFormat="1" applyFont="1" applyBorder="1" applyAlignment="1"/>
    <xf numFmtId="0" fontId="3" fillId="0" borderId="0" xfId="0" applyFont="1" applyFill="1" applyBorder="1" applyAlignment="1">
      <alignment vertical="top"/>
    </xf>
    <xf numFmtId="0" fontId="3" fillId="0" borderId="0" xfId="0" applyFont="1" applyFill="1" applyAlignment="1">
      <alignment vertical="top"/>
    </xf>
    <xf numFmtId="3" fontId="3" fillId="0" borderId="0" xfId="1" applyNumberFormat="1" applyFont="1" applyFill="1" applyBorder="1" applyAlignment="1">
      <alignment horizontal="right"/>
    </xf>
    <xf numFmtId="3" fontId="3" fillId="0" borderId="0" xfId="0" applyNumberFormat="1" applyFont="1" applyAlignment="1">
      <alignment horizontal="right"/>
    </xf>
    <xf numFmtId="167" fontId="3" fillId="0" borderId="0" xfId="0" applyNumberFormat="1" applyFont="1" applyFill="1" applyBorder="1" applyAlignment="1">
      <alignment horizontal="right"/>
    </xf>
    <xf numFmtId="0" fontId="3" fillId="0" borderId="0" xfId="0" applyFont="1" applyAlignment="1"/>
    <xf numFmtId="0" fontId="3" fillId="0" borderId="0" xfId="0" applyFont="1" applyBorder="1" applyAlignment="1"/>
    <xf numFmtId="0" fontId="3" fillId="0" borderId="5" xfId="0" applyFont="1" applyBorder="1" applyAlignment="1">
      <alignment horizontal="centerContinuous"/>
    </xf>
    <xf numFmtId="0" fontId="3" fillId="0" borderId="2" xfId="0" applyFont="1" applyBorder="1" applyAlignment="1"/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vertical="top" wrapText="1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wrapText="1"/>
    </xf>
    <xf numFmtId="168" fontId="9" fillId="0" borderId="4" xfId="1" applyNumberFormat="1" applyFont="1" applyFill="1" applyBorder="1" applyAlignment="1"/>
    <xf numFmtId="0" fontId="3" fillId="0" borderId="2" xfId="0" applyFont="1" applyFill="1" applyBorder="1" applyAlignment="1"/>
    <xf numFmtId="168" fontId="3" fillId="0" borderId="2" xfId="1" applyNumberFormat="1" applyFont="1" applyFill="1" applyBorder="1" applyAlignment="1">
      <alignment wrapText="1"/>
    </xf>
    <xf numFmtId="168" fontId="3" fillId="0" borderId="2" xfId="0" applyNumberFormat="1" applyFont="1" applyFill="1" applyBorder="1" applyAlignment="1"/>
    <xf numFmtId="0" fontId="3" fillId="0" borderId="0" xfId="0" applyFont="1" applyFill="1" applyBorder="1" applyAlignment="1" applyProtection="1"/>
    <xf numFmtId="0" fontId="3" fillId="0" borderId="0" xfId="0" applyFont="1" applyFill="1" applyAlignment="1">
      <alignment horizontal="right"/>
    </xf>
    <xf numFmtId="0" fontId="3" fillId="0" borderId="3" xfId="0" applyFont="1" applyFill="1" applyBorder="1" applyAlignment="1"/>
    <xf numFmtId="168" fontId="3" fillId="0" borderId="3" xfId="1" applyNumberFormat="1" applyFont="1" applyFill="1" applyBorder="1" applyAlignment="1" applyProtection="1">
      <alignment horizontal="right"/>
    </xf>
    <xf numFmtId="168" fontId="3" fillId="0" borderId="0" xfId="1" applyNumberFormat="1" applyFont="1" applyFill="1" applyBorder="1" applyAlignment="1" applyProtection="1">
      <alignment horizontal="right"/>
    </xf>
    <xf numFmtId="0" fontId="3" fillId="0" borderId="0" xfId="0" applyFont="1" applyFill="1" applyBorder="1" applyAlignment="1" applyProtection="1">
      <alignment horizontal="right"/>
    </xf>
    <xf numFmtId="168" fontId="3" fillId="0" borderId="0" xfId="1" applyNumberFormat="1" applyFont="1" applyFill="1"/>
    <xf numFmtId="168" fontId="9" fillId="0" borderId="2" xfId="1" applyNumberFormat="1" applyFont="1" applyFill="1" applyBorder="1" applyAlignment="1"/>
    <xf numFmtId="0" fontId="3" fillId="0" borderId="0" xfId="0" applyFont="1" applyFill="1" applyBorder="1" applyAlignment="1" applyProtection="1">
      <alignment horizontal="left"/>
    </xf>
    <xf numFmtId="0" fontId="3" fillId="0" borderId="2" xfId="0" applyFont="1" applyFill="1" applyBorder="1" applyAlignment="1" applyProtection="1">
      <alignment horizontal="left"/>
    </xf>
    <xf numFmtId="168" fontId="3" fillId="0" borderId="2" xfId="1" applyNumberFormat="1" applyFont="1" applyFill="1" applyBorder="1" applyAlignment="1" applyProtection="1">
      <alignment horizontal="right"/>
    </xf>
    <xf numFmtId="168" fontId="3" fillId="0" borderId="4" xfId="1" applyNumberFormat="1" applyFont="1" applyFill="1" applyBorder="1" applyAlignment="1" applyProtection="1">
      <alignment horizontal="right"/>
    </xf>
    <xf numFmtId="168" fontId="3" fillId="0" borderId="0" xfId="1" applyNumberFormat="1" applyFont="1" applyFill="1" applyBorder="1" applyAlignment="1">
      <alignment vertical="top"/>
    </xf>
    <xf numFmtId="0" fontId="0" fillId="0" borderId="0" xfId="0" applyBorder="1" applyAlignment="1"/>
    <xf numFmtId="0" fontId="3" fillId="0" borderId="2" xfId="0" applyFon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3" fillId="0" borderId="0" xfId="0" applyFont="1" applyFill="1" applyBorder="1" applyAlignment="1" applyProtection="1">
      <alignment horizontal="left" vertical="top"/>
    </xf>
    <xf numFmtId="168" fontId="3" fillId="0" borderId="0" xfId="1" applyNumberFormat="1" applyFont="1" applyFill="1" applyBorder="1" applyAlignment="1">
      <alignment horizontal="right" vertical="top"/>
    </xf>
    <xf numFmtId="168" fontId="3" fillId="0" borderId="0" xfId="1" applyNumberFormat="1" applyFont="1" applyFill="1" applyBorder="1" applyAlignment="1" applyProtection="1">
      <alignment horizontal="right" vertical="top"/>
    </xf>
    <xf numFmtId="168" fontId="3" fillId="0" borderId="3" xfId="1" applyNumberFormat="1" applyFont="1" applyFill="1" applyBorder="1" applyAlignment="1" applyProtection="1">
      <alignment horizontal="right" vertical="top"/>
    </xf>
    <xf numFmtId="0" fontId="9" fillId="0" borderId="16" xfId="0" applyFont="1" applyBorder="1" applyAlignment="1"/>
    <xf numFmtId="0" fontId="9" fillId="0" borderId="0" xfId="0" applyFont="1" applyBorder="1" applyAlignment="1">
      <alignment horizontal="centerContinuous"/>
    </xf>
    <xf numFmtId="0" fontId="9" fillId="0" borderId="2" xfId="0" applyFont="1" applyBorder="1" applyAlignment="1">
      <alignment horizontal="centerContinuous"/>
    </xf>
    <xf numFmtId="0" fontId="3" fillId="0" borderId="18" xfId="0" applyFont="1" applyBorder="1" applyAlignment="1"/>
    <xf numFmtId="0" fontId="3" fillId="0" borderId="2" xfId="0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9" fillId="0" borderId="2" xfId="0" applyFont="1" applyBorder="1" applyAlignment="1"/>
    <xf numFmtId="0" fontId="3" fillId="0" borderId="13" xfId="0" applyFont="1" applyBorder="1" applyAlignment="1"/>
    <xf numFmtId="168" fontId="3" fillId="0" borderId="3" xfId="1" applyNumberFormat="1" applyFont="1" applyFill="1" applyBorder="1" applyAlignment="1">
      <alignment vertical="top"/>
    </xf>
    <xf numFmtId="3" fontId="3" fillId="0" borderId="0" xfId="0" applyNumberFormat="1" applyFont="1" applyFill="1" applyBorder="1" applyAlignment="1">
      <alignment vertical="top"/>
    </xf>
    <xf numFmtId="168" fontId="3" fillId="0" borderId="2" xfId="0" applyNumberFormat="1" applyFont="1" applyBorder="1" applyAlignment="1"/>
    <xf numFmtId="0" fontId="9" fillId="0" borderId="2" xfId="0" applyFont="1" applyFill="1" applyBorder="1" applyAlignment="1">
      <alignment horizontal="centerContinuous"/>
    </xf>
    <xf numFmtId="0" fontId="9" fillId="0" borderId="16" xfId="0" applyFont="1" applyFill="1" applyBorder="1" applyAlignment="1"/>
    <xf numFmtId="3" fontId="3" fillId="0" borderId="3" xfId="0" applyNumberFormat="1" applyFont="1" applyFill="1" applyBorder="1" applyAlignment="1">
      <alignment vertical="top"/>
    </xf>
    <xf numFmtId="168" fontId="3" fillId="0" borderId="20" xfId="1" quotePrefix="1" applyNumberFormat="1" applyFont="1" applyFill="1" applyBorder="1" applyAlignment="1">
      <alignment vertical="top"/>
    </xf>
    <xf numFmtId="168" fontId="3" fillId="0" borderId="18" xfId="1" quotePrefix="1" applyNumberFormat="1" applyFont="1" applyFill="1" applyBorder="1" applyAlignment="1">
      <alignment vertical="top"/>
    </xf>
    <xf numFmtId="164" fontId="3" fillId="0" borderId="0" xfId="0" applyNumberFormat="1" applyFont="1" applyFill="1" applyAlignment="1">
      <alignment vertical="top"/>
    </xf>
    <xf numFmtId="164" fontId="3" fillId="0" borderId="0" xfId="0" applyNumberFormat="1" applyFont="1" applyFill="1" applyBorder="1" applyAlignment="1">
      <alignment vertical="top"/>
    </xf>
    <xf numFmtId="0" fontId="3" fillId="0" borderId="0" xfId="0" applyFont="1" applyFill="1" applyAlignment="1">
      <alignment horizontal="left"/>
    </xf>
    <xf numFmtId="168" fontId="8" fillId="0" borderId="0" xfId="1" applyNumberFormat="1" applyFont="1" applyFill="1" applyBorder="1" applyAlignment="1">
      <alignment horizontal="right"/>
    </xf>
    <xf numFmtId="168" fontId="3" fillId="0" borderId="13" xfId="1" applyNumberFormat="1" applyFont="1" applyFill="1" applyBorder="1" applyAlignment="1" applyProtection="1">
      <alignment horizontal="right" vertical="top"/>
    </xf>
    <xf numFmtId="0" fontId="3" fillId="0" borderId="0" xfId="0" applyFont="1" applyFill="1" applyBorder="1" applyAlignment="1">
      <alignment horizontal="right"/>
    </xf>
    <xf numFmtId="168" fontId="3" fillId="0" borderId="13" xfId="1" quotePrefix="1" applyNumberFormat="1" applyFont="1" applyFill="1" applyBorder="1" applyAlignment="1">
      <alignment vertical="top"/>
    </xf>
    <xf numFmtId="0" fontId="9" fillId="0" borderId="2" xfId="0" applyFont="1" applyFill="1" applyBorder="1" applyAlignment="1"/>
    <xf numFmtId="168" fontId="3" fillId="0" borderId="13" xfId="1" applyNumberFormat="1" applyFont="1" applyFill="1" applyBorder="1" applyAlignment="1">
      <alignment vertical="top"/>
    </xf>
    <xf numFmtId="168" fontId="3" fillId="0" borderId="0" xfId="1" quotePrefix="1" applyNumberFormat="1" applyFont="1" applyFill="1" applyBorder="1" applyAlignment="1">
      <alignment vertical="top"/>
    </xf>
    <xf numFmtId="168" fontId="3" fillId="0" borderId="2" xfId="0" applyNumberFormat="1" applyFont="1" applyBorder="1" applyAlignment="1">
      <alignment horizontal="centerContinuous"/>
    </xf>
    <xf numFmtId="9" fontId="3" fillId="0" borderId="0" xfId="3" applyFont="1" applyAlignment="1">
      <alignment vertical="top"/>
    </xf>
    <xf numFmtId="9" fontId="3" fillId="0" borderId="0" xfId="3" applyFont="1" applyBorder="1" applyAlignment="1">
      <alignment vertical="top"/>
    </xf>
    <xf numFmtId="9" fontId="3" fillId="0" borderId="3" xfId="3" applyFont="1" applyBorder="1" applyAlignment="1">
      <alignment vertical="top"/>
    </xf>
    <xf numFmtId="9" fontId="3" fillId="0" borderId="4" xfId="3" applyFont="1" applyBorder="1" applyAlignment="1">
      <alignment vertical="top"/>
    </xf>
    <xf numFmtId="9" fontId="3" fillId="0" borderId="2" xfId="3" applyFont="1" applyBorder="1" applyAlignment="1">
      <alignment vertical="top"/>
    </xf>
    <xf numFmtId="9" fontId="3" fillId="0" borderId="0" xfId="0" applyNumberFormat="1" applyFont="1" applyFill="1" applyAlignment="1">
      <alignment vertical="top"/>
    </xf>
    <xf numFmtId="9" fontId="3" fillId="0" borderId="3" xfId="3" applyFont="1" applyFill="1" applyBorder="1" applyAlignment="1">
      <alignment vertical="top"/>
    </xf>
    <xf numFmtId="9" fontId="3" fillId="0" borderId="0" xfId="3" applyFont="1" applyFill="1" applyAlignment="1">
      <alignment vertical="top"/>
    </xf>
    <xf numFmtId="9" fontId="3" fillId="0" borderId="0" xfId="3" applyFont="1" applyFill="1" applyBorder="1" applyAlignment="1">
      <alignment vertical="top"/>
    </xf>
    <xf numFmtId="3" fontId="3" fillId="0" borderId="0" xfId="1" applyNumberFormat="1" applyFont="1" applyFill="1" applyBorder="1" applyAlignment="1" applyProtection="1">
      <alignment horizontal="left"/>
    </xf>
    <xf numFmtId="3" fontId="3" fillId="0" borderId="3" xfId="1" applyNumberFormat="1" applyFont="1" applyFill="1" applyBorder="1" applyAlignment="1">
      <alignment vertical="top"/>
    </xf>
    <xf numFmtId="3" fontId="3" fillId="0" borderId="0" xfId="1" applyNumberFormat="1" applyFont="1" applyFill="1" applyBorder="1"/>
    <xf numFmtId="3" fontId="3" fillId="0" borderId="0" xfId="1" applyNumberFormat="1" applyFont="1" applyFill="1" applyBorder="1" applyAlignment="1">
      <alignment vertical="top"/>
    </xf>
    <xf numFmtId="3" fontId="3" fillId="0" borderId="18" xfId="1" applyNumberFormat="1" applyFont="1" applyFill="1" applyBorder="1" applyAlignment="1">
      <alignment vertical="top"/>
    </xf>
    <xf numFmtId="3" fontId="3" fillId="0" borderId="18" xfId="1" quotePrefix="1" applyNumberFormat="1" applyFont="1" applyFill="1" applyBorder="1" applyAlignment="1">
      <alignment vertical="top"/>
    </xf>
    <xf numFmtId="3" fontId="3" fillId="0" borderId="0" xfId="1" quotePrefix="1" applyNumberFormat="1" applyFont="1" applyFill="1" applyBorder="1" applyAlignment="1">
      <alignment vertical="top"/>
    </xf>
    <xf numFmtId="3" fontId="3" fillId="0" borderId="0" xfId="1" applyNumberFormat="1" applyFont="1" applyBorder="1" applyAlignment="1">
      <alignment vertical="top"/>
    </xf>
    <xf numFmtId="3" fontId="3" fillId="0" borderId="0" xfId="1" applyNumberFormat="1" applyFont="1" applyFill="1" applyAlignment="1">
      <alignment vertical="top"/>
    </xf>
    <xf numFmtId="3" fontId="3" fillId="0" borderId="0" xfId="1" applyNumberFormat="1" applyFont="1" applyFill="1"/>
    <xf numFmtId="3" fontId="3" fillId="0" borderId="2" xfId="1" applyNumberFormat="1" applyFont="1" applyFill="1" applyBorder="1" applyAlignment="1" applyProtection="1">
      <alignment horizontal="left"/>
    </xf>
    <xf numFmtId="3" fontId="3" fillId="0" borderId="4" xfId="1" applyNumberFormat="1" applyFont="1" applyFill="1" applyBorder="1" applyAlignment="1">
      <alignment vertical="top"/>
    </xf>
    <xf numFmtId="3" fontId="3" fillId="0" borderId="2" xfId="1" applyNumberFormat="1" applyFont="1" applyFill="1" applyBorder="1"/>
    <xf numFmtId="3" fontId="3" fillId="0" borderId="2" xfId="1" applyNumberFormat="1" applyFont="1" applyFill="1" applyBorder="1" applyAlignment="1">
      <alignment vertical="top"/>
    </xf>
    <xf numFmtId="3" fontId="3" fillId="0" borderId="16" xfId="1" quotePrefix="1" applyNumberFormat="1" applyFont="1" applyFill="1" applyBorder="1" applyAlignment="1">
      <alignment vertical="top"/>
    </xf>
    <xf numFmtId="3" fontId="3" fillId="0" borderId="2" xfId="1" quotePrefix="1" applyNumberFormat="1" applyFont="1" applyFill="1" applyBorder="1" applyAlignment="1">
      <alignment vertical="top"/>
    </xf>
    <xf numFmtId="3" fontId="3" fillId="0" borderId="31" xfId="1" quotePrefix="1" applyNumberFormat="1" applyFont="1" applyFill="1" applyBorder="1" applyAlignment="1">
      <alignment vertical="top"/>
    </xf>
    <xf numFmtId="0" fontId="13" fillId="0" borderId="0" xfId="0" applyFont="1" applyFill="1" applyAlignment="1"/>
    <xf numFmtId="37" fontId="16" fillId="0" borderId="3" xfId="2" applyNumberFormat="1" applyFont="1" applyFill="1" applyBorder="1" applyAlignment="1">
      <alignment horizontal="right"/>
    </xf>
    <xf numFmtId="3" fontId="3" fillId="0" borderId="1" xfId="0" applyNumberFormat="1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164" fontId="3" fillId="0" borderId="0" xfId="0" applyNumberFormat="1" applyFont="1" applyFill="1" applyAlignment="1">
      <alignment horizontal="right" vertical="top"/>
    </xf>
    <xf numFmtId="0" fontId="3" fillId="2" borderId="0" xfId="0" applyFont="1" applyFill="1" applyAlignment="1"/>
    <xf numFmtId="3" fontId="3" fillId="2" borderId="0" xfId="0" applyNumberFormat="1" applyFont="1" applyFill="1" applyBorder="1" applyAlignment="1"/>
    <xf numFmtId="164" fontId="3" fillId="0" borderId="0" xfId="0" applyNumberFormat="1" applyFont="1" applyFill="1" applyBorder="1" applyAlignment="1">
      <alignment horizontal="right" vertical="top"/>
    </xf>
    <xf numFmtId="168" fontId="3" fillId="0" borderId="12" xfId="1" applyNumberFormat="1" applyFont="1" applyFill="1" applyBorder="1" applyAlignment="1" applyProtection="1">
      <alignment horizontal="right" vertical="top"/>
    </xf>
    <xf numFmtId="3" fontId="3" fillId="0" borderId="0" xfId="0" quotePrefix="1" applyNumberFormat="1" applyFont="1" applyFill="1" applyBorder="1" applyAlignment="1">
      <alignment horizontal="right"/>
    </xf>
    <xf numFmtId="3" fontId="3" fillId="0" borderId="1" xfId="0" applyNumberFormat="1" applyFont="1" applyFill="1" applyBorder="1" applyAlignment="1">
      <alignment horizontal="centerContinuous"/>
    </xf>
    <xf numFmtId="166" fontId="3" fillId="0" borderId="0" xfId="1" applyNumberFormat="1" applyFont="1" applyFill="1" applyBorder="1" applyAlignment="1"/>
    <xf numFmtId="166" fontId="3" fillId="0" borderId="3" xfId="1" applyNumberFormat="1" applyFont="1" applyFill="1" applyBorder="1" applyAlignment="1"/>
    <xf numFmtId="167" fontId="3" fillId="0" borderId="0" xfId="0" applyNumberFormat="1" applyFont="1" applyFill="1" applyAlignment="1"/>
    <xf numFmtId="3" fontId="3" fillId="0" borderId="0" xfId="0" applyNumberFormat="1" applyFont="1" applyFill="1" applyAlignment="1">
      <alignment horizontal="right"/>
    </xf>
    <xf numFmtId="0" fontId="0" fillId="0" borderId="0" xfId="0" applyFill="1" applyBorder="1" applyAlignment="1"/>
    <xf numFmtId="0" fontId="13" fillId="0" borderId="0" xfId="0" applyFont="1" applyFill="1" applyBorder="1" applyAlignment="1"/>
    <xf numFmtId="164" fontId="3" fillId="0" borderId="3" xfId="0" applyNumberFormat="1" applyFont="1" applyFill="1" applyBorder="1" applyAlignment="1">
      <alignment vertical="top"/>
    </xf>
    <xf numFmtId="164" fontId="3" fillId="0" borderId="15" xfId="0" applyNumberFormat="1" applyFont="1" applyFill="1" applyBorder="1" applyAlignment="1">
      <alignment vertical="top"/>
    </xf>
    <xf numFmtId="164" fontId="3" fillId="0" borderId="3" xfId="0" applyNumberFormat="1" applyFont="1" applyFill="1" applyBorder="1" applyAlignment="1">
      <alignment horizontal="right" vertical="top"/>
    </xf>
    <xf numFmtId="164" fontId="3" fillId="0" borderId="15" xfId="0" applyNumberFormat="1" applyFont="1" applyFill="1" applyBorder="1" applyAlignment="1">
      <alignment horizontal="right" vertical="top"/>
    </xf>
    <xf numFmtId="3" fontId="3" fillId="0" borderId="0" xfId="1" applyNumberFormat="1" applyFont="1" applyFill="1" applyBorder="1" applyAlignment="1" applyProtection="1">
      <alignment horizontal="right" vertical="top"/>
    </xf>
    <xf numFmtId="3" fontId="3" fillId="0" borderId="2" xfId="1" applyNumberFormat="1" applyFont="1" applyFill="1" applyBorder="1" applyAlignment="1" applyProtection="1">
      <alignment horizontal="right" vertical="top"/>
    </xf>
    <xf numFmtId="37" fontId="3" fillId="0" borderId="0" xfId="0" applyNumberFormat="1" applyFont="1" applyBorder="1" applyAlignment="1"/>
    <xf numFmtId="0" fontId="8" fillId="0" borderId="2" xfId="0" applyFont="1" applyFill="1" applyBorder="1" applyAlignment="1"/>
    <xf numFmtId="0" fontId="8" fillId="0" borderId="0" xfId="0" applyFont="1" applyFill="1" applyAlignment="1"/>
    <xf numFmtId="0" fontId="8" fillId="0" borderId="0" xfId="0" applyFont="1" applyFill="1" applyBorder="1" applyAlignment="1"/>
    <xf numFmtId="0" fontId="8" fillId="0" borderId="0" xfId="0" applyFont="1" applyFill="1" applyAlignment="1">
      <alignment horizontal="right"/>
    </xf>
    <xf numFmtId="168" fontId="8" fillId="0" borderId="0" xfId="0" applyNumberFormat="1" applyFont="1" applyFill="1" applyBorder="1" applyAlignment="1"/>
    <xf numFmtId="168" fontId="8" fillId="0" borderId="2" xfId="0" applyNumberFormat="1" applyFont="1" applyFill="1" applyBorder="1" applyAlignment="1"/>
    <xf numFmtId="0" fontId="19" fillId="0" borderId="0" xfId="0" applyFont="1" applyBorder="1" applyAlignment="1"/>
    <xf numFmtId="0" fontId="19" fillId="0" borderId="0" xfId="0" applyFont="1" applyAlignment="1"/>
    <xf numFmtId="0" fontId="8" fillId="0" borderId="2" xfId="0" applyFont="1" applyBorder="1" applyAlignment="1"/>
    <xf numFmtId="0" fontId="8" fillId="0" borderId="2" xfId="0" applyFont="1" applyBorder="1" applyAlignment="1">
      <alignment horizontal="centerContinuous"/>
    </xf>
    <xf numFmtId="0" fontId="8" fillId="0" borderId="0" xfId="0" applyFont="1" applyBorder="1" applyAlignment="1">
      <alignment horizontal="centerContinuous"/>
    </xf>
    <xf numFmtId="0" fontId="8" fillId="0" borderId="0" xfId="0" applyFont="1" applyAlignment="1"/>
    <xf numFmtId="168" fontId="8" fillId="0" borderId="2" xfId="0" applyNumberFormat="1" applyFont="1" applyBorder="1" applyAlignment="1">
      <alignment horizontal="centerContinuous"/>
    </xf>
    <xf numFmtId="0" fontId="8" fillId="0" borderId="0" xfId="0" applyFont="1" applyBorder="1" applyAlignment="1"/>
    <xf numFmtId="0" fontId="8" fillId="0" borderId="5" xfId="0" applyFont="1" applyBorder="1" applyAlignment="1">
      <alignment horizontal="centerContinuous"/>
    </xf>
    <xf numFmtId="0" fontId="13" fillId="0" borderId="0" xfId="0" applyFont="1" applyAlignment="1"/>
    <xf numFmtId="0" fontId="13" fillId="0" borderId="0" xfId="0" applyFont="1" applyBorder="1" applyAlignment="1"/>
    <xf numFmtId="0" fontId="13" fillId="0" borderId="0" xfId="0" applyFont="1" applyBorder="1" applyAlignment="1">
      <alignment horizontal="left"/>
    </xf>
    <xf numFmtId="3" fontId="3" fillId="0" borderId="0" xfId="0" applyNumberFormat="1" applyFont="1" applyFill="1" applyBorder="1" applyAlignment="1">
      <alignment horizontal="right" wrapText="1"/>
    </xf>
    <xf numFmtId="3" fontId="3" fillId="0" borderId="0" xfId="0" applyNumberFormat="1" applyFont="1" applyFill="1" applyAlignment="1">
      <alignment horizontal="right" wrapText="1"/>
    </xf>
    <xf numFmtId="166" fontId="3" fillId="2" borderId="0" xfId="0" applyNumberFormat="1" applyFont="1" applyFill="1" applyAlignment="1"/>
    <xf numFmtId="168" fontId="3" fillId="0" borderId="12" xfId="1" applyNumberFormat="1" applyFont="1" applyFill="1" applyBorder="1" applyAlignment="1">
      <alignment vertical="top"/>
    </xf>
    <xf numFmtId="164" fontId="12" fillId="0" borderId="15" xfId="0" applyNumberFormat="1" applyFont="1" applyFill="1" applyBorder="1" applyAlignment="1">
      <alignment horizontal="right" vertical="top"/>
    </xf>
    <xf numFmtId="166" fontId="12" fillId="0" borderId="0" xfId="0" applyNumberFormat="1" applyFont="1" applyFill="1" applyBorder="1" applyAlignment="1"/>
    <xf numFmtId="3" fontId="3" fillId="0" borderId="2" xfId="0" applyNumberFormat="1" applyFont="1" applyFill="1" applyBorder="1" applyAlignment="1">
      <alignment horizontal="right" wrapText="1"/>
    </xf>
    <xf numFmtId="164" fontId="12" fillId="0" borderId="0" xfId="0" applyNumberFormat="1" applyFont="1" applyFill="1" applyAlignment="1">
      <alignment vertical="top"/>
    </xf>
    <xf numFmtId="164" fontId="12" fillId="0" borderId="0" xfId="0" applyNumberFormat="1" applyFont="1" applyFill="1" applyBorder="1" applyAlignment="1">
      <alignment vertical="top"/>
    </xf>
    <xf numFmtId="164" fontId="12" fillId="0" borderId="3" xfId="0" applyNumberFormat="1" applyFont="1" applyFill="1" applyBorder="1" applyAlignment="1">
      <alignment horizontal="right" vertical="top"/>
    </xf>
    <xf numFmtId="164" fontId="12" fillId="0" borderId="0" xfId="0" applyNumberFormat="1" applyFont="1" applyFill="1" applyAlignment="1">
      <alignment horizontal="right" vertical="top"/>
    </xf>
    <xf numFmtId="164" fontId="12" fillId="0" borderId="0" xfId="0" applyNumberFormat="1" applyFont="1" applyFill="1" applyBorder="1" applyAlignment="1">
      <alignment horizontal="right" vertical="top"/>
    </xf>
    <xf numFmtId="164" fontId="12" fillId="0" borderId="12" xfId="0" applyNumberFormat="1" applyFont="1" applyFill="1" applyBorder="1" applyAlignment="1">
      <alignment horizontal="right" vertical="top"/>
    </xf>
    <xf numFmtId="164" fontId="12" fillId="0" borderId="22" xfId="0" applyNumberFormat="1" applyFont="1" applyFill="1" applyBorder="1" applyAlignment="1">
      <alignment horizontal="right" vertical="top"/>
    </xf>
    <xf numFmtId="164" fontId="12" fillId="0" borderId="13" xfId="0" applyNumberFormat="1" applyFont="1" applyFill="1" applyBorder="1" applyAlignment="1">
      <alignment horizontal="right" vertical="top"/>
    </xf>
    <xf numFmtId="0" fontId="20" fillId="0" borderId="0" xfId="0" applyFont="1" applyFill="1" applyBorder="1" applyAlignment="1"/>
    <xf numFmtId="0" fontId="9" fillId="0" borderId="35" xfId="0" applyFont="1" applyBorder="1" applyAlignment="1"/>
    <xf numFmtId="3" fontId="3" fillId="0" borderId="3" xfId="0" quotePrefix="1" applyNumberFormat="1" applyFont="1" applyFill="1" applyBorder="1" applyAlignment="1">
      <alignment horizontal="right"/>
    </xf>
    <xf numFmtId="0" fontId="15" fillId="0" borderId="2" xfId="0" applyFont="1" applyFill="1" applyBorder="1" applyAlignment="1"/>
    <xf numFmtId="0" fontId="22" fillId="0" borderId="0" xfId="0" applyFont="1" applyBorder="1" applyAlignment="1"/>
    <xf numFmtId="0" fontId="22" fillId="0" borderId="0" xfId="0" applyFont="1" applyAlignment="1"/>
    <xf numFmtId="0" fontId="20" fillId="0" borderId="2" xfId="0" applyFont="1" applyFill="1" applyBorder="1" applyAlignment="1">
      <alignment horizontal="left"/>
    </xf>
    <xf numFmtId="168" fontId="15" fillId="0" borderId="2" xfId="0" applyNumberFormat="1" applyFont="1" applyFill="1" applyBorder="1" applyAlignment="1"/>
    <xf numFmtId="0" fontId="15" fillId="0" borderId="0" xfId="0" applyFont="1" applyFill="1" applyAlignment="1"/>
    <xf numFmtId="0" fontId="22" fillId="0" borderId="0" xfId="0" applyFont="1" applyFill="1" applyAlignment="1"/>
    <xf numFmtId="167" fontId="3" fillId="0" borderId="0" xfId="1" applyNumberFormat="1" applyFont="1" applyFill="1" applyBorder="1" applyAlignment="1"/>
    <xf numFmtId="166" fontId="3" fillId="0" borderId="0" xfId="1" applyNumberFormat="1" applyFont="1" applyFill="1" applyBorder="1" applyAlignment="1">
      <alignment horizontal="right"/>
    </xf>
    <xf numFmtId="17" fontId="3" fillId="0" borderId="0" xfId="0" applyNumberFormat="1" applyFont="1" applyAlignment="1">
      <alignment horizontal="right"/>
    </xf>
    <xf numFmtId="168" fontId="8" fillId="0" borderId="0" xfId="0" applyNumberFormat="1" applyFont="1" applyFill="1" applyAlignment="1"/>
    <xf numFmtId="3" fontId="3" fillId="0" borderId="18" xfId="1" applyNumberFormat="1" applyFont="1" applyBorder="1" applyAlignment="1">
      <alignment vertical="top"/>
    </xf>
    <xf numFmtId="3" fontId="3" fillId="0" borderId="18" xfId="1" quotePrefix="1" applyNumberFormat="1" applyFont="1" applyBorder="1" applyAlignment="1">
      <alignment vertical="top"/>
    </xf>
    <xf numFmtId="3" fontId="3" fillId="0" borderId="0" xfId="1" quotePrefix="1" applyNumberFormat="1" applyFont="1" applyBorder="1" applyAlignment="1">
      <alignment vertical="top"/>
    </xf>
    <xf numFmtId="3" fontId="3" fillId="0" borderId="16" xfId="1" applyNumberFormat="1" applyFont="1" applyBorder="1" applyAlignment="1">
      <alignment vertical="top"/>
    </xf>
    <xf numFmtId="3" fontId="3" fillId="0" borderId="2" xfId="1" applyNumberFormat="1" applyFont="1" applyBorder="1" applyAlignment="1">
      <alignment vertical="top"/>
    </xf>
    <xf numFmtId="3" fontId="3" fillId="0" borderId="16" xfId="1" quotePrefix="1" applyNumberFormat="1" applyFont="1" applyBorder="1" applyAlignment="1">
      <alignment vertical="top"/>
    </xf>
    <xf numFmtId="3" fontId="3" fillId="0" borderId="2" xfId="1" quotePrefix="1" applyNumberFormat="1" applyFont="1" applyBorder="1" applyAlignment="1">
      <alignment vertical="top"/>
    </xf>
    <xf numFmtId="3" fontId="3" fillId="0" borderId="31" xfId="1" quotePrefix="1" applyNumberFormat="1" applyFont="1" applyBorder="1" applyAlignment="1">
      <alignment vertical="top"/>
    </xf>
    <xf numFmtId="2" fontId="3" fillId="0" borderId="0" xfId="0" applyNumberFormat="1" applyFont="1" applyFill="1" applyAlignment="1">
      <alignment horizontal="right"/>
    </xf>
    <xf numFmtId="0" fontId="23" fillId="0" borderId="0" xfId="0" applyFont="1" applyFill="1" applyAlignment="1"/>
    <xf numFmtId="9" fontId="3" fillId="0" borderId="13" xfId="3" applyFont="1" applyBorder="1" applyAlignment="1">
      <alignment vertical="top"/>
    </xf>
    <xf numFmtId="3" fontId="3" fillId="0" borderId="0" xfId="1" applyNumberFormat="1" applyFont="1" applyFill="1" applyBorder="1" applyAlignment="1"/>
    <xf numFmtId="3" fontId="3" fillId="0" borderId="0" xfId="1" applyNumberFormat="1" applyFont="1" applyFill="1" applyBorder="1" applyAlignment="1">
      <alignment wrapText="1"/>
    </xf>
    <xf numFmtId="3" fontId="3" fillId="0" borderId="2" xfId="1" applyNumberFormat="1" applyFont="1" applyFill="1" applyBorder="1" applyAlignment="1">
      <alignment wrapText="1"/>
    </xf>
    <xf numFmtId="3" fontId="3" fillId="3" borderId="0" xfId="0" applyNumberFormat="1" applyFont="1" applyFill="1" applyAlignment="1"/>
    <xf numFmtId="166" fontId="3" fillId="3" borderId="0" xfId="1" applyNumberFormat="1" applyFont="1" applyFill="1" applyBorder="1" applyAlignment="1"/>
    <xf numFmtId="166" fontId="3" fillId="3" borderId="0" xfId="1" applyNumberFormat="1" applyFont="1" applyFill="1" applyBorder="1" applyAlignment="1">
      <alignment horizontal="right"/>
    </xf>
    <xf numFmtId="166" fontId="3" fillId="3" borderId="3" xfId="1" applyNumberFormat="1" applyFont="1" applyFill="1" applyBorder="1" applyAlignment="1"/>
    <xf numFmtId="167" fontId="3" fillId="3" borderId="0" xfId="0" applyNumberFormat="1" applyFont="1" applyFill="1" applyBorder="1" applyAlignment="1">
      <alignment horizontal="right"/>
    </xf>
    <xf numFmtId="3" fontId="3" fillId="3" borderId="0" xfId="0" applyNumberFormat="1" applyFont="1" applyFill="1" applyBorder="1" applyAlignment="1"/>
    <xf numFmtId="3" fontId="3" fillId="3" borderId="0" xfId="0" applyNumberFormat="1" applyFont="1" applyFill="1" applyBorder="1" applyAlignment="1">
      <alignment horizontal="right"/>
    </xf>
    <xf numFmtId="3" fontId="3" fillId="3" borderId="3" xfId="0" applyNumberFormat="1" applyFont="1" applyFill="1" applyBorder="1" applyAlignment="1"/>
    <xf numFmtId="167" fontId="3" fillId="3" borderId="0" xfId="0" applyNumberFormat="1" applyFont="1" applyFill="1" applyBorder="1" applyAlignment="1"/>
    <xf numFmtId="3" fontId="3" fillId="3" borderId="0" xfId="0" applyNumberFormat="1" applyFont="1" applyFill="1" applyAlignment="1">
      <alignment horizontal="right"/>
    </xf>
    <xf numFmtId="167" fontId="3" fillId="3" borderId="0" xfId="0" applyNumberFormat="1" applyFont="1" applyFill="1" applyAlignment="1"/>
    <xf numFmtId="0" fontId="3" fillId="3" borderId="0" xfId="0" applyFont="1" applyFill="1" applyAlignment="1"/>
    <xf numFmtId="167" fontId="3" fillId="3" borderId="0" xfId="1" applyNumberFormat="1" applyFont="1" applyFill="1" applyBorder="1" applyAlignment="1"/>
    <xf numFmtId="0" fontId="3" fillId="3" borderId="0" xfId="0" applyFont="1" applyFill="1" applyAlignment="1">
      <alignment horizontal="right"/>
    </xf>
    <xf numFmtId="166" fontId="3" fillId="3" borderId="3" xfId="1" applyNumberFormat="1" applyFont="1" applyFill="1" applyBorder="1" applyAlignment="1">
      <alignment horizontal="right"/>
    </xf>
    <xf numFmtId="167" fontId="3" fillId="3" borderId="0" xfId="1" applyNumberFormat="1" applyFont="1" applyFill="1" applyBorder="1" applyAlignment="1">
      <alignment horizontal="right"/>
    </xf>
    <xf numFmtId="3" fontId="3" fillId="3" borderId="3" xfId="0" applyNumberFormat="1" applyFont="1" applyFill="1" applyBorder="1" applyAlignment="1">
      <alignment horizontal="right"/>
    </xf>
    <xf numFmtId="3" fontId="3" fillId="3" borderId="3" xfId="0" quotePrefix="1" applyNumberFormat="1" applyFont="1" applyFill="1" applyBorder="1" applyAlignment="1">
      <alignment horizontal="right"/>
    </xf>
    <xf numFmtId="3" fontId="3" fillId="3" borderId="0" xfId="0" quotePrefix="1" applyNumberFormat="1" applyFont="1" applyFill="1" applyBorder="1" applyAlignment="1">
      <alignment horizontal="right"/>
    </xf>
    <xf numFmtId="0" fontId="9" fillId="0" borderId="0" xfId="0" applyFont="1" applyFill="1" applyBorder="1" applyAlignment="1"/>
    <xf numFmtId="3" fontId="9" fillId="0" borderId="2" xfId="0" applyNumberFormat="1" applyFont="1" applyFill="1" applyBorder="1" applyAlignment="1"/>
    <xf numFmtId="0" fontId="20" fillId="0" borderId="2" xfId="0" applyFont="1" applyFill="1" applyBorder="1" applyAlignment="1"/>
    <xf numFmtId="168" fontId="20" fillId="0" borderId="2" xfId="1" applyNumberFormat="1" applyFont="1" applyFill="1" applyBorder="1" applyAlignment="1"/>
    <xf numFmtId="0" fontId="9" fillId="0" borderId="2" xfId="0" applyFont="1" applyFill="1" applyBorder="1" applyAlignment="1">
      <alignment horizontal="right"/>
    </xf>
    <xf numFmtId="168" fontId="9" fillId="0" borderId="2" xfId="1" applyNumberFormat="1" applyFont="1" applyFill="1" applyBorder="1" applyAlignment="1">
      <alignment horizontal="right" wrapText="1"/>
    </xf>
    <xf numFmtId="0" fontId="9" fillId="0" borderId="14" xfId="0" applyFont="1" applyFill="1" applyBorder="1" applyAlignment="1">
      <alignment horizontal="left"/>
    </xf>
    <xf numFmtId="168" fontId="9" fillId="0" borderId="2" xfId="0" applyNumberFormat="1" applyFont="1" applyFill="1" applyBorder="1" applyAlignment="1">
      <alignment horizontal="right"/>
    </xf>
    <xf numFmtId="168" fontId="20" fillId="0" borderId="2" xfId="1" applyNumberFormat="1" applyFont="1" applyFill="1" applyBorder="1" applyAlignment="1">
      <alignment horizontal="right" wrapText="1"/>
    </xf>
    <xf numFmtId="0" fontId="9" fillId="0" borderId="0" xfId="0" applyFont="1" applyFill="1" applyAlignment="1">
      <alignment horizontal="right"/>
    </xf>
    <xf numFmtId="0" fontId="9" fillId="0" borderId="0" xfId="0" applyFont="1" applyFill="1" applyAlignment="1"/>
    <xf numFmtId="0" fontId="9" fillId="0" borderId="0" xfId="0" applyFont="1" applyFill="1" applyBorder="1" applyAlignment="1">
      <alignment horizontal="left"/>
    </xf>
    <xf numFmtId="3" fontId="9" fillId="0" borderId="0" xfId="0" applyNumberFormat="1" applyFont="1" applyFill="1" applyAlignment="1">
      <alignment horizontal="left"/>
    </xf>
    <xf numFmtId="3" fontId="9" fillId="0" borderId="0" xfId="0" applyNumberFormat="1" applyFont="1" applyFill="1" applyBorder="1" applyAlignment="1">
      <alignment horizontal="left"/>
    </xf>
    <xf numFmtId="9" fontId="9" fillId="0" borderId="0" xfId="3" applyFont="1" applyFill="1" applyAlignment="1">
      <alignment horizontal="left"/>
    </xf>
    <xf numFmtId="168" fontId="9" fillId="0" borderId="5" xfId="1" applyNumberFormat="1" applyFont="1" applyFill="1" applyBorder="1" applyAlignment="1">
      <alignment horizontal="left"/>
    </xf>
    <xf numFmtId="0" fontId="9" fillId="0" borderId="2" xfId="0" applyFont="1" applyFill="1" applyBorder="1" applyAlignment="1">
      <alignment horizontal="left"/>
    </xf>
    <xf numFmtId="3" fontId="9" fillId="0" borderId="2" xfId="0" applyNumberFormat="1" applyFont="1" applyFill="1" applyBorder="1" applyAlignment="1">
      <alignment horizontal="left"/>
    </xf>
    <xf numFmtId="168" fontId="20" fillId="0" borderId="2" xfId="1" applyNumberFormat="1" applyFont="1" applyFill="1" applyBorder="1" applyAlignment="1">
      <alignment horizontal="left" wrapText="1"/>
    </xf>
    <xf numFmtId="0" fontId="9" fillId="0" borderId="6" xfId="0" applyFont="1" applyFill="1" applyBorder="1" applyAlignment="1">
      <alignment horizontal="left"/>
    </xf>
    <xf numFmtId="0" fontId="9" fillId="0" borderId="5" xfId="0" applyFont="1" applyFill="1" applyBorder="1" applyAlignment="1">
      <alignment horizontal="left"/>
    </xf>
    <xf numFmtId="168" fontId="9" fillId="0" borderId="2" xfId="1" applyNumberFormat="1" applyFont="1" applyFill="1" applyBorder="1" applyAlignment="1">
      <alignment horizontal="left" wrapText="1"/>
    </xf>
    <xf numFmtId="0" fontId="9" fillId="0" borderId="0" xfId="0" applyFont="1" applyFill="1" applyAlignment="1">
      <alignment horizontal="left"/>
    </xf>
    <xf numFmtId="168" fontId="9" fillId="0" borderId="5" xfId="0" applyNumberFormat="1" applyFont="1" applyFill="1" applyBorder="1" applyAlignment="1">
      <alignment horizontal="left"/>
    </xf>
    <xf numFmtId="3" fontId="9" fillId="0" borderId="9" xfId="0" applyNumberFormat="1" applyFont="1" applyFill="1" applyBorder="1" applyAlignment="1">
      <alignment horizontal="right"/>
    </xf>
    <xf numFmtId="168" fontId="9" fillId="0" borderId="0" xfId="1" applyNumberFormat="1" applyFont="1" applyFill="1" applyBorder="1" applyAlignment="1">
      <alignment horizontal="right" wrapText="1"/>
    </xf>
    <xf numFmtId="0" fontId="9" fillId="0" borderId="28" xfId="0" applyFont="1" applyFill="1" applyBorder="1" applyAlignment="1">
      <alignment horizontal="right"/>
    </xf>
    <xf numFmtId="0" fontId="9" fillId="0" borderId="6" xfId="0" applyFont="1" applyFill="1" applyBorder="1" applyAlignment="1">
      <alignment horizontal="right"/>
    </xf>
    <xf numFmtId="0" fontId="9" fillId="0" borderId="14" xfId="0" applyFont="1" applyFill="1" applyBorder="1" applyAlignment="1">
      <alignment horizontal="right"/>
    </xf>
    <xf numFmtId="168" fontId="9" fillId="0" borderId="4" xfId="1" applyNumberFormat="1" applyFont="1" applyFill="1" applyBorder="1" applyAlignment="1">
      <alignment horizontal="right" wrapText="1"/>
    </xf>
    <xf numFmtId="0" fontId="9" fillId="0" borderId="22" xfId="0" applyFont="1" applyFill="1" applyBorder="1" applyAlignment="1">
      <alignment horizontal="right"/>
    </xf>
    <xf numFmtId="168" fontId="9" fillId="0" borderId="5" xfId="1" applyNumberFormat="1" applyFont="1" applyFill="1" applyBorder="1" applyAlignment="1">
      <alignment horizontal="right" wrapText="1"/>
    </xf>
    <xf numFmtId="3" fontId="9" fillId="0" borderId="2" xfId="1" applyNumberFormat="1" applyFont="1" applyFill="1" applyBorder="1" applyAlignment="1">
      <alignment horizontal="right" wrapText="1"/>
    </xf>
    <xf numFmtId="3" fontId="3" fillId="0" borderId="0" xfId="1" applyNumberFormat="1" applyFont="1" applyFill="1" applyBorder="1" applyAlignment="1">
      <alignment horizontal="right" vertical="top"/>
    </xf>
    <xf numFmtId="3" fontId="3" fillId="0" borderId="26" xfId="1" applyNumberFormat="1" applyFont="1" applyFill="1" applyBorder="1" applyAlignment="1">
      <alignment horizontal="right"/>
    </xf>
    <xf numFmtId="3" fontId="3" fillId="0" borderId="0" xfId="1" applyNumberFormat="1" applyFont="1" applyFill="1" applyBorder="1" applyProtection="1"/>
    <xf numFmtId="3" fontId="3" fillId="0" borderId="29" xfId="1" applyNumberFormat="1" applyFont="1" applyFill="1" applyBorder="1" applyAlignment="1">
      <alignment horizontal="right"/>
    </xf>
    <xf numFmtId="3" fontId="3" fillId="0" borderId="3" xfId="1" applyNumberFormat="1" applyFont="1" applyFill="1" applyBorder="1" applyAlignment="1">
      <alignment horizontal="right" wrapText="1"/>
    </xf>
    <xf numFmtId="3" fontId="3" fillId="0" borderId="0" xfId="0" applyNumberFormat="1" applyFont="1" applyFill="1" applyBorder="1" applyAlignment="1">
      <alignment horizontal="right" vertical="top"/>
    </xf>
    <xf numFmtId="3" fontId="3" fillId="0" borderId="15" xfId="1" applyNumberFormat="1" applyFont="1" applyFill="1" applyBorder="1" applyAlignment="1">
      <alignment horizontal="right" wrapText="1"/>
    </xf>
    <xf numFmtId="3" fontId="3" fillId="0" borderId="3" xfId="1" applyNumberFormat="1" applyFont="1" applyFill="1" applyBorder="1" applyAlignment="1">
      <alignment horizontal="right"/>
    </xf>
    <xf numFmtId="3" fontId="3" fillId="0" borderId="15" xfId="1" applyNumberFormat="1" applyFont="1" applyFill="1" applyBorder="1" applyAlignment="1">
      <alignment horizontal="right"/>
    </xf>
    <xf numFmtId="3" fontId="3" fillId="0" borderId="0" xfId="1" applyNumberFormat="1" applyFont="1" applyFill="1" applyAlignment="1">
      <alignment horizontal="right"/>
    </xf>
    <xf numFmtId="3" fontId="3" fillId="0" borderId="0" xfId="1" applyNumberFormat="1" applyFont="1" applyFill="1" applyBorder="1" applyAlignment="1" applyProtection="1">
      <alignment horizontal="right"/>
    </xf>
    <xf numFmtId="3" fontId="3" fillId="0" borderId="15" xfId="0" applyNumberFormat="1" applyFont="1" applyFill="1" applyBorder="1" applyAlignment="1">
      <alignment horizontal="right"/>
    </xf>
    <xf numFmtId="3" fontId="3" fillId="0" borderId="0" xfId="1" applyNumberFormat="1" applyFont="1" applyFill="1" applyBorder="1" applyAlignment="1">
      <alignment horizontal="center"/>
    </xf>
    <xf numFmtId="3" fontId="3" fillId="0" borderId="0" xfId="2" applyNumberFormat="1" applyFont="1" applyFill="1" applyBorder="1" applyAlignment="1" applyProtection="1">
      <alignment horizontal="right"/>
    </xf>
    <xf numFmtId="3" fontId="3" fillId="0" borderId="2" xfId="1" applyNumberFormat="1" applyFont="1" applyFill="1" applyBorder="1" applyProtection="1"/>
    <xf numFmtId="3" fontId="3" fillId="0" borderId="2" xfId="1" applyNumberFormat="1" applyFont="1" applyFill="1" applyBorder="1" applyAlignment="1"/>
    <xf numFmtId="3" fontId="3" fillId="0" borderId="25" xfId="1" applyNumberFormat="1" applyFont="1" applyFill="1" applyBorder="1" applyAlignment="1">
      <alignment horizontal="right"/>
    </xf>
    <xf numFmtId="3" fontId="3" fillId="0" borderId="2" xfId="1" applyNumberFormat="1" applyFont="1" applyFill="1" applyBorder="1" applyAlignment="1">
      <alignment horizontal="right"/>
    </xf>
    <xf numFmtId="3" fontId="3" fillId="0" borderId="2" xfId="1" applyNumberFormat="1" applyFont="1" applyFill="1" applyBorder="1" applyAlignment="1">
      <alignment horizontal="right" vertical="top"/>
    </xf>
    <xf numFmtId="3" fontId="3" fillId="0" borderId="4" xfId="1" applyNumberFormat="1" applyFont="1" applyFill="1" applyBorder="1" applyAlignment="1">
      <alignment horizontal="right"/>
    </xf>
    <xf numFmtId="3" fontId="3" fillId="0" borderId="8" xfId="1" applyNumberFormat="1" applyFont="1" applyFill="1" applyBorder="1" applyAlignment="1">
      <alignment horizontal="right"/>
    </xf>
    <xf numFmtId="3" fontId="3" fillId="0" borderId="0" xfId="1" applyNumberFormat="1" applyFont="1" applyFill="1" applyBorder="1" applyAlignment="1">
      <alignment horizontal="right" wrapText="1"/>
    </xf>
    <xf numFmtId="3" fontId="3" fillId="0" borderId="2" xfId="1" applyNumberFormat="1" applyFont="1" applyFill="1" applyBorder="1" applyAlignment="1">
      <alignment horizontal="right" wrapText="1"/>
    </xf>
    <xf numFmtId="168" fontId="9" fillId="0" borderId="2" xfId="1" applyNumberFormat="1" applyFont="1" applyFill="1" applyBorder="1" applyAlignment="1">
      <alignment horizontal="right"/>
    </xf>
    <xf numFmtId="168" fontId="9" fillId="0" borderId="6" xfId="1" applyNumberFormat="1" applyFont="1" applyFill="1" applyBorder="1" applyAlignment="1"/>
    <xf numFmtId="0" fontId="9" fillId="0" borderId="6" xfId="0" applyFont="1" applyFill="1" applyBorder="1" applyAlignment="1"/>
    <xf numFmtId="0" fontId="9" fillId="0" borderId="14" xfId="0" applyFont="1" applyFill="1" applyBorder="1" applyAlignment="1"/>
    <xf numFmtId="0" fontId="9" fillId="0" borderId="5" xfId="0" applyFont="1" applyFill="1" applyBorder="1" applyAlignment="1"/>
    <xf numFmtId="168" fontId="9" fillId="0" borderId="6" xfId="1" applyNumberFormat="1" applyFont="1" applyFill="1" applyBorder="1" applyAlignment="1">
      <alignment horizontal="right" wrapText="1"/>
    </xf>
    <xf numFmtId="3" fontId="3" fillId="0" borderId="3" xfId="1" applyNumberFormat="1" applyFont="1" applyFill="1" applyBorder="1"/>
    <xf numFmtId="3" fontId="3" fillId="0" borderId="15" xfId="1" applyNumberFormat="1" applyFont="1" applyFill="1" applyBorder="1"/>
    <xf numFmtId="3" fontId="3" fillId="0" borderId="0" xfId="0" applyNumberFormat="1" applyFont="1" applyFill="1" applyAlignment="1">
      <alignment horizontal="right" vertical="top"/>
    </xf>
    <xf numFmtId="3" fontId="3" fillId="0" borderId="15" xfId="0" applyNumberFormat="1" applyFont="1" applyFill="1" applyBorder="1" applyAlignment="1">
      <alignment horizontal="right" vertical="top"/>
    </xf>
    <xf numFmtId="3" fontId="3" fillId="0" borderId="3" xfId="0" applyNumberFormat="1" applyFont="1" applyFill="1" applyBorder="1" applyAlignment="1">
      <alignment horizontal="right" vertical="top"/>
    </xf>
    <xf numFmtId="3" fontId="3" fillId="0" borderId="4" xfId="1" applyNumberFormat="1" applyFont="1" applyFill="1" applyBorder="1"/>
    <xf numFmtId="3" fontId="3" fillId="0" borderId="8" xfId="1" applyNumberFormat="1" applyFont="1" applyFill="1" applyBorder="1"/>
    <xf numFmtId="3" fontId="3" fillId="0" borderId="8" xfId="0" applyNumberFormat="1" applyFont="1" applyFill="1" applyBorder="1" applyAlignment="1">
      <alignment horizontal="right" vertical="top"/>
    </xf>
    <xf numFmtId="3" fontId="3" fillId="0" borderId="2" xfId="0" applyNumberFormat="1" applyFont="1" applyFill="1" applyBorder="1" applyAlignment="1">
      <alignment horizontal="right" vertical="top"/>
    </xf>
    <xf numFmtId="3" fontId="3" fillId="0" borderId="4" xfId="0" applyNumberFormat="1" applyFont="1" applyFill="1" applyBorder="1" applyAlignment="1">
      <alignment horizontal="right" vertical="top"/>
    </xf>
    <xf numFmtId="166" fontId="3" fillId="0" borderId="0" xfId="1" applyNumberFormat="1" applyFont="1" applyFill="1" applyBorder="1" applyAlignment="1">
      <alignment vertical="top"/>
    </xf>
    <xf numFmtId="166" fontId="12" fillId="0" borderId="3" xfId="0" applyNumberFormat="1" applyFont="1" applyFill="1" applyBorder="1" applyAlignment="1">
      <alignment vertical="top"/>
    </xf>
    <xf numFmtId="166" fontId="12" fillId="0" borderId="0" xfId="0" applyNumberFormat="1" applyFont="1" applyFill="1" applyBorder="1" applyAlignment="1">
      <alignment vertical="top"/>
    </xf>
    <xf numFmtId="166" fontId="12" fillId="0" borderId="0" xfId="0" applyNumberFormat="1" applyFont="1" applyFill="1" applyAlignment="1">
      <alignment vertical="top"/>
    </xf>
    <xf numFmtId="166" fontId="12" fillId="0" borderId="13" xfId="0" applyNumberFormat="1" applyFont="1" applyBorder="1" applyAlignment="1"/>
    <xf numFmtId="166" fontId="12" fillId="0" borderId="0" xfId="0" applyNumberFormat="1" applyFont="1" applyBorder="1" applyAlignment="1"/>
    <xf numFmtId="166" fontId="12" fillId="0" borderId="3" xfId="0" applyNumberFormat="1" applyFont="1" applyFill="1" applyBorder="1" applyAlignment="1">
      <alignment horizontal="right" vertical="top"/>
    </xf>
    <xf numFmtId="166" fontId="12" fillId="0" borderId="0" xfId="0" applyNumberFormat="1" applyFont="1" applyFill="1" applyAlignment="1">
      <alignment horizontal="right" vertical="top"/>
    </xf>
    <xf numFmtId="166" fontId="12" fillId="0" borderId="0" xfId="0" applyNumberFormat="1" applyFont="1" applyFill="1" applyBorder="1" applyAlignment="1">
      <alignment horizontal="right" vertical="top"/>
    </xf>
    <xf numFmtId="166" fontId="12" fillId="0" borderId="13" xfId="0" applyNumberFormat="1" applyFont="1" applyBorder="1" applyAlignment="1">
      <alignment horizontal="right"/>
    </xf>
    <xf numFmtId="166" fontId="12" fillId="0" borderId="0" xfId="0" applyNumberFormat="1" applyFont="1" applyBorder="1" applyAlignment="1">
      <alignment horizontal="right"/>
    </xf>
    <xf numFmtId="166" fontId="12" fillId="0" borderId="15" xfId="0" applyNumberFormat="1" applyFont="1" applyFill="1" applyBorder="1" applyAlignment="1">
      <alignment vertical="top"/>
    </xf>
    <xf numFmtId="166" fontId="12" fillId="0" borderId="12" xfId="0" applyNumberFormat="1" applyFont="1" applyFill="1" applyBorder="1" applyAlignment="1">
      <alignment vertical="top"/>
    </xf>
    <xf numFmtId="166" fontId="12" fillId="0" borderId="13" xfId="0" applyNumberFormat="1" applyFont="1" applyFill="1" applyBorder="1" applyAlignment="1">
      <alignment vertical="top"/>
    </xf>
    <xf numFmtId="166" fontId="12" fillId="0" borderId="23" xfId="0" applyNumberFormat="1" applyFont="1" applyFill="1" applyBorder="1" applyAlignment="1">
      <alignment vertical="top"/>
    </xf>
    <xf numFmtId="166" fontId="3" fillId="0" borderId="0" xfId="0" applyNumberFormat="1" applyFont="1" applyFill="1" applyAlignment="1"/>
    <xf numFmtId="3" fontId="25" fillId="0" borderId="1" xfId="0" applyNumberFormat="1" applyFont="1" applyFill="1" applyBorder="1" applyAlignment="1"/>
    <xf numFmtId="3" fontId="26" fillId="0" borderId="1" xfId="0" applyNumberFormat="1" applyFont="1" applyFill="1" applyBorder="1" applyAlignment="1"/>
    <xf numFmtId="168" fontId="9" fillId="0" borderId="3" xfId="1" applyNumberFormat="1" applyFont="1" applyFill="1" applyBorder="1" applyAlignment="1"/>
    <xf numFmtId="168" fontId="9" fillId="0" borderId="0" xfId="1" applyNumberFormat="1" applyFont="1" applyFill="1" applyBorder="1" applyAlignment="1"/>
    <xf numFmtId="168" fontId="9" fillId="0" borderId="0" xfId="1" applyNumberFormat="1" applyFont="1" applyFill="1" applyBorder="1" applyAlignment="1">
      <alignment wrapText="1"/>
    </xf>
    <xf numFmtId="0" fontId="9" fillId="0" borderId="0" xfId="0" applyFont="1" applyFill="1" applyBorder="1" applyAlignment="1">
      <alignment horizontal="right"/>
    </xf>
    <xf numFmtId="0" fontId="9" fillId="0" borderId="8" xfId="0" applyFont="1" applyFill="1" applyBorder="1" applyAlignment="1">
      <alignment horizontal="right"/>
    </xf>
    <xf numFmtId="168" fontId="20" fillId="0" borderId="5" xfId="1" applyNumberFormat="1" applyFont="1" applyFill="1" applyBorder="1" applyAlignment="1">
      <alignment horizontal="left" wrapText="1"/>
    </xf>
    <xf numFmtId="168" fontId="9" fillId="0" borderId="5" xfId="1" applyNumberFormat="1" applyFont="1" applyFill="1" applyBorder="1" applyAlignment="1">
      <alignment wrapText="1"/>
    </xf>
    <xf numFmtId="0" fontId="9" fillId="0" borderId="5" xfId="0" applyFont="1" applyFill="1" applyBorder="1" applyAlignment="1">
      <alignment horizontal="right"/>
    </xf>
    <xf numFmtId="168" fontId="9" fillId="0" borderId="2" xfId="0" applyNumberFormat="1" applyFont="1" applyFill="1" applyBorder="1" applyAlignment="1"/>
    <xf numFmtId="168" fontId="20" fillId="0" borderId="2" xfId="0" applyNumberFormat="1" applyFont="1" applyFill="1" applyBorder="1" applyAlignment="1"/>
    <xf numFmtId="168" fontId="9" fillId="0" borderId="8" xfId="1" applyNumberFormat="1" applyFont="1" applyFill="1" applyBorder="1" applyAlignment="1">
      <alignment horizontal="right" wrapText="1"/>
    </xf>
    <xf numFmtId="168" fontId="9" fillId="0" borderId="2" xfId="1" applyNumberFormat="1" applyFont="1" applyFill="1" applyBorder="1" applyAlignment="1">
      <alignment wrapText="1"/>
    </xf>
    <xf numFmtId="168" fontId="9" fillId="0" borderId="14" xfId="1" applyNumberFormat="1" applyFont="1" applyFill="1" applyBorder="1" applyAlignment="1">
      <alignment horizontal="right" wrapText="1"/>
    </xf>
    <xf numFmtId="3" fontId="12" fillId="0" borderId="3" xfId="1" applyNumberFormat="1" applyFont="1" applyFill="1" applyBorder="1"/>
    <xf numFmtId="3" fontId="24" fillId="0" borderId="3" xfId="1" applyNumberFormat="1" applyFont="1" applyFill="1" applyBorder="1"/>
    <xf numFmtId="3" fontId="12" fillId="0" borderId="15" xfId="1" applyNumberFormat="1" applyFont="1" applyFill="1" applyBorder="1"/>
    <xf numFmtId="3" fontId="12" fillId="0" borderId="0" xfId="1" applyNumberFormat="1" applyFont="1" applyFill="1" applyBorder="1" applyAlignment="1">
      <alignment horizontal="right"/>
    </xf>
    <xf numFmtId="3" fontId="15" fillId="0" borderId="15" xfId="1" applyNumberFormat="1" applyFont="1" applyFill="1" applyBorder="1"/>
    <xf numFmtId="3" fontId="15" fillId="0" borderId="0" xfId="1" applyNumberFormat="1" applyFont="1" applyFill="1" applyBorder="1"/>
    <xf numFmtId="3" fontId="15" fillId="0" borderId="3" xfId="1" applyNumberFormat="1" applyFont="1" applyFill="1" applyBorder="1"/>
    <xf numFmtId="3" fontId="8" fillId="0" borderId="0" xfId="1" applyNumberFormat="1" applyFont="1" applyFill="1" applyBorder="1"/>
    <xf numFmtId="3" fontId="12" fillId="0" borderId="4" xfId="1" applyNumberFormat="1" applyFont="1" applyFill="1" applyBorder="1"/>
    <xf numFmtId="3" fontId="3" fillId="0" borderId="2" xfId="0" applyNumberFormat="1" applyFont="1" applyFill="1" applyBorder="1" applyAlignment="1" applyProtection="1">
      <alignment horizontal="right"/>
    </xf>
    <xf numFmtId="166" fontId="12" fillId="0" borderId="22" xfId="0" applyNumberFormat="1" applyFont="1" applyFill="1" applyBorder="1" applyAlignment="1">
      <alignment vertical="top"/>
    </xf>
    <xf numFmtId="166" fontId="12" fillId="0" borderId="13" xfId="0" applyNumberFormat="1" applyFont="1" applyFill="1" applyBorder="1" applyAlignment="1"/>
    <xf numFmtId="166" fontId="12" fillId="0" borderId="12" xfId="0" applyNumberFormat="1" applyFont="1" applyFill="1" applyBorder="1" applyAlignment="1">
      <alignment horizontal="right" vertical="top"/>
    </xf>
    <xf numFmtId="166" fontId="12" fillId="0" borderId="13" xfId="0" applyNumberFormat="1" applyFont="1" applyFill="1" applyBorder="1" applyAlignment="1">
      <alignment horizontal="right" vertical="top"/>
    </xf>
    <xf numFmtId="168" fontId="28" fillId="0" borderId="0" xfId="1" applyNumberFormat="1" applyFont="1" applyFill="1" applyBorder="1" applyAlignment="1">
      <alignment vertical="top"/>
    </xf>
    <xf numFmtId="164" fontId="28" fillId="0" borderId="0" xfId="0" applyNumberFormat="1" applyFont="1" applyFill="1" applyBorder="1" applyAlignment="1">
      <alignment vertical="top"/>
    </xf>
    <xf numFmtId="164" fontId="28" fillId="0" borderId="12" xfId="0" applyNumberFormat="1" applyFont="1" applyFill="1" applyBorder="1" applyAlignment="1">
      <alignment vertical="top"/>
    </xf>
    <xf numFmtId="168" fontId="28" fillId="0" borderId="0" xfId="1" applyNumberFormat="1" applyFont="1" applyFill="1" applyBorder="1"/>
    <xf numFmtId="164" fontId="28" fillId="0" borderId="22" xfId="0" applyNumberFormat="1" applyFont="1" applyFill="1" applyBorder="1" applyAlignment="1">
      <alignment vertical="top"/>
    </xf>
    <xf numFmtId="164" fontId="28" fillId="0" borderId="13" xfId="0" applyNumberFormat="1" applyFont="1" applyFill="1" applyBorder="1" applyAlignment="1">
      <alignment vertical="top"/>
    </xf>
    <xf numFmtId="164" fontId="28" fillId="0" borderId="3" xfId="0" applyNumberFormat="1" applyFont="1" applyFill="1" applyBorder="1" applyAlignment="1">
      <alignment vertical="top"/>
    </xf>
    <xf numFmtId="0" fontId="28" fillId="0" borderId="0" xfId="0" applyFont="1" applyFill="1" applyBorder="1" applyAlignment="1"/>
    <xf numFmtId="168" fontId="9" fillId="0" borderId="13" xfId="1" applyNumberFormat="1" applyFont="1" applyFill="1" applyBorder="1" applyAlignment="1">
      <alignment horizontal="right" wrapText="1"/>
    </xf>
    <xf numFmtId="9" fontId="2" fillId="0" borderId="0" xfId="3" applyFont="1" applyAlignment="1">
      <alignment vertical="top"/>
    </xf>
    <xf numFmtId="0" fontId="12" fillId="0" borderId="12" xfId="0" applyFont="1" applyFill="1" applyBorder="1" applyAlignment="1">
      <alignment horizontal="centerContinuous"/>
    </xf>
    <xf numFmtId="0" fontId="9" fillId="0" borderId="2" xfId="0" applyFont="1" applyBorder="1" applyAlignment="1">
      <alignment horizontal="centerContinuous" wrapText="1"/>
    </xf>
    <xf numFmtId="0" fontId="9" fillId="0" borderId="0" xfId="0" applyFont="1" applyBorder="1" applyAlignment="1">
      <alignment horizontal="centerContinuous" wrapText="1"/>
    </xf>
    <xf numFmtId="0" fontId="9" fillId="0" borderId="5" xfId="0" applyFont="1" applyBorder="1" applyAlignment="1">
      <alignment horizontal="centerContinuous" wrapText="1"/>
    </xf>
    <xf numFmtId="0" fontId="9" fillId="0" borderId="4" xfId="0" applyFont="1" applyFill="1" applyBorder="1" applyAlignment="1">
      <alignment horizontal="centerContinuous" wrapText="1"/>
    </xf>
    <xf numFmtId="0" fontId="9" fillId="0" borderId="16" xfId="0" applyFont="1" applyBorder="1" applyAlignment="1">
      <alignment horizontal="centerContinuous" wrapText="1"/>
    </xf>
    <xf numFmtId="0" fontId="9" fillId="0" borderId="4" xfId="0" applyFont="1" applyFill="1" applyBorder="1" applyAlignment="1">
      <alignment horizontal="center"/>
    </xf>
    <xf numFmtId="3" fontId="3" fillId="4" borderId="13" xfId="0" applyNumberFormat="1" applyFont="1" applyFill="1" applyBorder="1" applyAlignment="1" applyProtection="1">
      <alignment horizontal="right" vertical="top"/>
    </xf>
    <xf numFmtId="37" fontId="3" fillId="4" borderId="13" xfId="0" applyNumberFormat="1" applyFont="1" applyFill="1" applyBorder="1" applyAlignment="1" applyProtection="1">
      <alignment horizontal="right" vertical="top"/>
    </xf>
    <xf numFmtId="3" fontId="3" fillId="4" borderId="0" xfId="0" applyNumberFormat="1" applyFont="1" applyFill="1" applyBorder="1" applyAlignment="1" applyProtection="1">
      <alignment horizontal="right" vertical="top"/>
    </xf>
    <xf numFmtId="37" fontId="3" fillId="4" borderId="0" xfId="0" applyNumberFormat="1" applyFont="1" applyFill="1" applyBorder="1" applyAlignment="1" applyProtection="1">
      <alignment horizontal="right" vertical="top"/>
    </xf>
    <xf numFmtId="0" fontId="29" fillId="5" borderId="4" xfId="0" applyFont="1" applyFill="1" applyBorder="1" applyAlignment="1">
      <alignment horizontal="centerContinuous" wrapText="1"/>
    </xf>
    <xf numFmtId="3" fontId="28" fillId="5" borderId="12" xfId="0" applyNumberFormat="1" applyFont="1" applyFill="1" applyBorder="1" applyAlignment="1">
      <alignment vertical="top"/>
    </xf>
    <xf numFmtId="3" fontId="28" fillId="5" borderId="3" xfId="0" applyNumberFormat="1" applyFont="1" applyFill="1" applyBorder="1" applyAlignment="1">
      <alignment vertical="top"/>
    </xf>
    <xf numFmtId="0" fontId="29" fillId="5" borderId="6" xfId="0" applyFont="1" applyFill="1" applyBorder="1" applyAlignment="1">
      <alignment horizontal="centerContinuous" wrapText="1"/>
    </xf>
    <xf numFmtId="165" fontId="28" fillId="5" borderId="23" xfId="0" applyNumberFormat="1" applyFont="1" applyFill="1" applyBorder="1" applyAlignment="1">
      <alignment vertical="top"/>
    </xf>
    <xf numFmtId="3" fontId="28" fillId="5" borderId="3" xfId="1" applyNumberFormat="1" applyFont="1" applyFill="1" applyBorder="1" applyAlignment="1">
      <alignment vertical="top"/>
    </xf>
    <xf numFmtId="3" fontId="28" fillId="5" borderId="4" xfId="1" applyNumberFormat="1" applyFont="1" applyFill="1" applyBorder="1" applyAlignment="1">
      <alignment vertical="top"/>
    </xf>
    <xf numFmtId="0" fontId="29" fillId="5" borderId="4" xfId="0" applyFont="1" applyFill="1" applyBorder="1" applyAlignment="1">
      <alignment horizontal="center" wrapText="1"/>
    </xf>
    <xf numFmtId="165" fontId="28" fillId="5" borderId="13" xfId="0" applyNumberFormat="1" applyFont="1" applyFill="1" applyBorder="1" applyAlignment="1">
      <alignment vertical="top"/>
    </xf>
    <xf numFmtId="165" fontId="28" fillId="5" borderId="0" xfId="0" applyNumberFormat="1" applyFont="1" applyFill="1" applyBorder="1" applyAlignment="1">
      <alignment vertical="top"/>
    </xf>
    <xf numFmtId="37" fontId="28" fillId="5" borderId="12" xfId="0" applyNumberFormat="1" applyFont="1" applyFill="1" applyBorder="1" applyAlignment="1" applyProtection="1">
      <alignment horizontal="right" vertical="top"/>
    </xf>
    <xf numFmtId="37" fontId="28" fillId="5" borderId="3" xfId="0" applyNumberFormat="1" applyFont="1" applyFill="1" applyBorder="1" applyAlignment="1" applyProtection="1">
      <alignment horizontal="right" vertical="top"/>
    </xf>
    <xf numFmtId="3" fontId="28" fillId="5" borderId="3" xfId="0" applyNumberFormat="1" applyFont="1" applyFill="1" applyBorder="1" applyAlignment="1" applyProtection="1">
      <alignment horizontal="right" vertical="top"/>
    </xf>
    <xf numFmtId="169" fontId="28" fillId="5" borderId="0" xfId="0" applyNumberFormat="1" applyFont="1" applyFill="1" applyBorder="1" applyAlignment="1" applyProtection="1">
      <alignment horizontal="right" vertical="top"/>
    </xf>
    <xf numFmtId="167" fontId="28" fillId="5" borderId="0" xfId="0" applyNumberFormat="1" applyFont="1" applyFill="1" applyBorder="1" applyAlignment="1" applyProtection="1">
      <alignment horizontal="right" vertical="top"/>
    </xf>
    <xf numFmtId="0" fontId="29" fillId="5" borderId="3" xfId="0" applyFont="1" applyFill="1" applyBorder="1" applyAlignment="1">
      <alignment horizontal="center"/>
    </xf>
    <xf numFmtId="0" fontId="29" fillId="5" borderId="4" xfId="0" applyFont="1" applyFill="1" applyBorder="1" applyAlignment="1">
      <alignment horizontal="center"/>
    </xf>
    <xf numFmtId="0" fontId="29" fillId="5" borderId="43" xfId="0" applyFont="1" applyFill="1" applyBorder="1" applyAlignment="1">
      <alignment horizontal="centerContinuous" wrapText="1"/>
    </xf>
    <xf numFmtId="165" fontId="8" fillId="0" borderId="0" xfId="0" applyNumberFormat="1" applyFont="1" applyBorder="1" applyAlignment="1">
      <alignment horizontal="centerContinuous"/>
    </xf>
    <xf numFmtId="3" fontId="20" fillId="0" borderId="0" xfId="0" applyNumberFormat="1" applyFont="1" applyBorder="1" applyAlignment="1"/>
    <xf numFmtId="3" fontId="8" fillId="0" borderId="0" xfId="0" applyNumberFormat="1" applyFont="1" applyBorder="1" applyAlignment="1"/>
    <xf numFmtId="3" fontId="8" fillId="0" borderId="0" xfId="0" applyNumberFormat="1" applyFont="1" applyAlignment="1"/>
    <xf numFmtId="167" fontId="28" fillId="5" borderId="13" xfId="0" applyNumberFormat="1" applyFont="1" applyFill="1" applyBorder="1" applyAlignment="1" applyProtection="1">
      <alignment horizontal="right" vertical="top"/>
    </xf>
    <xf numFmtId="0" fontId="30" fillId="0" borderId="2" xfId="0" applyFont="1" applyBorder="1" applyAlignment="1"/>
    <xf numFmtId="0" fontId="20" fillId="0" borderId="2" xfId="0" applyFont="1" applyBorder="1" applyAlignment="1">
      <alignment horizontal="centerContinuous"/>
    </xf>
    <xf numFmtId="0" fontId="20" fillId="0" borderId="2" xfId="0" applyFont="1" applyFill="1" applyBorder="1" applyAlignment="1">
      <alignment horizontal="centerContinuous"/>
    </xf>
    <xf numFmtId="0" fontId="9" fillId="0" borderId="13" xfId="0" applyFont="1" applyFill="1" applyBorder="1" applyAlignment="1"/>
    <xf numFmtId="0" fontId="9" fillId="0" borderId="24" xfId="0" applyFont="1" applyFill="1" applyBorder="1" applyAlignment="1"/>
    <xf numFmtId="0" fontId="9" fillId="0" borderId="0" xfId="0" applyFont="1" applyBorder="1" applyAlignment="1"/>
    <xf numFmtId="0" fontId="9" fillId="0" borderId="17" xfId="0" applyFont="1" applyFill="1" applyBorder="1" applyAlignment="1"/>
    <xf numFmtId="0" fontId="9" fillId="0" borderId="1" xfId="0" applyFont="1" applyBorder="1" applyAlignment="1"/>
    <xf numFmtId="0" fontId="20" fillId="0" borderId="0" xfId="0" applyFont="1" applyBorder="1" applyAlignment="1">
      <alignment horizontal="centerContinuous"/>
    </xf>
    <xf numFmtId="165" fontId="20" fillId="0" borderId="0" xfId="0" applyNumberFormat="1" applyFont="1" applyBorder="1" applyAlignment="1">
      <alignment horizontal="centerContinuous"/>
    </xf>
    <xf numFmtId="0" fontId="20" fillId="0" borderId="0" xfId="0" applyFont="1" applyFill="1" applyBorder="1" applyAlignment="1">
      <alignment horizontal="centerContinuous"/>
    </xf>
    <xf numFmtId="0" fontId="9" fillId="0" borderId="18" xfId="0" applyFont="1" applyFill="1" applyBorder="1" applyAlignment="1"/>
    <xf numFmtId="0" fontId="9" fillId="0" borderId="0" xfId="0" applyFont="1" applyFill="1" applyBorder="1" applyAlignment="1">
      <alignment horizontal="centerContinuous"/>
    </xf>
    <xf numFmtId="0" fontId="9" fillId="0" borderId="5" xfId="0" applyFont="1" applyFill="1" applyBorder="1" applyAlignment="1">
      <alignment horizontal="centerContinuous"/>
    </xf>
    <xf numFmtId="0" fontId="20" fillId="0" borderId="5" xfId="0" applyFont="1" applyFill="1" applyBorder="1" applyAlignment="1">
      <alignment horizontal="centerContinuous"/>
    </xf>
    <xf numFmtId="0" fontId="9" fillId="0" borderId="4" xfId="0" applyFont="1" applyBorder="1" applyAlignment="1"/>
    <xf numFmtId="0" fontId="9" fillId="0" borderId="23" xfId="0" applyFont="1" applyFill="1" applyBorder="1" applyAlignment="1">
      <alignment horizontal="centerContinuous"/>
    </xf>
    <xf numFmtId="0" fontId="20" fillId="0" borderId="26" xfId="0" applyFont="1" applyBorder="1" applyAlignment="1">
      <alignment horizontal="centerContinuous"/>
    </xf>
    <xf numFmtId="0" fontId="20" fillId="0" borderId="13" xfId="0" applyFont="1" applyBorder="1" applyAlignment="1">
      <alignment horizontal="centerContinuous"/>
    </xf>
    <xf numFmtId="0" fontId="20" fillId="0" borderId="23" xfId="0" applyFont="1" applyBorder="1" applyAlignment="1">
      <alignment horizontal="centerContinuous"/>
    </xf>
    <xf numFmtId="0" fontId="9" fillId="0" borderId="20" xfId="0" applyFont="1" applyFill="1" applyBorder="1" applyAlignment="1"/>
    <xf numFmtId="0" fontId="9" fillId="0" borderId="26" xfId="0" applyFont="1" applyBorder="1" applyAlignment="1">
      <alignment horizontal="centerContinuous"/>
    </xf>
    <xf numFmtId="0" fontId="31" fillId="0" borderId="0" xfId="0" applyFont="1" applyFill="1" applyAlignment="1"/>
    <xf numFmtId="0" fontId="31" fillId="0" borderId="2" xfId="0" applyFont="1" applyFill="1" applyBorder="1" applyAlignment="1"/>
    <xf numFmtId="0" fontId="9" fillId="0" borderId="16" xfId="0" applyFont="1" applyBorder="1" applyAlignment="1">
      <alignment horizontal="center" wrapText="1"/>
    </xf>
    <xf numFmtId="0" fontId="9" fillId="0" borderId="2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3" fontId="28" fillId="5" borderId="12" xfId="0" applyNumberFormat="1" applyFont="1" applyFill="1" applyBorder="1" applyAlignment="1">
      <alignment horizontal="right" vertical="top"/>
    </xf>
    <xf numFmtId="3" fontId="28" fillId="5" borderId="3" xfId="0" applyNumberFormat="1" applyFont="1" applyFill="1" applyBorder="1" applyAlignment="1">
      <alignment horizontal="right" vertical="top"/>
    </xf>
    <xf numFmtId="3" fontId="28" fillId="5" borderId="4" xfId="0" applyNumberFormat="1" applyFont="1" applyFill="1" applyBorder="1" applyAlignment="1">
      <alignment horizontal="right" vertical="top"/>
    </xf>
    <xf numFmtId="168" fontId="9" fillId="0" borderId="5" xfId="1" applyNumberFormat="1" applyFont="1" applyFill="1" applyBorder="1" applyAlignment="1"/>
    <xf numFmtId="168" fontId="9" fillId="0" borderId="5" xfId="1" applyNumberFormat="1" applyFont="1" applyFill="1" applyBorder="1" applyAlignment="1">
      <alignment horizontal="left" wrapText="1"/>
    </xf>
    <xf numFmtId="168" fontId="9" fillId="0" borderId="0" xfId="1" applyNumberFormat="1" applyFont="1" applyFill="1" applyBorder="1" applyAlignment="1">
      <alignment horizontal="center" wrapText="1"/>
    </xf>
    <xf numFmtId="0" fontId="9" fillId="0" borderId="0" xfId="0" applyFont="1" applyFill="1" applyAlignment="1">
      <alignment horizontal="center"/>
    </xf>
    <xf numFmtId="0" fontId="21" fillId="0" borderId="2" xfId="0" applyFont="1" applyFill="1" applyBorder="1" applyAlignment="1"/>
    <xf numFmtId="168" fontId="21" fillId="0" borderId="2" xfId="1" applyNumberFormat="1" applyFont="1" applyFill="1" applyBorder="1" applyAlignment="1">
      <alignment wrapText="1"/>
    </xf>
    <xf numFmtId="168" fontId="21" fillId="0" borderId="2" xfId="0" applyNumberFormat="1" applyFont="1" applyFill="1" applyBorder="1" applyAlignment="1"/>
    <xf numFmtId="0" fontId="32" fillId="0" borderId="0" xfId="0" applyFont="1" applyBorder="1" applyAlignment="1"/>
    <xf numFmtId="0" fontId="27" fillId="0" borderId="0" xfId="0" applyFont="1" applyBorder="1" applyAlignment="1"/>
    <xf numFmtId="0" fontId="27" fillId="0" borderId="0" xfId="0" applyFont="1" applyAlignment="1"/>
    <xf numFmtId="0" fontId="9" fillId="0" borderId="4" xfId="0" applyFont="1" applyFill="1" applyBorder="1" applyAlignment="1"/>
    <xf numFmtId="3" fontId="9" fillId="0" borderId="12" xfId="0" applyNumberFormat="1" applyFont="1" applyFill="1" applyBorder="1" applyAlignment="1">
      <alignment horizontal="left"/>
    </xf>
    <xf numFmtId="3" fontId="9" fillId="0" borderId="13" xfId="0" applyNumberFormat="1" applyFont="1" applyFill="1" applyBorder="1" applyAlignment="1">
      <alignment horizontal="left"/>
    </xf>
    <xf numFmtId="9" fontId="9" fillId="0" borderId="13" xfId="3" applyFont="1" applyFill="1" applyBorder="1" applyAlignment="1">
      <alignment horizontal="left"/>
    </xf>
    <xf numFmtId="0" fontId="9" fillId="0" borderId="30" xfId="0" applyFont="1" applyFill="1" applyBorder="1" applyAlignment="1"/>
    <xf numFmtId="3" fontId="9" fillId="0" borderId="10" xfId="0" applyNumberFormat="1" applyFont="1" applyFill="1" applyBorder="1" applyAlignment="1">
      <alignment horizontal="right"/>
    </xf>
    <xf numFmtId="3" fontId="9" fillId="0" borderId="11" xfId="0" applyNumberFormat="1" applyFont="1" applyFill="1" applyBorder="1" applyAlignment="1">
      <alignment horizontal="right"/>
    </xf>
    <xf numFmtId="0" fontId="9" fillId="0" borderId="32" xfId="0" applyFont="1" applyFill="1" applyBorder="1" applyAlignment="1">
      <alignment horizontal="right"/>
    </xf>
    <xf numFmtId="0" fontId="9" fillId="0" borderId="2" xfId="0" applyFont="1" applyFill="1" applyBorder="1" applyAlignment="1">
      <alignment horizontal="centerContinuous" wrapText="1"/>
    </xf>
    <xf numFmtId="0" fontId="9" fillId="0" borderId="6" xfId="0" applyFont="1" applyFill="1" applyBorder="1" applyAlignment="1">
      <alignment horizontal="centerContinuous" wrapText="1"/>
    </xf>
    <xf numFmtId="0" fontId="9" fillId="0" borderId="5" xfId="0" applyFont="1" applyFill="1" applyBorder="1" applyAlignment="1">
      <alignment horizontal="centerContinuous" wrapText="1"/>
    </xf>
    <xf numFmtId="0" fontId="9" fillId="0" borderId="16" xfId="0" applyFont="1" applyFill="1" applyBorder="1" applyAlignment="1">
      <alignment horizontal="centerContinuous" wrapText="1"/>
    </xf>
    <xf numFmtId="0" fontId="9" fillId="0" borderId="13" xfId="0" applyFont="1" applyFill="1" applyBorder="1" applyAlignment="1">
      <alignment horizontal="centerContinuous" wrapText="1"/>
    </xf>
    <xf numFmtId="0" fontId="9" fillId="0" borderId="5" xfId="0" applyFont="1" applyFill="1" applyBorder="1" applyAlignment="1">
      <alignment horizontal="center"/>
    </xf>
    <xf numFmtId="0" fontId="33" fillId="0" borderId="0" xfId="0" applyFont="1" applyBorder="1" applyAlignment="1"/>
    <xf numFmtId="3" fontId="3" fillId="0" borderId="12" xfId="1" applyNumberFormat="1" applyFont="1" applyFill="1" applyBorder="1" applyAlignment="1">
      <alignment horizontal="right" vertical="top"/>
    </xf>
    <xf numFmtId="3" fontId="3" fillId="0" borderId="13" xfId="1" applyNumberFormat="1" applyFont="1" applyFill="1" applyBorder="1" applyAlignment="1">
      <alignment horizontal="right" vertical="top"/>
    </xf>
    <xf numFmtId="3" fontId="3" fillId="0" borderId="3" xfId="1" applyNumberFormat="1" applyFont="1" applyFill="1" applyBorder="1" applyAlignment="1">
      <alignment horizontal="right" vertical="top"/>
    </xf>
    <xf numFmtId="0" fontId="34" fillId="0" borderId="0" xfId="0" applyFont="1" applyBorder="1" applyAlignment="1">
      <alignment horizontal="center"/>
    </xf>
    <xf numFmtId="3" fontId="3" fillId="0" borderId="0" xfId="0" applyNumberFormat="1" applyFont="1" applyFill="1" applyBorder="1" applyAlignment="1" applyProtection="1">
      <alignment horizontal="left" vertical="top"/>
    </xf>
    <xf numFmtId="3" fontId="3" fillId="0" borderId="0" xfId="0" applyNumberFormat="1" applyFont="1" applyFill="1" applyBorder="1" applyAlignment="1" applyProtection="1">
      <alignment horizontal="left"/>
    </xf>
    <xf numFmtId="3" fontId="3" fillId="0" borderId="2" xfId="0" applyNumberFormat="1" applyFont="1" applyFill="1" applyBorder="1" applyAlignment="1" applyProtection="1">
      <alignment horizontal="left"/>
    </xf>
    <xf numFmtId="3" fontId="28" fillId="5" borderId="12" xfId="0" applyNumberFormat="1" applyFont="1" applyFill="1" applyBorder="1" applyAlignment="1" applyProtection="1">
      <alignment horizontal="right" vertical="top"/>
    </xf>
    <xf numFmtId="3" fontId="3" fillId="0" borderId="13" xfId="1" applyNumberFormat="1" applyFont="1" applyBorder="1" applyAlignment="1">
      <alignment vertical="top"/>
    </xf>
    <xf numFmtId="3" fontId="3" fillId="0" borderId="20" xfId="1" quotePrefix="1" applyNumberFormat="1" applyFont="1" applyBorder="1" applyAlignment="1">
      <alignment vertical="top"/>
    </xf>
    <xf numFmtId="3" fontId="3" fillId="0" borderId="13" xfId="1" quotePrefix="1" applyNumberFormat="1" applyFont="1" applyBorder="1" applyAlignment="1">
      <alignment vertical="top"/>
    </xf>
    <xf numFmtId="3" fontId="3" fillId="0" borderId="13" xfId="1" quotePrefix="1" applyNumberFormat="1" applyFont="1" applyFill="1" applyBorder="1" applyAlignment="1">
      <alignment vertical="top"/>
    </xf>
    <xf numFmtId="3" fontId="3" fillId="0" borderId="0" xfId="0" applyNumberFormat="1" applyFont="1" applyAlignment="1">
      <alignment vertical="top"/>
    </xf>
    <xf numFmtId="165" fontId="8" fillId="0" borderId="2" xfId="0" applyNumberFormat="1" applyFont="1" applyBorder="1" applyAlignment="1"/>
    <xf numFmtId="165" fontId="8" fillId="0" borderId="2" xfId="0" applyNumberFormat="1" applyFont="1" applyBorder="1" applyAlignment="1">
      <alignment horizontal="centerContinuous"/>
    </xf>
    <xf numFmtId="165" fontId="28" fillId="5" borderId="5" xfId="0" applyNumberFormat="1" applyFont="1" applyFill="1" applyBorder="1" applyAlignment="1">
      <alignment horizontal="centerContinuous" wrapText="1"/>
    </xf>
    <xf numFmtId="165" fontId="29" fillId="5" borderId="2" xfId="0" applyNumberFormat="1" applyFont="1" applyFill="1" applyBorder="1" applyAlignment="1">
      <alignment horizontal="centerContinuous" wrapText="1"/>
    </xf>
    <xf numFmtId="165" fontId="29" fillId="5" borderId="0" xfId="0" applyNumberFormat="1" applyFont="1" applyFill="1" applyBorder="1" applyAlignment="1">
      <alignment horizontal="center"/>
    </xf>
    <xf numFmtId="165" fontId="28" fillId="5" borderId="13" xfId="0" applyNumberFormat="1" applyFont="1" applyFill="1" applyBorder="1" applyAlignment="1" applyProtection="1">
      <alignment horizontal="right" vertical="top"/>
    </xf>
    <xf numFmtId="165" fontId="28" fillId="5" borderId="0" xfId="0" applyNumberFormat="1" applyFont="1" applyFill="1" applyBorder="1" applyAlignment="1" applyProtection="1">
      <alignment horizontal="right" vertical="top"/>
    </xf>
    <xf numFmtId="165" fontId="8" fillId="0" borderId="0" xfId="0" applyNumberFormat="1" applyFont="1" applyBorder="1" applyAlignment="1"/>
    <xf numFmtId="165" fontId="3" fillId="0" borderId="0" xfId="0" applyNumberFormat="1" applyFont="1" applyBorder="1" applyAlignment="1"/>
    <xf numFmtId="165" fontId="3" fillId="0" borderId="2" xfId="0" applyNumberFormat="1" applyFont="1" applyBorder="1" applyAlignment="1"/>
    <xf numFmtId="165" fontId="3" fillId="0" borderId="17" xfId="0" applyNumberFormat="1" applyFont="1" applyBorder="1" applyAlignment="1">
      <alignment horizontal="centerContinuous"/>
    </xf>
    <xf numFmtId="165" fontId="28" fillId="5" borderId="24" xfId="0" applyNumberFormat="1" applyFont="1" applyFill="1" applyBorder="1" applyAlignment="1">
      <alignment horizontal="centerContinuous" wrapText="1"/>
    </xf>
    <xf numFmtId="165" fontId="28" fillId="5" borderId="34" xfId="0" applyNumberFormat="1" applyFont="1" applyFill="1" applyBorder="1" applyAlignment="1" applyProtection="1">
      <alignment horizontal="right" vertical="top"/>
    </xf>
    <xf numFmtId="165" fontId="28" fillId="5" borderId="19" xfId="0" applyNumberFormat="1" applyFont="1" applyFill="1" applyBorder="1" applyAlignment="1" applyProtection="1">
      <alignment horizontal="right" vertical="top"/>
    </xf>
    <xf numFmtId="165" fontId="3" fillId="0" borderId="0" xfId="0" applyNumberFormat="1" applyFont="1" applyAlignment="1"/>
    <xf numFmtId="165" fontId="3" fillId="0" borderId="2" xfId="0" applyNumberFormat="1" applyFont="1" applyBorder="1" applyAlignment="1">
      <alignment horizontal="centerContinuous"/>
    </xf>
    <xf numFmtId="165" fontId="28" fillId="5" borderId="27" xfId="0" applyNumberFormat="1" applyFont="1" applyFill="1" applyBorder="1" applyAlignment="1">
      <alignment vertical="top"/>
    </xf>
    <xf numFmtId="165" fontId="3" fillId="0" borderId="0" xfId="0" applyNumberFormat="1" applyFont="1" applyFill="1" applyAlignment="1"/>
    <xf numFmtId="165" fontId="29" fillId="5" borderId="4" xfId="0" applyNumberFormat="1" applyFont="1" applyFill="1" applyBorder="1" applyAlignment="1">
      <alignment horizontal="centerContinuous" wrapText="1"/>
    </xf>
    <xf numFmtId="165" fontId="29" fillId="5" borderId="4" xfId="0" applyNumberFormat="1" applyFont="1" applyFill="1" applyBorder="1" applyAlignment="1">
      <alignment horizontal="right" wrapText="1"/>
    </xf>
    <xf numFmtId="165" fontId="28" fillId="5" borderId="12" xfId="0" applyNumberFormat="1" applyFont="1" applyFill="1" applyBorder="1" applyAlignment="1">
      <alignment vertical="top"/>
    </xf>
    <xf numFmtId="165" fontId="28" fillId="5" borderId="3" xfId="0" applyNumberFormat="1" applyFont="1" applyFill="1" applyBorder="1" applyAlignment="1">
      <alignment vertical="top"/>
    </xf>
    <xf numFmtId="165" fontId="28" fillId="5" borderId="3" xfId="0" applyNumberFormat="1" applyFont="1" applyFill="1" applyBorder="1" applyAlignment="1"/>
    <xf numFmtId="165" fontId="28" fillId="5" borderId="2" xfId="0" applyNumberFormat="1" applyFont="1" applyFill="1" applyBorder="1" applyAlignment="1">
      <alignment horizontal="centerContinuous"/>
    </xf>
    <xf numFmtId="165" fontId="29" fillId="5" borderId="2" xfId="0" applyNumberFormat="1" applyFont="1" applyFill="1" applyBorder="1" applyAlignment="1">
      <alignment horizontal="right" wrapText="1"/>
    </xf>
    <xf numFmtId="165" fontId="28" fillId="5" borderId="0" xfId="0" applyNumberFormat="1" applyFont="1" applyFill="1" applyBorder="1" applyAlignment="1"/>
    <xf numFmtId="165" fontId="3" fillId="0" borderId="13" xfId="0" applyNumberFormat="1" applyFont="1" applyBorder="1" applyAlignment="1"/>
    <xf numFmtId="165" fontId="3" fillId="0" borderId="34" xfId="0" applyNumberFormat="1" applyFont="1" applyBorder="1" applyAlignment="1"/>
    <xf numFmtId="165" fontId="29" fillId="5" borderId="2" xfId="0" applyNumberFormat="1" applyFont="1" applyFill="1" applyBorder="1" applyAlignment="1">
      <alignment horizontal="center" wrapText="1"/>
    </xf>
    <xf numFmtId="9" fontId="3" fillId="0" borderId="2" xfId="3" applyFont="1" applyBorder="1" applyAlignment="1"/>
    <xf numFmtId="9" fontId="3" fillId="0" borderId="0" xfId="3" applyFont="1" applyBorder="1" applyAlignment="1"/>
    <xf numFmtId="9" fontId="3" fillId="0" borderId="12" xfId="3" applyFont="1" applyBorder="1" applyAlignment="1"/>
    <xf numFmtId="9" fontId="3" fillId="0" borderId="13" xfId="3" applyFont="1" applyBorder="1" applyAlignment="1"/>
    <xf numFmtId="9" fontId="3" fillId="0" borderId="4" xfId="3" applyFont="1" applyBorder="1" applyAlignment="1"/>
    <xf numFmtId="9" fontId="3" fillId="0" borderId="2" xfId="3" applyFont="1" applyBorder="1" applyAlignment="1">
      <alignment horizontal="centerContinuous"/>
    </xf>
    <xf numFmtId="9" fontId="3" fillId="0" borderId="5" xfId="3" applyFont="1" applyBorder="1" applyAlignment="1"/>
    <xf numFmtId="9" fontId="9" fillId="0" borderId="4" xfId="3" applyFont="1" applyFill="1" applyBorder="1" applyAlignment="1">
      <alignment horizontal="right"/>
    </xf>
    <xf numFmtId="9" fontId="9" fillId="0" borderId="2" xfId="3" applyFont="1" applyFill="1" applyBorder="1" applyAlignment="1">
      <alignment horizontal="right"/>
    </xf>
    <xf numFmtId="9" fontId="3" fillId="0" borderId="0" xfId="3" applyFont="1" applyAlignment="1"/>
    <xf numFmtId="165" fontId="29" fillId="5" borderId="44" xfId="0" applyNumberFormat="1" applyFont="1" applyFill="1" applyBorder="1" applyAlignment="1">
      <alignment horizontal="center"/>
    </xf>
    <xf numFmtId="165" fontId="28" fillId="5" borderId="45" xfId="0" applyNumberFormat="1" applyFont="1" applyFill="1" applyBorder="1" applyAlignment="1">
      <alignment vertical="top"/>
    </xf>
    <xf numFmtId="165" fontId="28" fillId="5" borderId="44" xfId="0" applyNumberFormat="1" applyFont="1" applyFill="1" applyBorder="1" applyAlignment="1">
      <alignment vertical="top"/>
    </xf>
    <xf numFmtId="165" fontId="28" fillId="5" borderId="13" xfId="0" applyNumberFormat="1" applyFont="1" applyFill="1" applyBorder="1" applyAlignment="1">
      <alignment horizontal="centerContinuous" wrapText="1"/>
    </xf>
    <xf numFmtId="0" fontId="29" fillId="5" borderId="12" xfId="0" applyFont="1" applyFill="1" applyBorder="1" applyAlignment="1">
      <alignment horizontal="center" wrapText="1"/>
    </xf>
    <xf numFmtId="0" fontId="12" fillId="0" borderId="13" xfId="0" applyFont="1" applyFill="1" applyBorder="1" applyAlignment="1">
      <alignment horizontal="centerContinuous"/>
    </xf>
    <xf numFmtId="0" fontId="29" fillId="6" borderId="43" xfId="0" applyFont="1" applyFill="1" applyBorder="1" applyAlignment="1">
      <alignment horizontal="centerContinuous" wrapText="1"/>
    </xf>
    <xf numFmtId="165" fontId="28" fillId="6" borderId="5" xfId="0" applyNumberFormat="1" applyFont="1" applyFill="1" applyBorder="1" applyAlignment="1">
      <alignment horizontal="centerContinuous" wrapText="1"/>
    </xf>
    <xf numFmtId="0" fontId="29" fillId="6" borderId="6" xfId="0" applyFont="1" applyFill="1" applyBorder="1" applyAlignment="1">
      <alignment horizontal="centerContinuous" wrapText="1"/>
    </xf>
    <xf numFmtId="0" fontId="29" fillId="6" borderId="4" xfId="0" applyFont="1" applyFill="1" applyBorder="1" applyAlignment="1">
      <alignment horizontal="center" wrapText="1"/>
    </xf>
    <xf numFmtId="165" fontId="29" fillId="6" borderId="26" xfId="0" applyNumberFormat="1" applyFont="1" applyFill="1" applyBorder="1" applyAlignment="1">
      <alignment horizontal="center" wrapText="1"/>
    </xf>
    <xf numFmtId="165" fontId="29" fillId="6" borderId="21" xfId="0" applyNumberFormat="1" applyFont="1" applyFill="1" applyBorder="1" applyAlignment="1">
      <alignment horizontal="center" wrapText="1"/>
    </xf>
    <xf numFmtId="3" fontId="28" fillId="6" borderId="12" xfId="1" applyNumberFormat="1" applyFont="1" applyFill="1" applyBorder="1" applyAlignment="1">
      <alignment vertical="top"/>
    </xf>
    <xf numFmtId="165" fontId="28" fillId="6" borderId="23" xfId="0" applyNumberFormat="1" applyFont="1" applyFill="1" applyBorder="1" applyAlignment="1">
      <alignment vertical="top"/>
    </xf>
    <xf numFmtId="165" fontId="28" fillId="6" borderId="34" xfId="0" applyNumberFormat="1" applyFont="1" applyFill="1" applyBorder="1" applyAlignment="1">
      <alignment vertical="top"/>
    </xf>
    <xf numFmtId="3" fontId="28" fillId="6" borderId="3" xfId="1" applyNumberFormat="1" applyFont="1" applyFill="1" applyBorder="1" applyAlignment="1">
      <alignment vertical="top"/>
    </xf>
    <xf numFmtId="165" fontId="28" fillId="6" borderId="27" xfId="1" applyNumberFormat="1" applyFont="1" applyFill="1" applyBorder="1" applyAlignment="1">
      <alignment vertical="top"/>
    </xf>
    <xf numFmtId="3" fontId="28" fillId="6" borderId="3" xfId="0" applyNumberFormat="1" applyFont="1" applyFill="1" applyBorder="1" applyAlignment="1">
      <alignment vertical="top"/>
    </xf>
    <xf numFmtId="165" fontId="28" fillId="6" borderId="19" xfId="0" applyNumberFormat="1" applyFont="1" applyFill="1" applyBorder="1" applyAlignment="1">
      <alignment vertical="top"/>
    </xf>
    <xf numFmtId="165" fontId="28" fillId="6" borderId="26" xfId="1" applyNumberFormat="1" applyFont="1" applyFill="1" applyBorder="1" applyAlignment="1">
      <alignment vertical="top"/>
    </xf>
    <xf numFmtId="165" fontId="28" fillId="6" borderId="17" xfId="0" applyNumberFormat="1" applyFont="1" applyFill="1" applyBorder="1" applyAlignment="1">
      <alignment vertical="top"/>
    </xf>
    <xf numFmtId="0" fontId="29" fillId="6" borderId="37" xfId="0" applyFont="1" applyFill="1" applyBorder="1" applyAlignment="1">
      <alignment horizontal="centerContinuous" wrapText="1"/>
    </xf>
    <xf numFmtId="0" fontId="29" fillId="6" borderId="46" xfId="0" applyFont="1" applyFill="1" applyBorder="1" applyAlignment="1">
      <alignment horizontal="centerContinuous" wrapText="1"/>
    </xf>
    <xf numFmtId="0" fontId="29" fillId="6" borderId="42" xfId="0" applyFont="1" applyFill="1" applyBorder="1" applyAlignment="1">
      <alignment horizontal="right"/>
    </xf>
    <xf numFmtId="0" fontId="29" fillId="6" borderId="2" xfId="0" applyFont="1" applyFill="1" applyBorder="1" applyAlignment="1">
      <alignment horizontal="right"/>
    </xf>
    <xf numFmtId="3" fontId="28" fillId="6" borderId="36" xfId="1" applyNumberFormat="1" applyFont="1" applyFill="1" applyBorder="1" applyAlignment="1">
      <alignment vertical="top"/>
    </xf>
    <xf numFmtId="3" fontId="28" fillId="6" borderId="23" xfId="1" applyNumberFormat="1" applyFont="1" applyFill="1" applyBorder="1" applyAlignment="1">
      <alignment vertical="top"/>
    </xf>
    <xf numFmtId="3" fontId="28" fillId="6" borderId="38" xfId="1" applyNumberFormat="1" applyFont="1" applyFill="1" applyBorder="1" applyAlignment="1">
      <alignment vertical="top"/>
    </xf>
    <xf numFmtId="3" fontId="28" fillId="6" borderId="27" xfId="1" applyNumberFormat="1" applyFont="1" applyFill="1" applyBorder="1" applyAlignment="1">
      <alignment vertical="top"/>
    </xf>
    <xf numFmtId="168" fontId="9" fillId="0" borderId="7" xfId="1" applyNumberFormat="1" applyFont="1" applyFill="1" applyBorder="1" applyAlignment="1">
      <alignment horizontal="right" wrapText="1"/>
    </xf>
    <xf numFmtId="3" fontId="3" fillId="0" borderId="13" xfId="1" applyNumberFormat="1" applyFont="1" applyFill="1" applyBorder="1" applyAlignment="1" applyProtection="1">
      <alignment horizontal="right" vertical="top"/>
    </xf>
    <xf numFmtId="0" fontId="9" fillId="0" borderId="47" xfId="0" applyFont="1" applyFill="1" applyBorder="1" applyAlignment="1"/>
    <xf numFmtId="0" fontId="9" fillId="0" borderId="48" xfId="0" applyFont="1" applyFill="1" applyBorder="1" applyAlignment="1">
      <alignment horizontal="right"/>
    </xf>
    <xf numFmtId="3" fontId="3" fillId="0" borderId="36" xfId="1" applyNumberFormat="1" applyFont="1" applyFill="1" applyBorder="1" applyAlignment="1">
      <alignment horizontal="right" vertical="top"/>
    </xf>
    <xf numFmtId="3" fontId="3" fillId="0" borderId="38" xfId="1" applyNumberFormat="1" applyFont="1" applyFill="1" applyBorder="1" applyAlignment="1">
      <alignment horizontal="right"/>
    </xf>
    <xf numFmtId="3" fontId="3" fillId="0" borderId="42" xfId="1" applyNumberFormat="1" applyFont="1" applyFill="1" applyBorder="1" applyAlignment="1">
      <alignment horizontal="right"/>
    </xf>
    <xf numFmtId="0" fontId="9" fillId="0" borderId="38" xfId="0" applyFont="1" applyFill="1" applyBorder="1" applyAlignment="1"/>
    <xf numFmtId="0" fontId="9" fillId="0" borderId="38" xfId="0" applyFont="1" applyFill="1" applyBorder="1" applyAlignment="1">
      <alignment horizontal="right"/>
    </xf>
    <xf numFmtId="3" fontId="3" fillId="0" borderId="38" xfId="1" applyNumberFormat="1" applyFont="1" applyFill="1" applyBorder="1" applyAlignment="1">
      <alignment horizontal="right" vertical="top"/>
    </xf>
    <xf numFmtId="0" fontId="9" fillId="0" borderId="37" xfId="0" applyFont="1" applyFill="1" applyBorder="1" applyAlignment="1"/>
    <xf numFmtId="168" fontId="9" fillId="0" borderId="13" xfId="1" applyNumberFormat="1" applyFont="1" applyFill="1" applyBorder="1" applyAlignment="1">
      <alignment horizontal="left" wrapText="1"/>
    </xf>
    <xf numFmtId="0" fontId="27" fillId="0" borderId="0" xfId="0" applyFont="1" applyFill="1" applyBorder="1" applyAlignment="1"/>
    <xf numFmtId="3" fontId="3" fillId="0" borderId="12" xfId="1" applyNumberFormat="1" applyFont="1" applyFill="1" applyBorder="1" applyAlignment="1" applyProtection="1">
      <alignment horizontal="right" vertical="top"/>
    </xf>
    <xf numFmtId="3" fontId="13" fillId="0" borderId="0" xfId="0" applyNumberFormat="1" applyFont="1" applyAlignment="1"/>
    <xf numFmtId="3" fontId="3" fillId="0" borderId="3" xfId="1" applyNumberFormat="1" applyFont="1" applyFill="1" applyBorder="1" applyAlignment="1" applyProtection="1">
      <alignment horizontal="right" vertical="top"/>
    </xf>
    <xf numFmtId="3" fontId="3" fillId="0" borderId="3" xfId="1" applyNumberFormat="1" applyFont="1" applyFill="1" applyBorder="1" applyAlignment="1" applyProtection="1">
      <alignment horizontal="right"/>
    </xf>
    <xf numFmtId="3" fontId="3" fillId="0" borderId="4" xfId="1" applyNumberFormat="1" applyFont="1" applyFill="1" applyBorder="1" applyAlignment="1" applyProtection="1">
      <alignment horizontal="right"/>
    </xf>
    <xf numFmtId="3" fontId="3" fillId="0" borderId="2" xfId="1" applyNumberFormat="1" applyFont="1" applyFill="1" applyBorder="1" applyAlignment="1" applyProtection="1">
      <alignment horizontal="right"/>
    </xf>
    <xf numFmtId="168" fontId="9" fillId="0" borderId="37" xfId="1" applyNumberFormat="1" applyFont="1" applyFill="1" applyBorder="1" applyAlignment="1">
      <alignment horizontal="right" wrapText="1"/>
    </xf>
    <xf numFmtId="3" fontId="3" fillId="0" borderId="36" xfId="1" applyNumberFormat="1" applyFont="1" applyFill="1" applyBorder="1" applyAlignment="1" applyProtection="1">
      <alignment horizontal="right" vertical="top"/>
    </xf>
    <xf numFmtId="3" fontId="3" fillId="0" borderId="38" xfId="1" applyNumberFormat="1" applyFont="1" applyFill="1" applyBorder="1" applyAlignment="1" applyProtection="1">
      <alignment horizontal="right"/>
    </xf>
    <xf numFmtId="3" fontId="3" fillId="0" borderId="42" xfId="1" applyNumberFormat="1" applyFont="1" applyFill="1" applyBorder="1" applyAlignment="1" applyProtection="1">
      <alignment horizontal="right"/>
    </xf>
    <xf numFmtId="0" fontId="9" fillId="0" borderId="42" xfId="0" applyFont="1" applyFill="1" applyBorder="1" applyAlignment="1"/>
    <xf numFmtId="3" fontId="3" fillId="0" borderId="38" xfId="1" applyNumberFormat="1" applyFont="1" applyFill="1" applyBorder="1" applyAlignment="1" applyProtection="1">
      <alignment horizontal="right" vertical="top"/>
    </xf>
    <xf numFmtId="3" fontId="13" fillId="0" borderId="0" xfId="0" applyNumberFormat="1" applyFont="1" applyFill="1" applyAlignment="1"/>
    <xf numFmtId="3" fontId="3" fillId="0" borderId="38" xfId="1" quotePrefix="1" applyNumberFormat="1" applyFont="1" applyBorder="1" applyAlignment="1">
      <alignment vertical="top"/>
    </xf>
    <xf numFmtId="3" fontId="3" fillId="0" borderId="38" xfId="1" quotePrefix="1" applyNumberFormat="1" applyFont="1" applyFill="1" applyBorder="1" applyAlignment="1">
      <alignment vertical="top"/>
    </xf>
    <xf numFmtId="3" fontId="3" fillId="0" borderId="49" xfId="1" quotePrefix="1" applyNumberFormat="1" applyFont="1" applyBorder="1" applyAlignment="1">
      <alignment vertical="top"/>
    </xf>
    <xf numFmtId="0" fontId="9" fillId="0" borderId="37" xfId="0" applyFont="1" applyBorder="1" applyAlignment="1">
      <alignment horizontal="centerContinuous" wrapText="1"/>
    </xf>
    <xf numFmtId="0" fontId="9" fillId="0" borderId="42" xfId="0" applyFont="1" applyFill="1" applyBorder="1" applyAlignment="1">
      <alignment horizontal="right"/>
    </xf>
    <xf numFmtId="0" fontId="3" fillId="0" borderId="7" xfId="0" applyFont="1" applyBorder="1" applyAlignment="1">
      <alignment horizontal="centerContinuous"/>
    </xf>
    <xf numFmtId="168" fontId="3" fillId="0" borderId="7" xfId="0" applyNumberFormat="1" applyFont="1" applyBorder="1" applyAlignment="1">
      <alignment horizontal="centerContinuous"/>
    </xf>
    <xf numFmtId="168" fontId="3" fillId="0" borderId="5" xfId="0" applyNumberFormat="1" applyFont="1" applyBorder="1" applyAlignment="1">
      <alignment horizontal="centerContinuous"/>
    </xf>
    <xf numFmtId="168" fontId="8" fillId="0" borderId="7" xfId="0" applyNumberFormat="1" applyFont="1" applyBorder="1" applyAlignment="1">
      <alignment horizontal="centerContinuous"/>
    </xf>
    <xf numFmtId="168" fontId="8" fillId="0" borderId="5" xfId="0" applyNumberFormat="1" applyFont="1" applyBorder="1" applyAlignment="1">
      <alignment horizontal="centerContinuous"/>
    </xf>
    <xf numFmtId="3" fontId="3" fillId="0" borderId="50" xfId="0" applyNumberFormat="1" applyFont="1" applyFill="1" applyBorder="1" applyAlignment="1" applyProtection="1">
      <alignment horizontal="right"/>
    </xf>
    <xf numFmtId="3" fontId="3" fillId="0" borderId="0" xfId="0" quotePrefix="1" applyNumberFormat="1" applyFont="1" applyFill="1" applyBorder="1" applyAlignment="1" applyProtection="1">
      <alignment horizontal="right"/>
    </xf>
    <xf numFmtId="165" fontId="29" fillId="6" borderId="5" xfId="0" applyNumberFormat="1" applyFont="1" applyFill="1" applyBorder="1" applyAlignment="1">
      <alignment horizontal="center" wrapText="1"/>
    </xf>
    <xf numFmtId="165" fontId="28" fillId="6" borderId="13" xfId="0" applyNumberFormat="1" applyFont="1" applyFill="1" applyBorder="1" applyAlignment="1">
      <alignment vertical="top"/>
    </xf>
    <xf numFmtId="165" fontId="28" fillId="6" borderId="0" xfId="0" applyNumberFormat="1" applyFont="1" applyFill="1" applyBorder="1" applyAlignment="1">
      <alignment vertical="top"/>
    </xf>
    <xf numFmtId="165" fontId="28" fillId="6" borderId="2" xfId="0" applyNumberFormat="1" applyFont="1" applyFill="1" applyBorder="1" applyAlignment="1">
      <alignment vertical="top"/>
    </xf>
    <xf numFmtId="0" fontId="29" fillId="5" borderId="6" xfId="0" applyFont="1" applyFill="1" applyBorder="1" applyAlignment="1">
      <alignment horizontal="center" wrapText="1"/>
    </xf>
    <xf numFmtId="0" fontId="29" fillId="5" borderId="2" xfId="0" applyFont="1" applyFill="1" applyBorder="1" applyAlignment="1">
      <alignment horizontal="center" wrapText="1"/>
    </xf>
    <xf numFmtId="167" fontId="28" fillId="5" borderId="23" xfId="0" applyNumberFormat="1" applyFont="1" applyFill="1" applyBorder="1" applyAlignment="1">
      <alignment vertical="top"/>
    </xf>
    <xf numFmtId="0" fontId="28" fillId="5" borderId="12" xfId="0" applyFont="1" applyFill="1" applyBorder="1" applyAlignment="1">
      <alignment vertical="top"/>
    </xf>
    <xf numFmtId="167" fontId="28" fillId="5" borderId="27" xfId="0" applyNumberFormat="1" applyFont="1" applyFill="1" applyBorder="1" applyAlignment="1">
      <alignment vertical="top"/>
    </xf>
    <xf numFmtId="0" fontId="28" fillId="5" borderId="3" xfId="0" applyFont="1" applyFill="1" applyBorder="1" applyAlignment="1">
      <alignment vertical="top"/>
    </xf>
    <xf numFmtId="167" fontId="28" fillId="5" borderId="27" xfId="1" applyNumberFormat="1" applyFont="1" applyFill="1" applyBorder="1" applyAlignment="1">
      <alignment vertical="top"/>
    </xf>
    <xf numFmtId="3" fontId="28" fillId="5" borderId="3" xfId="1" applyNumberFormat="1" applyFont="1" applyFill="1" applyBorder="1"/>
    <xf numFmtId="3" fontId="28" fillId="5" borderId="4" xfId="1" applyNumberFormat="1" applyFont="1" applyFill="1" applyBorder="1"/>
    <xf numFmtId="168" fontId="28" fillId="5" borderId="3" xfId="0" applyNumberFormat="1" applyFont="1" applyFill="1" applyBorder="1" applyAlignment="1">
      <alignment vertical="top"/>
    </xf>
    <xf numFmtId="0" fontId="28" fillId="5" borderId="0" xfId="0" applyFont="1" applyFill="1" applyBorder="1" applyAlignment="1">
      <alignment vertical="top"/>
    </xf>
    <xf numFmtId="3" fontId="28" fillId="5" borderId="0" xfId="1" applyNumberFormat="1" applyFont="1" applyFill="1" applyBorder="1"/>
    <xf numFmtId="0" fontId="29" fillId="6" borderId="4" xfId="0" applyFont="1" applyFill="1" applyBorder="1" applyAlignment="1">
      <alignment horizontal="right"/>
    </xf>
    <xf numFmtId="167" fontId="28" fillId="5" borderId="0" xfId="1" applyNumberFormat="1" applyFont="1" applyFill="1" applyBorder="1" applyAlignment="1">
      <alignment vertical="top"/>
    </xf>
    <xf numFmtId="0" fontId="9" fillId="0" borderId="12" xfId="0" applyFont="1" applyFill="1" applyBorder="1" applyAlignment="1">
      <alignment horizontal="centerContinuous" wrapText="1"/>
    </xf>
    <xf numFmtId="168" fontId="3" fillId="0" borderId="12" xfId="1" quotePrefix="1" applyNumberFormat="1" applyFont="1" applyFill="1" applyBorder="1" applyAlignment="1">
      <alignment vertical="top"/>
    </xf>
    <xf numFmtId="168" fontId="3" fillId="0" borderId="3" xfId="1" quotePrefix="1" applyNumberFormat="1" applyFont="1" applyFill="1" applyBorder="1" applyAlignment="1">
      <alignment vertical="top"/>
    </xf>
    <xf numFmtId="3" fontId="3" fillId="0" borderId="3" xfId="1" quotePrefix="1" applyNumberFormat="1" applyFont="1" applyFill="1" applyBorder="1" applyAlignment="1">
      <alignment vertical="top"/>
    </xf>
    <xf numFmtId="3" fontId="3" fillId="0" borderId="33" xfId="1" quotePrefix="1" applyNumberFormat="1" applyFont="1" applyFill="1" applyBorder="1" applyAlignment="1">
      <alignment vertical="top"/>
    </xf>
    <xf numFmtId="168" fontId="3" fillId="0" borderId="20" xfId="1" quotePrefix="1" applyNumberFormat="1" applyFont="1" applyFill="1" applyBorder="1" applyAlignment="1">
      <alignment horizontal="right" vertical="top"/>
    </xf>
    <xf numFmtId="168" fontId="3" fillId="0" borderId="13" xfId="1" quotePrefix="1" applyNumberFormat="1" applyFont="1" applyFill="1" applyBorder="1" applyAlignment="1">
      <alignment horizontal="right" vertical="top"/>
    </xf>
    <xf numFmtId="168" fontId="3" fillId="0" borderId="18" xfId="1" quotePrefix="1" applyNumberFormat="1" applyFont="1" applyFill="1" applyBorder="1" applyAlignment="1">
      <alignment horizontal="right" vertical="top"/>
    </xf>
    <xf numFmtId="168" fontId="3" fillId="0" borderId="0" xfId="1" quotePrefix="1" applyNumberFormat="1" applyFont="1" applyFill="1" applyBorder="1" applyAlignment="1">
      <alignment horizontal="right" vertical="top"/>
    </xf>
    <xf numFmtId="3" fontId="3" fillId="0" borderId="18" xfId="1" quotePrefix="1" applyNumberFormat="1" applyFont="1" applyFill="1" applyBorder="1" applyAlignment="1">
      <alignment horizontal="right" vertical="top"/>
    </xf>
    <xf numFmtId="3" fontId="3" fillId="0" borderId="0" xfId="1" quotePrefix="1" applyNumberFormat="1" applyFont="1" applyFill="1" applyBorder="1" applyAlignment="1">
      <alignment horizontal="right" vertical="top"/>
    </xf>
    <xf numFmtId="3" fontId="3" fillId="0" borderId="16" xfId="1" quotePrefix="1" applyNumberFormat="1" applyFont="1" applyFill="1" applyBorder="1" applyAlignment="1">
      <alignment horizontal="right" vertical="top"/>
    </xf>
    <xf numFmtId="3" fontId="3" fillId="0" borderId="31" xfId="1" quotePrefix="1" applyNumberFormat="1" applyFont="1" applyFill="1" applyBorder="1" applyAlignment="1">
      <alignment horizontal="right" vertical="top"/>
    </xf>
    <xf numFmtId="3" fontId="3" fillId="0" borderId="2" xfId="1" quotePrefix="1" applyNumberFormat="1" applyFont="1" applyFill="1" applyBorder="1" applyAlignment="1">
      <alignment horizontal="right" vertical="top"/>
    </xf>
    <xf numFmtId="0" fontId="9" fillId="0" borderId="6" xfId="0" applyFont="1" applyFill="1" applyBorder="1" applyAlignment="1">
      <alignment horizontal="center"/>
    </xf>
    <xf numFmtId="9" fontId="3" fillId="0" borderId="20" xfId="1" quotePrefix="1" applyNumberFormat="1" applyFont="1" applyFill="1" applyBorder="1" applyAlignment="1">
      <alignment horizontal="right" vertical="top"/>
    </xf>
    <xf numFmtId="9" fontId="3" fillId="0" borderId="18" xfId="1" quotePrefix="1" applyNumberFormat="1" applyFont="1" applyFill="1" applyBorder="1" applyAlignment="1">
      <alignment horizontal="right" vertical="top"/>
    </xf>
    <xf numFmtId="9" fontId="3" fillId="0" borderId="16" xfId="1" quotePrefix="1" applyNumberFormat="1" applyFont="1" applyFill="1" applyBorder="1" applyAlignment="1">
      <alignment horizontal="right" vertical="top"/>
    </xf>
    <xf numFmtId="0" fontId="3" fillId="0" borderId="6" xfId="0" applyFont="1" applyBorder="1" applyAlignment="1">
      <alignment horizontal="centerContinuous"/>
    </xf>
    <xf numFmtId="3" fontId="3" fillId="0" borderId="4" xfId="0" applyNumberFormat="1" applyFont="1" applyBorder="1" applyAlignment="1">
      <alignment horizontal="right"/>
    </xf>
    <xf numFmtId="0" fontId="3" fillId="0" borderId="3" xfId="0" applyFont="1" applyBorder="1" applyAlignment="1"/>
    <xf numFmtId="0" fontId="3" fillId="3" borderId="3" xfId="0" applyFont="1" applyFill="1" applyBorder="1" applyAlignment="1"/>
    <xf numFmtId="0" fontId="3" fillId="0" borderId="4" xfId="0" applyFont="1" applyBorder="1" applyAlignment="1"/>
    <xf numFmtId="0" fontId="3" fillId="0" borderId="0" xfId="0" applyFont="1" applyFill="1" applyBorder="1" applyAlignment="1">
      <alignment horizontal="centerContinuous"/>
    </xf>
    <xf numFmtId="3" fontId="4" fillId="0" borderId="0" xfId="0" applyNumberFormat="1" applyFont="1" applyFill="1" applyBorder="1" applyAlignment="1">
      <alignment horizontal="left" vertical="top" wrapText="1"/>
    </xf>
    <xf numFmtId="167" fontId="3" fillId="0" borderId="0" xfId="1" applyNumberFormat="1" applyFont="1" applyFill="1" applyBorder="1" applyAlignment="1">
      <alignment horizontal="right"/>
    </xf>
    <xf numFmtId="3" fontId="4" fillId="0" borderId="0" xfId="0" applyNumberFormat="1" applyFont="1" applyFill="1" applyAlignment="1">
      <alignment horizontal="left" vertical="top" wrapText="1"/>
    </xf>
    <xf numFmtId="17" fontId="3" fillId="0" borderId="0" xfId="0" applyNumberFormat="1" applyFont="1" applyFill="1" applyAlignment="1">
      <alignment horizontal="right"/>
    </xf>
    <xf numFmtId="0" fontId="3" fillId="0" borderId="12" xfId="0" applyFont="1" applyFill="1" applyBorder="1" applyAlignment="1"/>
    <xf numFmtId="0" fontId="4" fillId="0" borderId="0" xfId="0" applyFont="1" applyBorder="1" applyAlignment="1" applyProtection="1">
      <alignment horizontal="left" vertical="top"/>
    </xf>
    <xf numFmtId="0" fontId="3" fillId="0" borderId="4" xfId="0" applyFont="1" applyFill="1" applyBorder="1" applyAlignment="1"/>
    <xf numFmtId="0" fontId="3" fillId="7" borderId="4" xfId="0" applyFont="1" applyFill="1" applyBorder="1" applyAlignment="1"/>
    <xf numFmtId="0" fontId="3" fillId="7" borderId="2" xfId="0" applyFont="1" applyFill="1" applyBorder="1" applyAlignment="1">
      <alignment horizontal="left"/>
    </xf>
    <xf numFmtId="49" fontId="3" fillId="7" borderId="12" xfId="0" applyNumberFormat="1" applyFont="1" applyFill="1" applyBorder="1" applyAlignment="1">
      <alignment horizontal="left"/>
    </xf>
    <xf numFmtId="168" fontId="3" fillId="7" borderId="0" xfId="1" applyNumberFormat="1" applyFont="1" applyFill="1" applyBorder="1" applyAlignment="1">
      <alignment horizontal="center"/>
    </xf>
    <xf numFmtId="49" fontId="3" fillId="7" borderId="3" xfId="1" applyNumberFormat="1" applyFont="1" applyFill="1" applyBorder="1" applyAlignment="1">
      <alignment horizontal="left"/>
    </xf>
    <xf numFmtId="3" fontId="3" fillId="0" borderId="27" xfId="0" applyNumberFormat="1" applyFont="1" applyFill="1" applyBorder="1" applyAlignment="1">
      <alignment horizontal="right"/>
    </xf>
    <xf numFmtId="49" fontId="3" fillId="7" borderId="3" xfId="0" quotePrefix="1" applyNumberFormat="1" applyFont="1" applyFill="1" applyBorder="1" applyAlignment="1">
      <alignment horizontal="left"/>
    </xf>
    <xf numFmtId="3" fontId="3" fillId="0" borderId="27" xfId="0" quotePrefix="1" applyNumberFormat="1" applyFont="1" applyFill="1" applyBorder="1" applyAlignment="1">
      <alignment horizontal="right"/>
    </xf>
    <xf numFmtId="49" fontId="3" fillId="7" borderId="3" xfId="0" applyNumberFormat="1" applyFont="1" applyFill="1" applyBorder="1" applyAlignment="1">
      <alignment horizontal="left"/>
    </xf>
    <xf numFmtId="3" fontId="3" fillId="3" borderId="0" xfId="1" applyNumberFormat="1" applyFont="1" applyFill="1" applyBorder="1" applyAlignment="1">
      <alignment horizontal="right"/>
    </xf>
    <xf numFmtId="3" fontId="3" fillId="3" borderId="27" xfId="0" applyNumberFormat="1" applyFont="1" applyFill="1" applyBorder="1" applyAlignment="1">
      <alignment horizontal="right"/>
    </xf>
    <xf numFmtId="49" fontId="3" fillId="7" borderId="4" xfId="0" applyNumberFormat="1" applyFont="1" applyFill="1" applyBorder="1" applyAlignment="1">
      <alignment horizontal="left"/>
    </xf>
    <xf numFmtId="0" fontId="3" fillId="0" borderId="13" xfId="0" applyFont="1" applyFill="1" applyBorder="1" applyAlignment="1" applyProtection="1"/>
    <xf numFmtId="3" fontId="3" fillId="0" borderId="3" xfId="0" applyNumberFormat="1" applyFont="1" applyFill="1" applyBorder="1" applyAlignment="1" applyProtection="1">
      <alignment horizontal="right"/>
    </xf>
    <xf numFmtId="3" fontId="3" fillId="0" borderId="36" xfId="1" applyNumberFormat="1" applyFont="1" applyBorder="1" applyAlignment="1">
      <alignment vertical="top"/>
    </xf>
    <xf numFmtId="3" fontId="3" fillId="0" borderId="38" xfId="1" applyNumberFormat="1" applyFont="1" applyBorder="1" applyAlignment="1">
      <alignment vertical="top"/>
    </xf>
    <xf numFmtId="0" fontId="9" fillId="0" borderId="6" xfId="0" applyFont="1" applyBorder="1" applyAlignment="1"/>
    <xf numFmtId="0" fontId="3" fillId="0" borderId="12" xfId="0" applyFont="1" applyBorder="1" applyAlignment="1"/>
    <xf numFmtId="0" fontId="9" fillId="0" borderId="4" xfId="0" applyFont="1" applyBorder="1" applyAlignment="1">
      <alignment horizontal="centerContinuous" wrapText="1"/>
    </xf>
    <xf numFmtId="0" fontId="9" fillId="0" borderId="4" xfId="0" applyFont="1" applyFill="1" applyBorder="1" applyAlignment="1">
      <alignment horizontal="right"/>
    </xf>
    <xf numFmtId="3" fontId="3" fillId="0" borderId="12" xfId="1" quotePrefix="1" applyNumberFormat="1" applyFont="1" applyBorder="1" applyAlignment="1">
      <alignment vertical="top"/>
    </xf>
    <xf numFmtId="3" fontId="3" fillId="0" borderId="3" xfId="1" quotePrefix="1" applyNumberFormat="1" applyFont="1" applyBorder="1" applyAlignment="1">
      <alignment vertical="top"/>
    </xf>
    <xf numFmtId="3" fontId="3" fillId="0" borderId="33" xfId="1" quotePrefix="1" applyNumberFormat="1" applyFont="1" applyBorder="1" applyAlignment="1">
      <alignment vertical="top"/>
    </xf>
    <xf numFmtId="0" fontId="9" fillId="0" borderId="6" xfId="0" applyFont="1" applyBorder="1" applyAlignment="1">
      <alignment horizontal="centerContinuous" wrapText="1"/>
    </xf>
    <xf numFmtId="0" fontId="9" fillId="0" borderId="13" xfId="0" applyFont="1" applyFill="1" applyBorder="1" applyAlignment="1">
      <alignment horizontal="centerContinuous"/>
    </xf>
    <xf numFmtId="168" fontId="9" fillId="0" borderId="3" xfId="1" applyNumberFormat="1" applyFont="1" applyFill="1" applyBorder="1" applyAlignment="1">
      <alignment horizontal="center" wrapText="1"/>
    </xf>
    <xf numFmtId="168" fontId="9" fillId="0" borderId="6" xfId="1" applyNumberFormat="1" applyFont="1" applyFill="1" applyBorder="1" applyAlignment="1">
      <alignment horizontal="left"/>
    </xf>
    <xf numFmtId="0" fontId="20" fillId="0" borderId="5" xfId="0" applyFont="1" applyFill="1" applyBorder="1" applyAlignment="1"/>
    <xf numFmtId="0" fontId="9" fillId="0" borderId="40" xfId="0" applyFont="1" applyFill="1" applyBorder="1" applyAlignment="1"/>
    <xf numFmtId="168" fontId="9" fillId="0" borderId="36" xfId="1" applyNumberFormat="1" applyFont="1" applyFill="1" applyBorder="1" applyAlignment="1">
      <alignment horizontal="right" wrapText="1"/>
    </xf>
    <xf numFmtId="168" fontId="9" fillId="0" borderId="38" xfId="1" applyNumberFormat="1" applyFont="1" applyFill="1" applyBorder="1" applyAlignment="1">
      <alignment horizontal="right" wrapText="1"/>
    </xf>
    <xf numFmtId="168" fontId="9" fillId="0" borderId="41" xfId="1" applyNumberFormat="1" applyFont="1" applyFill="1" applyBorder="1" applyAlignment="1">
      <alignment horizontal="right" wrapText="1"/>
    </xf>
    <xf numFmtId="168" fontId="9" fillId="0" borderId="12" xfId="1" applyNumberFormat="1" applyFont="1" applyFill="1" applyBorder="1" applyAlignment="1">
      <alignment horizontal="right" wrapText="1"/>
    </xf>
    <xf numFmtId="3" fontId="12" fillId="4" borderId="38" xfId="1" applyNumberFormat="1" applyFont="1" applyFill="1" applyBorder="1" applyAlignment="1">
      <alignment horizontal="right" vertical="top" wrapText="1"/>
    </xf>
    <xf numFmtId="3" fontId="12" fillId="4" borderId="0" xfId="1" applyNumberFormat="1" applyFont="1" applyFill="1" applyBorder="1" applyAlignment="1">
      <alignment horizontal="right" vertical="top" wrapText="1"/>
    </xf>
    <xf numFmtId="3" fontId="12" fillId="4" borderId="39" xfId="1" applyNumberFormat="1" applyFont="1" applyFill="1" applyBorder="1" applyAlignment="1">
      <alignment horizontal="right" vertical="top" wrapText="1"/>
    </xf>
    <xf numFmtId="3" fontId="12" fillId="4" borderId="3" xfId="1" applyNumberFormat="1" applyFont="1" applyFill="1" applyBorder="1" applyAlignment="1">
      <alignment horizontal="right" vertical="top" wrapText="1"/>
    </xf>
    <xf numFmtId="3" fontId="9" fillId="0" borderId="0" xfId="1" applyNumberFormat="1" applyFont="1" applyFill="1" applyBorder="1" applyAlignment="1">
      <alignment vertical="top"/>
    </xf>
    <xf numFmtId="3" fontId="9" fillId="4" borderId="38" xfId="1" applyNumberFormat="1" applyFont="1" applyFill="1" applyBorder="1" applyAlignment="1">
      <alignment horizontal="right" vertical="top" wrapText="1"/>
    </xf>
    <xf numFmtId="3" fontId="9" fillId="4" borderId="0" xfId="1" applyNumberFormat="1" applyFont="1" applyFill="1" applyBorder="1" applyAlignment="1">
      <alignment horizontal="right" vertical="top" wrapText="1"/>
    </xf>
    <xf numFmtId="3" fontId="9" fillId="4" borderId="39" xfId="1" applyNumberFormat="1" applyFont="1" applyFill="1" applyBorder="1" applyAlignment="1">
      <alignment horizontal="right" vertical="top" wrapText="1"/>
    </xf>
    <xf numFmtId="3" fontId="9" fillId="4" borderId="3" xfId="1" applyNumberFormat="1" applyFont="1" applyFill="1" applyBorder="1" applyAlignment="1">
      <alignment horizontal="right" vertical="top" wrapText="1"/>
    </xf>
    <xf numFmtId="3" fontId="3" fillId="0" borderId="0" xfId="1" applyNumberFormat="1" applyFont="1" applyFill="1" applyBorder="1" applyAlignment="1" applyProtection="1"/>
    <xf numFmtId="3" fontId="12" fillId="4" borderId="38" xfId="1" applyNumberFormat="1" applyFont="1" applyFill="1" applyBorder="1" applyAlignment="1"/>
    <xf numFmtId="3" fontId="12" fillId="4" borderId="0" xfId="1" applyNumberFormat="1" applyFont="1" applyFill="1" applyBorder="1" applyAlignment="1"/>
    <xf numFmtId="3" fontId="12" fillId="4" borderId="39" xfId="1" applyNumberFormat="1" applyFont="1" applyFill="1" applyBorder="1" applyAlignment="1"/>
    <xf numFmtId="3" fontId="12" fillId="4" borderId="0" xfId="1" applyNumberFormat="1" applyFont="1" applyFill="1" applyBorder="1" applyAlignment="1">
      <alignment vertical="top"/>
    </xf>
    <xf numFmtId="3" fontId="12" fillId="4" borderId="3" xfId="1" applyNumberFormat="1" applyFont="1" applyFill="1" applyBorder="1" applyAlignment="1">
      <alignment vertical="top"/>
    </xf>
    <xf numFmtId="3" fontId="3" fillId="0" borderId="0" xfId="0" applyNumberFormat="1" applyFont="1" applyFill="1" applyBorder="1" applyAlignment="1" applyProtection="1"/>
    <xf numFmtId="3" fontId="3" fillId="0" borderId="0" xfId="3" applyNumberFormat="1" applyFont="1" applyFill="1" applyBorder="1" applyProtection="1"/>
    <xf numFmtId="3" fontId="8" fillId="0" borderId="0" xfId="3" applyNumberFormat="1" applyFont="1" applyFill="1" applyBorder="1" applyProtection="1"/>
    <xf numFmtId="3" fontId="8" fillId="0" borderId="0" xfId="0" applyNumberFormat="1" applyFont="1" applyFill="1" applyAlignment="1"/>
    <xf numFmtId="3" fontId="8" fillId="0" borderId="0" xfId="0" applyNumberFormat="1" applyFont="1" applyFill="1" applyBorder="1" applyAlignment="1"/>
    <xf numFmtId="0" fontId="3" fillId="0" borderId="2" xfId="0" applyFont="1" applyFill="1" applyBorder="1" applyAlignment="1">
      <alignment horizontal="center"/>
    </xf>
    <xf numFmtId="168" fontId="3" fillId="0" borderId="2" xfId="1" applyNumberFormat="1" applyFont="1" applyFill="1" applyBorder="1" applyAlignment="1">
      <alignment horizontal="center" wrapText="1"/>
    </xf>
    <xf numFmtId="168" fontId="3" fillId="0" borderId="0" xfId="1" applyNumberFormat="1" applyFont="1" applyFill="1" applyBorder="1" applyAlignment="1">
      <alignment horizontal="center" wrapText="1"/>
    </xf>
    <xf numFmtId="168" fontId="3" fillId="0" borderId="4" xfId="1" applyNumberFormat="1" applyFont="1" applyFill="1" applyBorder="1" applyAlignment="1">
      <alignment horizontal="center" wrapText="1"/>
    </xf>
    <xf numFmtId="168" fontId="3" fillId="0" borderId="5" xfId="1" applyNumberFormat="1" applyFont="1" applyFill="1" applyBorder="1" applyAlignment="1">
      <alignment horizontal="center" wrapText="1"/>
    </xf>
    <xf numFmtId="0" fontId="3" fillId="0" borderId="2" xfId="0" applyFont="1" applyFill="1" applyBorder="1" applyAlignment="1" applyProtection="1">
      <alignment horizontal="center"/>
    </xf>
    <xf numFmtId="0" fontId="3" fillId="0" borderId="0" xfId="0" applyFont="1" applyFill="1" applyAlignment="1">
      <alignment horizontal="center"/>
    </xf>
    <xf numFmtId="3" fontId="3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wrapText="1"/>
    </xf>
    <xf numFmtId="3" fontId="4" fillId="0" borderId="0" xfId="0" applyNumberFormat="1" applyFont="1" applyAlignment="1">
      <alignment horizontal="left" vertical="top" wrapText="1"/>
    </xf>
    <xf numFmtId="0" fontId="36" fillId="0" borderId="0" xfId="0" applyFont="1" applyAlignment="1"/>
    <xf numFmtId="166" fontId="3" fillId="0" borderId="0" xfId="0" applyNumberFormat="1" applyFont="1" applyFill="1" applyBorder="1" applyAlignment="1">
      <alignment horizontal="right" vertical="center"/>
    </xf>
    <xf numFmtId="3" fontId="37" fillId="0" borderId="0" xfId="0" applyNumberFormat="1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horizontal="right" vertical="center"/>
    </xf>
    <xf numFmtId="3" fontId="3" fillId="0" borderId="2" xfId="0" applyNumberFormat="1" applyFont="1" applyFill="1" applyBorder="1" applyAlignment="1">
      <alignment horizontal="right" vertical="center"/>
    </xf>
    <xf numFmtId="3" fontId="3" fillId="0" borderId="51" xfId="0" applyNumberFormat="1" applyFont="1" applyFill="1" applyBorder="1" applyAlignment="1"/>
    <xf numFmtId="169" fontId="28" fillId="5" borderId="13" xfId="0" applyNumberFormat="1" applyFont="1" applyFill="1" applyBorder="1" applyAlignment="1" applyProtection="1">
      <alignment horizontal="right" vertical="top"/>
    </xf>
    <xf numFmtId="168" fontId="3" fillId="0" borderId="13" xfId="1" applyNumberFormat="1" applyFont="1" applyFill="1" applyBorder="1" applyAlignment="1">
      <alignment horizontal="right" vertical="top"/>
    </xf>
    <xf numFmtId="168" fontId="3" fillId="0" borderId="0" xfId="1" applyNumberFormat="1" applyFont="1" applyFill="1" applyBorder="1" applyAlignment="1">
      <alignment horizontal="right"/>
    </xf>
    <xf numFmtId="0" fontId="9" fillId="0" borderId="2" xfId="3" applyNumberFormat="1" applyFont="1" applyFill="1" applyBorder="1" applyAlignment="1">
      <alignment horizontal="right"/>
    </xf>
    <xf numFmtId="0" fontId="9" fillId="0" borderId="12" xfId="0" applyFont="1" applyFill="1" applyBorder="1" applyAlignment="1"/>
    <xf numFmtId="170" fontId="3" fillId="0" borderId="0" xfId="0" applyNumberFormat="1" applyFont="1" applyFill="1" applyAlignment="1"/>
    <xf numFmtId="166" fontId="3" fillId="0" borderId="0" xfId="0" applyNumberFormat="1" applyFont="1" applyAlignment="1"/>
    <xf numFmtId="3" fontId="3" fillId="0" borderId="0" xfId="0" applyNumberFormat="1" applyFont="1" applyAlignment="1">
      <alignment horizontal="left"/>
    </xf>
    <xf numFmtId="3" fontId="28" fillId="4" borderId="13" xfId="0" applyNumberFormat="1" applyFont="1" applyFill="1" applyBorder="1" applyAlignment="1" applyProtection="1">
      <alignment horizontal="right" vertical="top"/>
    </xf>
    <xf numFmtId="3" fontId="28" fillId="4" borderId="0" xfId="0" applyNumberFormat="1" applyFont="1" applyFill="1" applyBorder="1" applyAlignment="1" applyProtection="1">
      <alignment horizontal="right" vertical="top"/>
    </xf>
    <xf numFmtId="168" fontId="9" fillId="0" borderId="7" xfId="1" applyNumberFormat="1" applyFont="1" applyFill="1" applyBorder="1" applyAlignment="1">
      <alignment horizontal="left" wrapText="1"/>
    </xf>
    <xf numFmtId="3" fontId="3" fillId="8" borderId="0" xfId="1" applyNumberFormat="1" applyFont="1" applyFill="1" applyBorder="1" applyAlignment="1">
      <alignment horizontal="right"/>
    </xf>
    <xf numFmtId="3" fontId="3" fillId="8" borderId="0" xfId="1" quotePrefix="1" applyNumberFormat="1" applyFont="1" applyFill="1" applyBorder="1" applyAlignment="1" applyProtection="1">
      <alignment horizontal="centerContinuous"/>
    </xf>
    <xf numFmtId="3" fontId="3" fillId="8" borderId="0" xfId="1" applyNumberFormat="1" applyFont="1" applyFill="1" applyBorder="1" applyAlignment="1" applyProtection="1">
      <alignment horizontal="centerContinuous"/>
    </xf>
    <xf numFmtId="3" fontId="3" fillId="0" borderId="52" xfId="0" applyNumberFormat="1" applyFont="1" applyFill="1" applyBorder="1" applyAlignment="1"/>
    <xf numFmtId="3" fontId="3" fillId="0" borderId="29" xfId="0" applyNumberFormat="1" applyFont="1" applyFill="1" applyBorder="1" applyAlignment="1"/>
    <xf numFmtId="3" fontId="3" fillId="0" borderId="53" xfId="0" applyNumberFormat="1" applyFont="1" applyFill="1" applyBorder="1" applyAlignment="1"/>
    <xf numFmtId="3" fontId="3" fillId="0" borderId="54" xfId="1" applyNumberFormat="1" applyFont="1" applyBorder="1" applyAlignment="1">
      <alignment vertical="top"/>
    </xf>
    <xf numFmtId="3" fontId="4" fillId="0" borderId="0" xfId="0" applyNumberFormat="1" applyFont="1" applyBorder="1" applyAlignment="1">
      <alignment horizontal="left" vertical="top" wrapText="1"/>
    </xf>
    <xf numFmtId="168" fontId="9" fillId="0" borderId="0" xfId="1" applyNumberFormat="1" applyFont="1" applyFill="1" applyBorder="1" applyAlignment="1">
      <alignment horizontal="left" wrapText="1"/>
    </xf>
    <xf numFmtId="168" fontId="9" fillId="32" borderId="0" xfId="1" applyNumberFormat="1" applyFont="1" applyFill="1" applyBorder="1" applyAlignment="1">
      <alignment horizontal="center" wrapText="1"/>
    </xf>
    <xf numFmtId="4" fontId="3" fillId="0" borderId="13" xfId="1" applyNumberFormat="1" applyFont="1" applyFill="1" applyBorder="1" applyAlignment="1">
      <alignment horizontal="right" vertical="top"/>
    </xf>
    <xf numFmtId="4" fontId="3" fillId="0" borderId="0" xfId="1" applyNumberFormat="1" applyFont="1" applyFill="1" applyBorder="1" applyAlignment="1">
      <alignment horizontal="right" vertical="top"/>
    </xf>
    <xf numFmtId="168" fontId="9" fillId="33" borderId="0" xfId="1" applyNumberFormat="1" applyFont="1" applyFill="1" applyBorder="1" applyAlignment="1">
      <alignment horizontal="center" wrapText="1"/>
    </xf>
    <xf numFmtId="168" fontId="3" fillId="33" borderId="0" xfId="1" applyNumberFormat="1" applyFont="1" applyFill="1" applyBorder="1" applyAlignment="1">
      <alignment horizontal="center" wrapText="1"/>
    </xf>
    <xf numFmtId="3" fontId="3" fillId="34" borderId="0" xfId="0" applyNumberFormat="1" applyFont="1" applyFill="1" applyBorder="1" applyAlignment="1"/>
    <xf numFmtId="3" fontId="3" fillId="33" borderId="2" xfId="0" applyNumberFormat="1" applyFont="1" applyFill="1" applyBorder="1" applyAlignment="1">
      <alignment horizontal="right"/>
    </xf>
    <xf numFmtId="3" fontId="3" fillId="34" borderId="0" xfId="0" applyNumberFormat="1" applyFont="1" applyFill="1" applyBorder="1" applyAlignment="1">
      <alignment horizontal="right"/>
    </xf>
    <xf numFmtId="49" fontId="3" fillId="0" borderId="0" xfId="0" applyNumberFormat="1" applyFont="1" applyAlignment="1">
      <alignment horizontal="right"/>
    </xf>
    <xf numFmtId="168" fontId="9" fillId="33" borderId="0" xfId="1" applyNumberFormat="1" applyFont="1" applyFill="1" applyBorder="1" applyAlignment="1">
      <alignment horizontal="right" wrapText="1"/>
    </xf>
    <xf numFmtId="0" fontId="8" fillId="35" borderId="0" xfId="0" applyFont="1" applyFill="1" applyBorder="1" applyAlignment="1"/>
    <xf numFmtId="0" fontId="3" fillId="35" borderId="0" xfId="0" applyFont="1" applyFill="1" applyAlignment="1">
      <alignment horizontal="right"/>
    </xf>
    <xf numFmtId="0" fontId="9" fillId="33" borderId="0" xfId="0" applyFont="1" applyFill="1" applyAlignment="1">
      <alignment horizontal="right"/>
    </xf>
    <xf numFmtId="168" fontId="20" fillId="0" borderId="0" xfId="1" applyNumberFormat="1" applyFont="1" applyFill="1" applyBorder="1" applyAlignment="1"/>
    <xf numFmtId="168" fontId="9" fillId="33" borderId="2" xfId="1" applyNumberFormat="1" applyFont="1" applyFill="1" applyBorder="1" applyAlignment="1">
      <alignment horizontal="right" wrapText="1"/>
    </xf>
    <xf numFmtId="3" fontId="3" fillId="0" borderId="67" xfId="0" applyNumberFormat="1" applyFont="1" applyFill="1" applyBorder="1" applyAlignment="1"/>
    <xf numFmtId="168" fontId="9" fillId="33" borderId="5" xfId="1" applyNumberFormat="1" applyFont="1" applyFill="1" applyBorder="1" applyAlignment="1">
      <alignment horizontal="right" wrapText="1"/>
    </xf>
    <xf numFmtId="0" fontId="9" fillId="33" borderId="0" xfId="0" applyFont="1" applyFill="1" applyAlignment="1"/>
    <xf numFmtId="168" fontId="20" fillId="0" borderId="0" xfId="1" applyNumberFormat="1" applyFont="1" applyFill="1" applyBorder="1" applyAlignment="1">
      <alignment horizontal="left" wrapText="1"/>
    </xf>
    <xf numFmtId="3" fontId="3" fillId="0" borderId="27" xfId="1" applyNumberFormat="1" applyFont="1" applyFill="1" applyBorder="1" applyAlignment="1">
      <alignment horizontal="right"/>
    </xf>
    <xf numFmtId="3" fontId="3" fillId="33" borderId="0" xfId="0" applyNumberFormat="1" applyFont="1" applyFill="1" applyBorder="1" applyAlignment="1"/>
    <xf numFmtId="3" fontId="3" fillId="33" borderId="0" xfId="1" applyNumberFormat="1" applyFont="1" applyFill="1" applyBorder="1" applyAlignment="1">
      <alignment horizontal="right"/>
    </xf>
    <xf numFmtId="3" fontId="3" fillId="33" borderId="0" xfId="0" applyNumberFormat="1" applyFont="1" applyFill="1" applyBorder="1" applyAlignment="1">
      <alignment horizontal="right"/>
    </xf>
    <xf numFmtId="3" fontId="3" fillId="33" borderId="53" xfId="0" applyNumberFormat="1" applyFont="1" applyFill="1" applyBorder="1" applyAlignment="1"/>
    <xf numFmtId="3" fontId="3" fillId="33" borderId="2" xfId="0" applyNumberFormat="1" applyFont="1" applyFill="1" applyBorder="1" applyAlignment="1"/>
    <xf numFmtId="168" fontId="9" fillId="33" borderId="7" xfId="1" applyNumberFormat="1" applyFont="1" applyFill="1" applyBorder="1" applyAlignment="1">
      <alignment horizontal="right" wrapText="1"/>
    </xf>
    <xf numFmtId="3" fontId="3" fillId="33" borderId="52" xfId="0" applyNumberFormat="1" applyFont="1" applyFill="1" applyBorder="1" applyAlignment="1"/>
    <xf numFmtId="3" fontId="3" fillId="33" borderId="0" xfId="0" applyNumberFormat="1" applyFont="1" applyFill="1" applyAlignment="1"/>
    <xf numFmtId="3" fontId="3" fillId="33" borderId="67" xfId="0" applyNumberFormat="1" applyFont="1" applyFill="1" applyBorder="1" applyAlignment="1"/>
    <xf numFmtId="0" fontId="9" fillId="33" borderId="0" xfId="0" applyFont="1" applyFill="1" applyBorder="1" applyAlignment="1">
      <alignment horizontal="center"/>
    </xf>
    <xf numFmtId="0" fontId="9" fillId="33" borderId="2" xfId="0" applyFont="1" applyFill="1" applyBorder="1" applyAlignment="1">
      <alignment horizontal="center"/>
    </xf>
    <xf numFmtId="0" fontId="9" fillId="33" borderId="2" xfId="0" applyFont="1" applyFill="1" applyBorder="1" applyAlignment="1">
      <alignment horizontal="right"/>
    </xf>
    <xf numFmtId="0" fontId="29" fillId="33" borderId="4" xfId="0" applyFont="1" applyFill="1" applyBorder="1" applyAlignment="1">
      <alignment horizontal="centerContinuous" wrapText="1"/>
    </xf>
    <xf numFmtId="0" fontId="29" fillId="33" borderId="6" xfId="0" applyFont="1" applyFill="1" applyBorder="1" applyAlignment="1">
      <alignment horizontal="centerContinuous" wrapText="1"/>
    </xf>
    <xf numFmtId="0" fontId="9" fillId="33" borderId="2" xfId="3" applyNumberFormat="1" applyFont="1" applyFill="1" applyBorder="1" applyAlignment="1">
      <alignment horizontal="right"/>
    </xf>
    <xf numFmtId="37" fontId="28" fillId="5" borderId="13" xfId="0" applyNumberFormat="1" applyFont="1" applyFill="1" applyBorder="1" applyAlignment="1" applyProtection="1">
      <alignment horizontal="right" vertical="top"/>
    </xf>
    <xf numFmtId="37" fontId="28" fillId="5" borderId="0" xfId="0" applyNumberFormat="1" applyFont="1" applyFill="1" applyBorder="1" applyAlignment="1" applyProtection="1">
      <alignment horizontal="right" vertical="top"/>
    </xf>
    <xf numFmtId="3" fontId="28" fillId="5" borderId="0" xfId="0" applyNumberFormat="1" applyFont="1" applyFill="1" applyBorder="1" applyAlignment="1" applyProtection="1">
      <alignment horizontal="right" vertical="top"/>
    </xf>
    <xf numFmtId="0" fontId="20" fillId="0" borderId="0" xfId="0" applyFont="1" applyBorder="1" applyAlignment="1">
      <alignment horizontal="centerContinuous" wrapText="1"/>
    </xf>
    <xf numFmtId="165" fontId="29" fillId="33" borderId="4" xfId="0" applyNumberFormat="1" applyFont="1" applyFill="1" applyBorder="1" applyAlignment="1">
      <alignment horizontal="centerContinuous" wrapText="1"/>
    </xf>
    <xf numFmtId="165" fontId="29" fillId="33" borderId="2" xfId="0" applyNumberFormat="1" applyFont="1" applyFill="1" applyBorder="1" applyAlignment="1">
      <alignment horizontal="centerContinuous" wrapText="1"/>
    </xf>
    <xf numFmtId="165" fontId="28" fillId="33" borderId="2" xfId="0" applyNumberFormat="1" applyFont="1" applyFill="1" applyBorder="1" applyAlignment="1">
      <alignment horizontal="centerContinuous"/>
    </xf>
    <xf numFmtId="165" fontId="29" fillId="33" borderId="4" xfId="0" applyNumberFormat="1" applyFont="1" applyFill="1" applyBorder="1" applyAlignment="1">
      <alignment horizontal="right" wrapText="1"/>
    </xf>
    <xf numFmtId="165" fontId="29" fillId="33" borderId="2" xfId="0" applyNumberFormat="1" applyFont="1" applyFill="1" applyBorder="1" applyAlignment="1">
      <alignment horizontal="right" wrapText="1"/>
    </xf>
    <xf numFmtId="0" fontId="29" fillId="33" borderId="3" xfId="0" applyFont="1" applyFill="1" applyBorder="1" applyAlignment="1">
      <alignment horizontal="center"/>
    </xf>
    <xf numFmtId="0" fontId="29" fillId="33" borderId="0" xfId="0" applyFont="1" applyFill="1" applyBorder="1" applyAlignment="1">
      <alignment horizontal="center"/>
    </xf>
    <xf numFmtId="0" fontId="29" fillId="33" borderId="4" xfId="0" applyFont="1" applyFill="1" applyBorder="1" applyAlignment="1">
      <alignment horizontal="center"/>
    </xf>
    <xf numFmtId="4" fontId="28" fillId="5" borderId="0" xfId="1" applyNumberFormat="1" applyFont="1" applyFill="1" applyBorder="1" applyAlignment="1">
      <alignment vertical="top"/>
    </xf>
    <xf numFmtId="0" fontId="28" fillId="33" borderId="12" xfId="0" applyFont="1" applyFill="1" applyBorder="1" applyAlignment="1"/>
    <xf numFmtId="37" fontId="35" fillId="33" borderId="0" xfId="0" applyNumberFormat="1" applyFont="1" applyFill="1" applyAlignment="1"/>
    <xf numFmtId="165" fontId="28" fillId="33" borderId="5" xfId="0" applyNumberFormat="1" applyFont="1" applyFill="1" applyBorder="1" applyAlignment="1">
      <alignment horizontal="centerContinuous"/>
    </xf>
    <xf numFmtId="165" fontId="28" fillId="33" borderId="24" xfId="0" applyNumberFormat="1" applyFont="1" applyFill="1" applyBorder="1" applyAlignment="1">
      <alignment horizontal="centerContinuous"/>
    </xf>
    <xf numFmtId="0" fontId="28" fillId="33" borderId="36" xfId="0" applyFont="1" applyFill="1" applyBorder="1" applyAlignment="1"/>
    <xf numFmtId="3" fontId="3" fillId="34" borderId="0" xfId="0" quotePrefix="1" applyNumberFormat="1" applyFont="1" applyFill="1" applyBorder="1" applyAlignment="1">
      <alignment horizontal="right"/>
    </xf>
    <xf numFmtId="4" fontId="3" fillId="3" borderId="0" xfId="0" applyNumberFormat="1" applyFont="1" applyFill="1" applyBorder="1" applyAlignment="1">
      <alignment horizontal="right"/>
    </xf>
    <xf numFmtId="3" fontId="3" fillId="0" borderId="2" xfId="0" applyNumberFormat="1" applyFont="1" applyFill="1" applyBorder="1" applyAlignment="1">
      <alignment horizontal="center"/>
    </xf>
    <xf numFmtId="0" fontId="3" fillId="0" borderId="5" xfId="0" applyFont="1" applyFill="1" applyBorder="1" applyAlignment="1">
      <alignment horizontal="centerContinuous"/>
    </xf>
    <xf numFmtId="3" fontId="4" fillId="0" borderId="13" xfId="0" applyNumberFormat="1" applyFont="1" applyBorder="1" applyAlignment="1">
      <alignment horizontal="left" vertical="top" wrapText="1"/>
    </xf>
    <xf numFmtId="0" fontId="0" fillId="0" borderId="13" xfId="0" applyBorder="1" applyAlignment="1">
      <alignment vertical="top"/>
    </xf>
    <xf numFmtId="3" fontId="4" fillId="0" borderId="0" xfId="0" applyNumberFormat="1" applyFont="1" applyBorder="1" applyAlignment="1">
      <alignment horizontal="left" vertical="top" wrapText="1"/>
    </xf>
    <xf numFmtId="0" fontId="0" fillId="0" borderId="0" xfId="0" applyBorder="1" applyAlignment="1">
      <alignment vertical="top"/>
    </xf>
    <xf numFmtId="3" fontId="3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13" xfId="0" applyFont="1" applyBorder="1" applyAlignment="1">
      <alignment wrapText="1"/>
    </xf>
    <xf numFmtId="0" fontId="0" fillId="0" borderId="13" xfId="0" applyBorder="1" applyAlignment="1"/>
    <xf numFmtId="0" fontId="3" fillId="0" borderId="0" xfId="0" applyFont="1" applyBorder="1" applyAlignment="1">
      <alignment wrapText="1"/>
    </xf>
    <xf numFmtId="0" fontId="0" fillId="0" borderId="0" xfId="0" applyBorder="1" applyAlignment="1"/>
    <xf numFmtId="3" fontId="4" fillId="0" borderId="0" xfId="0" applyNumberFormat="1" applyFont="1" applyAlignment="1">
      <alignment horizontal="left" vertical="top" wrapText="1"/>
    </xf>
    <xf numFmtId="0" fontId="3" fillId="0" borderId="23" xfId="0" applyFont="1" applyFill="1" applyBorder="1" applyAlignment="1">
      <alignment horizontal="center" wrapText="1"/>
    </xf>
    <xf numFmtId="0" fontId="13" fillId="0" borderId="27" xfId="0" applyFont="1" applyBorder="1" applyAlignment="1">
      <alignment horizontal="center" wrapText="1"/>
    </xf>
  </cellXfs>
  <cellStyles count="13556">
    <cellStyle name="20% - Accent1 2" xfId="4398"/>
    <cellStyle name="20% - Accent2 2" xfId="4399"/>
    <cellStyle name="20% - Accent3 2" xfId="4400"/>
    <cellStyle name="20% - Accent4 2" xfId="4401"/>
    <cellStyle name="20% - Accent5 2" xfId="4402"/>
    <cellStyle name="20% - Accent6 2" xfId="4403"/>
    <cellStyle name="40% - Accent1 2" xfId="4404"/>
    <cellStyle name="40% - Accent2 2" xfId="4405"/>
    <cellStyle name="40% - Accent3 2" xfId="4406"/>
    <cellStyle name="40% - Accent4 2" xfId="4407"/>
    <cellStyle name="40% - Accent5 2" xfId="4408"/>
    <cellStyle name="40% - Accent6 2" xfId="4409"/>
    <cellStyle name="60% - Accent1 2" xfId="4410"/>
    <cellStyle name="60% - Accent2 2" xfId="4411"/>
    <cellStyle name="60% - Accent3 2" xfId="4412"/>
    <cellStyle name="60% - Accent4 2" xfId="4413"/>
    <cellStyle name="60% - Accent5 2" xfId="4414"/>
    <cellStyle name="60% - Accent6 2" xfId="4415"/>
    <cellStyle name="Accent1 2" xfId="4416"/>
    <cellStyle name="Accent2 2" xfId="4417"/>
    <cellStyle name="Accent3 2" xfId="4418"/>
    <cellStyle name="Accent4 2" xfId="4419"/>
    <cellStyle name="Accent5 2" xfId="4420"/>
    <cellStyle name="Accent6 2" xfId="4421"/>
    <cellStyle name="Bad 2" xfId="4422"/>
    <cellStyle name="Calculation 2" xfId="4423"/>
    <cellStyle name="Calculation 3" xfId="4447"/>
    <cellStyle name="Check Cell 2" xfId="4424"/>
    <cellStyle name="Comma" xfId="1" builtinId="3"/>
    <cellStyle name="Comma 2" xfId="9"/>
    <cellStyle name="Comma 2 2" xfId="126"/>
    <cellStyle name="Comma 2 3" xfId="103"/>
    <cellStyle name="Comma 2 4" xfId="4425"/>
    <cellStyle name="Comma 3" xfId="10"/>
    <cellStyle name="Comma 3 2" xfId="15"/>
    <cellStyle name="Comma 3 3" xfId="88"/>
    <cellStyle name="Comma 4" xfId="77"/>
    <cellStyle name="Comma 5" xfId="89"/>
    <cellStyle name="Comma 5 10" xfId="421"/>
    <cellStyle name="Comma 5 10 2" xfId="829"/>
    <cellStyle name="Comma 5 10 2 2" xfId="1889"/>
    <cellStyle name="Comma 5 10 2 2 2" xfId="9995"/>
    <cellStyle name="Comma 5 10 2 2 3" xfId="4977"/>
    <cellStyle name="Comma 5 10 2 3" xfId="6036"/>
    <cellStyle name="Comma 5 10 2 3 2" xfId="11052"/>
    <cellStyle name="Comma 5 10 2 4" xfId="9111"/>
    <cellStyle name="Comma 5 10 2 5" xfId="12506"/>
    <cellStyle name="Comma 5 10 2 6" xfId="7588"/>
    <cellStyle name="Comma 5 10 2 7" xfId="4042"/>
    <cellStyle name="Comma 5 10 3" xfId="1179"/>
    <cellStyle name="Comma 5 10 3 2" xfId="2238"/>
    <cellStyle name="Comma 5 10 3 2 2" xfId="10389"/>
    <cellStyle name="Comma 5 10 3 2 3" xfId="5372"/>
    <cellStyle name="Comma 5 10 3 3" xfId="6385"/>
    <cellStyle name="Comma 5 10 3 3 2" xfId="11400"/>
    <cellStyle name="Comma 5 10 3 4" xfId="9479"/>
    <cellStyle name="Comma 5 10 3 5" xfId="12854"/>
    <cellStyle name="Comma 5 10 3 6" xfId="7983"/>
    <cellStyle name="Comma 5 10 3 7" xfId="4461"/>
    <cellStyle name="Comma 5 10 4" xfId="2730"/>
    <cellStyle name="Comma 5 10 4 2" xfId="6770"/>
    <cellStyle name="Comma 5 10 4 2 2" xfId="11785"/>
    <cellStyle name="Comma 5 10 4 3" xfId="13239"/>
    <cellStyle name="Comma 5 10 4 4" xfId="9680"/>
    <cellStyle name="Comma 5 10 4 5" xfId="4662"/>
    <cellStyle name="Comma 5 10 5" xfId="1579"/>
    <cellStyle name="Comma 5 10 5 2" xfId="10740"/>
    <cellStyle name="Comma 5 10 5 3" xfId="5724"/>
    <cellStyle name="Comma 5 10 6" xfId="8796"/>
    <cellStyle name="Comma 5 10 7" xfId="12196"/>
    <cellStyle name="Comma 5 10 8" xfId="7273"/>
    <cellStyle name="Comma 5 10 9" xfId="3727"/>
    <cellStyle name="Comma 5 11" xfId="743"/>
    <cellStyle name="Comma 5 11 2" xfId="1888"/>
    <cellStyle name="Comma 5 11 2 2" xfId="9994"/>
    <cellStyle name="Comma 5 11 2 3" xfId="4976"/>
    <cellStyle name="Comma 5 11 3" xfId="6035"/>
    <cellStyle name="Comma 5 11 3 2" xfId="11051"/>
    <cellStyle name="Comma 5 11 4" xfId="9110"/>
    <cellStyle name="Comma 5 11 5" xfId="12505"/>
    <cellStyle name="Comma 5 11 6" xfId="7587"/>
    <cellStyle name="Comma 5 11 7" xfId="4041"/>
    <cellStyle name="Comma 5 12" xfId="1147"/>
    <cellStyle name="Comma 5 12 2" xfId="2237"/>
    <cellStyle name="Comma 5 12 2 2" xfId="10357"/>
    <cellStyle name="Comma 5 12 2 3" xfId="5340"/>
    <cellStyle name="Comma 5 12 3" xfId="6384"/>
    <cellStyle name="Comma 5 12 3 2" xfId="11399"/>
    <cellStyle name="Comma 5 12 4" xfId="8615"/>
    <cellStyle name="Comma 5 12 5" xfId="12853"/>
    <cellStyle name="Comma 5 12 6" xfId="7951"/>
    <cellStyle name="Comma 5 12 7" xfId="3537"/>
    <cellStyle name="Comma 5 13" xfId="2659"/>
    <cellStyle name="Comma 5 13 2" xfId="6738"/>
    <cellStyle name="Comma 5 13 2 2" xfId="11753"/>
    <cellStyle name="Comma 5 13 3" xfId="13207"/>
    <cellStyle name="Comma 5 13 4" xfId="9501"/>
    <cellStyle name="Comma 5 13 5" xfId="4483"/>
    <cellStyle name="Comma 5 14" xfId="1547"/>
    <cellStyle name="Comma 5 14 2" xfId="12164"/>
    <cellStyle name="Comma 5 14 3" xfId="10708"/>
    <cellStyle name="Comma 5 14 4" xfId="5692"/>
    <cellStyle name="Comma 5 15" xfId="1507"/>
    <cellStyle name="Comma 5 15 2" xfId="8303"/>
    <cellStyle name="Comma 5 16" xfId="12124"/>
    <cellStyle name="Comma 5 17" xfId="7095"/>
    <cellStyle name="Comma 5 18" xfId="3223"/>
    <cellStyle name="Comma 5 2" xfId="90"/>
    <cellStyle name="Comma 5 2 10" xfId="744"/>
    <cellStyle name="Comma 5 2 10 2" xfId="1890"/>
    <cellStyle name="Comma 5 2 10 2 2" xfId="9996"/>
    <cellStyle name="Comma 5 2 10 2 3" xfId="4978"/>
    <cellStyle name="Comma 5 2 10 3" xfId="6037"/>
    <cellStyle name="Comma 5 2 10 3 2" xfId="11053"/>
    <cellStyle name="Comma 5 2 10 4" xfId="9112"/>
    <cellStyle name="Comma 5 2 10 5" xfId="12507"/>
    <cellStyle name="Comma 5 2 10 6" xfId="7589"/>
    <cellStyle name="Comma 5 2 10 7" xfId="4043"/>
    <cellStyle name="Comma 5 2 11" xfId="1148"/>
    <cellStyle name="Comma 5 2 11 2" xfId="2239"/>
    <cellStyle name="Comma 5 2 11 2 2" xfId="10358"/>
    <cellStyle name="Comma 5 2 11 2 3" xfId="5341"/>
    <cellStyle name="Comma 5 2 11 3" xfId="6386"/>
    <cellStyle name="Comma 5 2 11 3 2" xfId="11401"/>
    <cellStyle name="Comma 5 2 11 4" xfId="8616"/>
    <cellStyle name="Comma 5 2 11 5" xfId="12855"/>
    <cellStyle name="Comma 5 2 11 6" xfId="7952"/>
    <cellStyle name="Comma 5 2 11 7" xfId="3538"/>
    <cellStyle name="Comma 5 2 12" xfId="2660"/>
    <cellStyle name="Comma 5 2 12 2" xfId="6739"/>
    <cellStyle name="Comma 5 2 12 2 2" xfId="11754"/>
    <cellStyle name="Comma 5 2 12 3" xfId="13208"/>
    <cellStyle name="Comma 5 2 12 4" xfId="9502"/>
    <cellStyle name="Comma 5 2 12 5" xfId="4484"/>
    <cellStyle name="Comma 5 2 13" xfId="1548"/>
    <cellStyle name="Comma 5 2 13 2" xfId="12165"/>
    <cellStyle name="Comma 5 2 13 3" xfId="10709"/>
    <cellStyle name="Comma 5 2 13 4" xfId="5693"/>
    <cellStyle name="Comma 5 2 14" xfId="1508"/>
    <cellStyle name="Comma 5 2 14 2" xfId="8304"/>
    <cellStyle name="Comma 5 2 15" xfId="12125"/>
    <cellStyle name="Comma 5 2 16" xfId="7096"/>
    <cellStyle name="Comma 5 2 17" xfId="3224"/>
    <cellStyle name="Comma 5 2 2" xfId="137"/>
    <cellStyle name="Comma 5 2 2 10" xfId="1560"/>
    <cellStyle name="Comma 5 2 2 10 2" xfId="12177"/>
    <cellStyle name="Comma 5 2 2 10 3" xfId="10721"/>
    <cellStyle name="Comma 5 2 2 10 4" xfId="5705"/>
    <cellStyle name="Comma 5 2 2 11" xfId="1530"/>
    <cellStyle name="Comma 5 2 2 11 2" xfId="8329"/>
    <cellStyle name="Comma 5 2 2 12" xfId="12147"/>
    <cellStyle name="Comma 5 2 2 13" xfId="7109"/>
    <cellStyle name="Comma 5 2 2 14" xfId="3251"/>
    <cellStyle name="Comma 5 2 2 2" xfId="178"/>
    <cellStyle name="Comma 5 2 2 2 10" xfId="12279"/>
    <cellStyle name="Comma 5 2 2 2 11" xfId="7139"/>
    <cellStyle name="Comma 5 2 2 2 12" xfId="3308"/>
    <cellStyle name="Comma 5 2 2 2 2" xfId="353"/>
    <cellStyle name="Comma 5 2 2 2 2 10" xfId="3512"/>
    <cellStyle name="Comma 5 2 2 2 2 2" xfId="708"/>
    <cellStyle name="Comma 5 2 2 2 2 2 2" xfId="1893"/>
    <cellStyle name="Comma 5 2 2 2 2 2 2 2" xfId="9967"/>
    <cellStyle name="Comma 5 2 2 2 2 2 2 3" xfId="4949"/>
    <cellStyle name="Comma 5 2 2 2 2 2 3" xfId="6040"/>
    <cellStyle name="Comma 5 2 2 2 2 2 3 2" xfId="11056"/>
    <cellStyle name="Comma 5 2 2 2 2 2 4" xfId="9083"/>
    <cellStyle name="Comma 5 2 2 2 2 2 5" xfId="12510"/>
    <cellStyle name="Comma 5 2 2 2 2 2 6" xfId="7560"/>
    <cellStyle name="Comma 5 2 2 2 2 2 7" xfId="4014"/>
    <cellStyle name="Comma 5 2 2 2 2 3" xfId="1117"/>
    <cellStyle name="Comma 5 2 2 2 2 3 2" xfId="2242"/>
    <cellStyle name="Comma 5 2 2 2 2 3 2 2" xfId="9999"/>
    <cellStyle name="Comma 5 2 2 2 2 3 2 3" xfId="4981"/>
    <cellStyle name="Comma 5 2 2 2 2 3 3" xfId="6389"/>
    <cellStyle name="Comma 5 2 2 2 2 3 3 2" xfId="11404"/>
    <cellStyle name="Comma 5 2 2 2 2 3 4" xfId="9115"/>
    <cellStyle name="Comma 5 2 2 2 2 3 5" xfId="12858"/>
    <cellStyle name="Comma 5 2 2 2 2 3 6" xfId="7592"/>
    <cellStyle name="Comma 5 2 2 2 2 3 7" xfId="4046"/>
    <cellStyle name="Comma 5 2 2 2 2 4" xfId="1475"/>
    <cellStyle name="Comma 5 2 2 2 2 4 2" xfId="3034"/>
    <cellStyle name="Comma 5 2 2 2 2 4 2 2" xfId="10676"/>
    <cellStyle name="Comma 5 2 2 2 2 4 2 3" xfId="5659"/>
    <cellStyle name="Comma 5 2 2 2 2 4 3" xfId="7057"/>
    <cellStyle name="Comma 5 2 2 2 2 4 3 2" xfId="12072"/>
    <cellStyle name="Comma 5 2 2 2 2 4 4" xfId="8764"/>
    <cellStyle name="Comma 5 2 2 2 2 4 5" xfId="13526"/>
    <cellStyle name="Comma 5 2 2 2 2 4 6" xfId="8270"/>
    <cellStyle name="Comma 5 2 2 2 2 4 7" xfId="3694"/>
    <cellStyle name="Comma 5 2 2 2 2 5" xfId="1866"/>
    <cellStyle name="Comma 5 2 2 2 2 5 2" xfId="9650"/>
    <cellStyle name="Comma 5 2 2 2 2 5 3" xfId="4632"/>
    <cellStyle name="Comma 5 2 2 2 2 6" xfId="6013"/>
    <cellStyle name="Comma 5 2 2 2 2 6 2" xfId="11029"/>
    <cellStyle name="Comma 5 2 2 2 2 7" xfId="8590"/>
    <cellStyle name="Comma 5 2 2 2 2 8" xfId="12483"/>
    <cellStyle name="Comma 5 2 2 2 2 9" xfId="7243"/>
    <cellStyle name="Comma 5 2 2 2 3" xfId="604"/>
    <cellStyle name="Comma 5 2 2 2 3 2" xfId="1013"/>
    <cellStyle name="Comma 5 2 2 2 3 2 2" xfId="1894"/>
    <cellStyle name="Comma 5 2 2 2 3 2 2 2" xfId="10000"/>
    <cellStyle name="Comma 5 2 2 2 3 2 2 3" xfId="4982"/>
    <cellStyle name="Comma 5 2 2 2 3 2 3" xfId="6041"/>
    <cellStyle name="Comma 5 2 2 2 3 2 3 2" xfId="11057"/>
    <cellStyle name="Comma 5 2 2 2 3 2 4" xfId="9116"/>
    <cellStyle name="Comma 5 2 2 2 3 2 5" xfId="12511"/>
    <cellStyle name="Comma 5 2 2 2 3 2 6" xfId="7593"/>
    <cellStyle name="Comma 5 2 2 2 3 2 7" xfId="4047"/>
    <cellStyle name="Comma 5 2 2 2 3 3" xfId="1369"/>
    <cellStyle name="Comma 5 2 2 2 3 3 2" xfId="2243"/>
    <cellStyle name="Comma 5 2 2 2 3 3 2 2" xfId="10572"/>
    <cellStyle name="Comma 5 2 2 2 3 3 2 3" xfId="5555"/>
    <cellStyle name="Comma 5 2 2 2 3 3 3" xfId="6390"/>
    <cellStyle name="Comma 5 2 2 2 3 3 3 2" xfId="11405"/>
    <cellStyle name="Comma 5 2 2 2 3 3 4" xfId="8979"/>
    <cellStyle name="Comma 5 2 2 2 3 3 5" xfId="12859"/>
    <cellStyle name="Comma 5 2 2 2 3 3 6" xfId="8166"/>
    <cellStyle name="Comma 5 2 2 2 3 3 7" xfId="3910"/>
    <cellStyle name="Comma 5 2 2 2 3 4" xfId="2927"/>
    <cellStyle name="Comma 5 2 2 2 3 4 2" xfId="6953"/>
    <cellStyle name="Comma 5 2 2 2 3 4 2 2" xfId="11968"/>
    <cellStyle name="Comma 5 2 2 2 3 4 3" xfId="13422"/>
    <cellStyle name="Comma 5 2 2 2 3 4 4" xfId="9863"/>
    <cellStyle name="Comma 5 2 2 2 3 4 5" xfId="4845"/>
    <cellStyle name="Comma 5 2 2 2 3 5" xfId="1762"/>
    <cellStyle name="Comma 5 2 2 2 3 5 2" xfId="10925"/>
    <cellStyle name="Comma 5 2 2 2 3 5 3" xfId="5909"/>
    <cellStyle name="Comma 5 2 2 2 3 6" xfId="8486"/>
    <cellStyle name="Comma 5 2 2 2 3 7" xfId="12379"/>
    <cellStyle name="Comma 5 2 2 2 3 8" xfId="7456"/>
    <cellStyle name="Comma 5 2 2 2 3 9" xfId="3408"/>
    <cellStyle name="Comma 5 2 2 2 4" xfId="504"/>
    <cellStyle name="Comma 5 2 2 2 4 2" xfId="913"/>
    <cellStyle name="Comma 5 2 2 2 4 2 2" xfId="9763"/>
    <cellStyle name="Comma 5 2 2 2 4 2 3" xfId="4745"/>
    <cellStyle name="Comma 5 2 2 2 4 3" xfId="1892"/>
    <cellStyle name="Comma 5 2 2 2 4 3 2" xfId="11055"/>
    <cellStyle name="Comma 5 2 2 2 4 3 3" xfId="6039"/>
    <cellStyle name="Comma 5 2 2 2 4 4" xfId="8879"/>
    <cellStyle name="Comma 5 2 2 2 4 5" xfId="12509"/>
    <cellStyle name="Comma 5 2 2 2 4 6" xfId="7356"/>
    <cellStyle name="Comma 5 2 2 2 4 7" xfId="3810"/>
    <cellStyle name="Comma 5 2 2 2 5" xfId="780"/>
    <cellStyle name="Comma 5 2 2 2 5 2" xfId="2241"/>
    <cellStyle name="Comma 5 2 2 2 5 2 2" xfId="9998"/>
    <cellStyle name="Comma 5 2 2 2 5 2 3" xfId="4980"/>
    <cellStyle name="Comma 5 2 2 2 5 3" xfId="6388"/>
    <cellStyle name="Comma 5 2 2 2 5 3 2" xfId="11403"/>
    <cellStyle name="Comma 5 2 2 2 5 4" xfId="9114"/>
    <cellStyle name="Comma 5 2 2 2 5 5" xfId="12857"/>
    <cellStyle name="Comma 5 2 2 2 5 6" xfId="7591"/>
    <cellStyle name="Comma 5 2 2 2 5 7" xfId="4045"/>
    <cellStyle name="Comma 5 2 2 2 6" xfId="1268"/>
    <cellStyle name="Comma 5 2 2 2 6 2" xfId="2825"/>
    <cellStyle name="Comma 5 2 2 2 6 2 2" xfId="10472"/>
    <cellStyle name="Comma 5 2 2 2 6 2 3" xfId="5455"/>
    <cellStyle name="Comma 5 2 2 2 6 3" xfId="6853"/>
    <cellStyle name="Comma 5 2 2 2 6 3 2" xfId="11868"/>
    <cellStyle name="Comma 5 2 2 2 6 4" xfId="8660"/>
    <cellStyle name="Comma 5 2 2 2 6 5" xfId="13322"/>
    <cellStyle name="Comma 5 2 2 2 6 6" xfId="8066"/>
    <cellStyle name="Comma 5 2 2 2 6 7" xfId="3587"/>
    <cellStyle name="Comma 5 2 2 2 7" xfId="1662"/>
    <cellStyle name="Comma 5 2 2 2 7 2" xfId="9546"/>
    <cellStyle name="Comma 5 2 2 2 7 3" xfId="4528"/>
    <cellStyle name="Comma 5 2 2 2 8" xfId="5809"/>
    <cellStyle name="Comma 5 2 2 2 8 2" xfId="10825"/>
    <cellStyle name="Comma 5 2 2 2 9" xfId="8386"/>
    <cellStyle name="Comma 5 2 2 3" xfId="204"/>
    <cellStyle name="Comma 5 2 2 3 10" xfId="7182"/>
    <cellStyle name="Comma 5 2 2 3 11" xfId="3351"/>
    <cellStyle name="Comma 5 2 2 3 2" xfId="397"/>
    <cellStyle name="Comma 5 2 2 3 2 2" xfId="647"/>
    <cellStyle name="Comma 5 2 2 3 2 2 2" xfId="1896"/>
    <cellStyle name="Comma 5 2 2 3 2 2 2 2" xfId="10002"/>
    <cellStyle name="Comma 5 2 2 3 2 2 2 3" xfId="4984"/>
    <cellStyle name="Comma 5 2 2 3 2 2 3" xfId="6043"/>
    <cellStyle name="Comma 5 2 2 3 2 2 3 2" xfId="11059"/>
    <cellStyle name="Comma 5 2 2 3 2 2 4" xfId="9118"/>
    <cellStyle name="Comma 5 2 2 3 2 2 5" xfId="12513"/>
    <cellStyle name="Comma 5 2 2 3 2 2 6" xfId="7595"/>
    <cellStyle name="Comma 5 2 2 3 2 2 7" xfId="4049"/>
    <cellStyle name="Comma 5 2 2 3 2 3" xfId="1056"/>
    <cellStyle name="Comma 5 2 2 3 2 3 2" xfId="2245"/>
    <cellStyle name="Comma 5 2 2 3 2 3 2 2" xfId="10615"/>
    <cellStyle name="Comma 5 2 2 3 2 3 2 3" xfId="5598"/>
    <cellStyle name="Comma 5 2 2 3 2 3 3" xfId="6392"/>
    <cellStyle name="Comma 5 2 2 3 2 3 3 2" xfId="11407"/>
    <cellStyle name="Comma 5 2 2 3 2 3 4" xfId="9022"/>
    <cellStyle name="Comma 5 2 2 3 2 3 5" xfId="12861"/>
    <cellStyle name="Comma 5 2 2 3 2 3 6" xfId="8209"/>
    <cellStyle name="Comma 5 2 2 3 2 3 7" xfId="3953"/>
    <cellStyle name="Comma 5 2 2 3 2 4" xfId="1414"/>
    <cellStyle name="Comma 5 2 2 3 2 4 2" xfId="2972"/>
    <cellStyle name="Comma 5 2 2 3 2 4 2 2" xfId="12011"/>
    <cellStyle name="Comma 5 2 2 3 2 4 2 3" xfId="6996"/>
    <cellStyle name="Comma 5 2 2 3 2 4 3" xfId="13465"/>
    <cellStyle name="Comma 5 2 2 3 2 4 4" xfId="9906"/>
    <cellStyle name="Comma 5 2 2 3 2 4 5" xfId="4888"/>
    <cellStyle name="Comma 5 2 2 3 2 5" xfId="1805"/>
    <cellStyle name="Comma 5 2 2 3 2 5 2" xfId="10968"/>
    <cellStyle name="Comma 5 2 2 3 2 5 3" xfId="5952"/>
    <cellStyle name="Comma 5 2 2 3 2 6" xfId="8529"/>
    <cellStyle name="Comma 5 2 2 3 2 7" xfId="12422"/>
    <cellStyle name="Comma 5 2 2 3 2 8" xfId="7499"/>
    <cellStyle name="Comma 5 2 2 3 2 9" xfId="3451"/>
    <cellStyle name="Comma 5 2 2 3 3" xfId="547"/>
    <cellStyle name="Comma 5 2 2 3 3 2" xfId="956"/>
    <cellStyle name="Comma 5 2 2 3 3 2 2" xfId="9806"/>
    <cellStyle name="Comma 5 2 2 3 3 2 3" xfId="4788"/>
    <cellStyle name="Comma 5 2 2 3 3 3" xfId="1895"/>
    <cellStyle name="Comma 5 2 2 3 3 3 2" xfId="11058"/>
    <cellStyle name="Comma 5 2 2 3 3 3 3" xfId="6042"/>
    <cellStyle name="Comma 5 2 2 3 3 4" xfId="8922"/>
    <cellStyle name="Comma 5 2 2 3 3 5" xfId="12512"/>
    <cellStyle name="Comma 5 2 2 3 3 6" xfId="7399"/>
    <cellStyle name="Comma 5 2 2 3 3 7" xfId="3853"/>
    <cellStyle name="Comma 5 2 2 3 4" xfId="810"/>
    <cellStyle name="Comma 5 2 2 3 4 2" xfId="2244"/>
    <cellStyle name="Comma 5 2 2 3 4 2 2" xfId="10001"/>
    <cellStyle name="Comma 5 2 2 3 4 2 3" xfId="4983"/>
    <cellStyle name="Comma 5 2 2 3 4 3" xfId="6391"/>
    <cellStyle name="Comma 5 2 2 3 4 3 2" xfId="11406"/>
    <cellStyle name="Comma 5 2 2 3 4 4" xfId="9117"/>
    <cellStyle name="Comma 5 2 2 3 4 5" xfId="12860"/>
    <cellStyle name="Comma 5 2 2 3 4 6" xfId="7594"/>
    <cellStyle name="Comma 5 2 2 3 4 7" xfId="4048"/>
    <cellStyle name="Comma 5 2 2 3 5" xfId="1312"/>
    <cellStyle name="Comma 5 2 2 3 5 2" xfId="2870"/>
    <cellStyle name="Comma 5 2 2 3 5 2 2" xfId="10515"/>
    <cellStyle name="Comma 5 2 2 3 5 2 3" xfId="5498"/>
    <cellStyle name="Comma 5 2 2 3 5 3" xfId="6896"/>
    <cellStyle name="Comma 5 2 2 3 5 3 2" xfId="11911"/>
    <cellStyle name="Comma 5 2 2 3 5 4" xfId="8703"/>
    <cellStyle name="Comma 5 2 2 3 5 5" xfId="13365"/>
    <cellStyle name="Comma 5 2 2 3 5 6" xfId="8109"/>
    <cellStyle name="Comma 5 2 2 3 5 7" xfId="3633"/>
    <cellStyle name="Comma 5 2 2 3 6" xfId="1705"/>
    <cellStyle name="Comma 5 2 2 3 6 2" xfId="9589"/>
    <cellStyle name="Comma 5 2 2 3 6 3" xfId="4571"/>
    <cellStyle name="Comma 5 2 2 3 7" xfId="5852"/>
    <cellStyle name="Comma 5 2 2 3 7 2" xfId="10868"/>
    <cellStyle name="Comma 5 2 2 3 8" xfId="8429"/>
    <cellStyle name="Comma 5 2 2 3 9" xfId="12322"/>
    <cellStyle name="Comma 5 2 2 4" xfId="240"/>
    <cellStyle name="Comma 5 2 2 4 10" xfId="7214"/>
    <cellStyle name="Comma 5 2 2 4 11" xfId="3278"/>
    <cellStyle name="Comma 5 2 2 4 2" xfId="322"/>
    <cellStyle name="Comma 5 2 2 4 2 2" xfId="679"/>
    <cellStyle name="Comma 5 2 2 4 2 2 2" xfId="1898"/>
    <cellStyle name="Comma 5 2 2 4 2 2 2 2" xfId="10004"/>
    <cellStyle name="Comma 5 2 2 4 2 2 2 3" xfId="4986"/>
    <cellStyle name="Comma 5 2 2 4 2 2 3" xfId="6045"/>
    <cellStyle name="Comma 5 2 2 4 2 2 3 2" xfId="11061"/>
    <cellStyle name="Comma 5 2 2 4 2 2 4" xfId="9120"/>
    <cellStyle name="Comma 5 2 2 4 2 2 5" xfId="12515"/>
    <cellStyle name="Comma 5 2 2 4 2 2 6" xfId="7597"/>
    <cellStyle name="Comma 5 2 2 4 2 2 7" xfId="4051"/>
    <cellStyle name="Comma 5 2 2 4 2 3" xfId="1088"/>
    <cellStyle name="Comma 5 2 2 4 2 3 2" xfId="2247"/>
    <cellStyle name="Comma 5 2 2 4 2 3 2 2" xfId="10647"/>
    <cellStyle name="Comma 5 2 2 4 2 3 2 3" xfId="5630"/>
    <cellStyle name="Comma 5 2 2 4 2 3 3" xfId="6394"/>
    <cellStyle name="Comma 5 2 2 4 2 3 3 2" xfId="11409"/>
    <cellStyle name="Comma 5 2 2 4 2 3 4" xfId="9054"/>
    <cellStyle name="Comma 5 2 2 4 2 3 5" xfId="12863"/>
    <cellStyle name="Comma 5 2 2 4 2 3 6" xfId="8241"/>
    <cellStyle name="Comma 5 2 2 4 2 3 7" xfId="3985"/>
    <cellStyle name="Comma 5 2 2 4 2 4" xfId="1446"/>
    <cellStyle name="Comma 5 2 2 4 2 4 2" xfId="3005"/>
    <cellStyle name="Comma 5 2 2 4 2 4 2 2" xfId="12043"/>
    <cellStyle name="Comma 5 2 2 4 2 4 2 3" xfId="7028"/>
    <cellStyle name="Comma 5 2 2 4 2 4 3" xfId="13497"/>
    <cellStyle name="Comma 5 2 2 4 2 4 4" xfId="9938"/>
    <cellStyle name="Comma 5 2 2 4 2 4 5" xfId="4920"/>
    <cellStyle name="Comma 5 2 2 4 2 5" xfId="1837"/>
    <cellStyle name="Comma 5 2 2 4 2 5 2" xfId="11000"/>
    <cellStyle name="Comma 5 2 2 4 2 5 3" xfId="5984"/>
    <cellStyle name="Comma 5 2 2 4 2 6" xfId="8561"/>
    <cellStyle name="Comma 5 2 2 4 2 7" xfId="12454"/>
    <cellStyle name="Comma 5 2 2 4 2 8" xfId="7531"/>
    <cellStyle name="Comma 5 2 2 4 2 9" xfId="3483"/>
    <cellStyle name="Comma 5 2 2 4 3" xfId="474"/>
    <cellStyle name="Comma 5 2 2 4 3 2" xfId="1897"/>
    <cellStyle name="Comma 5 2 2 4 3 2 2" xfId="9733"/>
    <cellStyle name="Comma 5 2 2 4 3 2 3" xfId="4715"/>
    <cellStyle name="Comma 5 2 2 4 3 3" xfId="6044"/>
    <cellStyle name="Comma 5 2 2 4 3 3 2" xfId="11060"/>
    <cellStyle name="Comma 5 2 2 4 3 4" xfId="8849"/>
    <cellStyle name="Comma 5 2 2 4 3 5" xfId="12514"/>
    <cellStyle name="Comma 5 2 2 4 3 6" xfId="7326"/>
    <cellStyle name="Comma 5 2 2 4 3 7" xfId="3780"/>
    <cellStyle name="Comma 5 2 2 4 4" xfId="883"/>
    <cellStyle name="Comma 5 2 2 4 4 2" xfId="2246"/>
    <cellStyle name="Comma 5 2 2 4 4 2 2" xfId="10003"/>
    <cellStyle name="Comma 5 2 2 4 4 2 3" xfId="4985"/>
    <cellStyle name="Comma 5 2 2 4 4 3" xfId="6393"/>
    <cellStyle name="Comma 5 2 2 4 4 3 2" xfId="11408"/>
    <cellStyle name="Comma 5 2 2 4 4 4" xfId="9119"/>
    <cellStyle name="Comma 5 2 2 4 4 5" xfId="12862"/>
    <cellStyle name="Comma 5 2 2 4 4 6" xfId="7596"/>
    <cellStyle name="Comma 5 2 2 4 4 7" xfId="4050"/>
    <cellStyle name="Comma 5 2 2 4 5" xfId="1235"/>
    <cellStyle name="Comma 5 2 2 4 5 2" xfId="2791"/>
    <cellStyle name="Comma 5 2 2 4 5 2 2" xfId="10442"/>
    <cellStyle name="Comma 5 2 2 4 5 2 3" xfId="5425"/>
    <cellStyle name="Comma 5 2 2 4 5 3" xfId="6823"/>
    <cellStyle name="Comma 5 2 2 4 5 3 2" xfId="11838"/>
    <cellStyle name="Comma 5 2 2 4 5 4" xfId="8735"/>
    <cellStyle name="Comma 5 2 2 4 5 5" xfId="13292"/>
    <cellStyle name="Comma 5 2 2 4 5 6" xfId="8036"/>
    <cellStyle name="Comma 5 2 2 4 5 7" xfId="3665"/>
    <cellStyle name="Comma 5 2 2 4 6" xfId="1632"/>
    <cellStyle name="Comma 5 2 2 4 6 2" xfId="9621"/>
    <cellStyle name="Comma 5 2 2 4 6 3" xfId="4603"/>
    <cellStyle name="Comma 5 2 2 4 7" xfId="5779"/>
    <cellStyle name="Comma 5 2 2 4 7 2" xfId="10795"/>
    <cellStyle name="Comma 5 2 2 4 8" xfId="8356"/>
    <cellStyle name="Comma 5 2 2 4 9" xfId="12249"/>
    <cellStyle name="Comma 5 2 2 5" xfId="293"/>
    <cellStyle name="Comma 5 2 2 5 2" xfId="574"/>
    <cellStyle name="Comma 5 2 2 5 2 2" xfId="1899"/>
    <cellStyle name="Comma 5 2 2 5 2 2 2" xfId="10005"/>
    <cellStyle name="Comma 5 2 2 5 2 2 3" xfId="4987"/>
    <cellStyle name="Comma 5 2 2 5 2 3" xfId="6046"/>
    <cellStyle name="Comma 5 2 2 5 2 3 2" xfId="11062"/>
    <cellStyle name="Comma 5 2 2 5 2 4" xfId="9121"/>
    <cellStyle name="Comma 5 2 2 5 2 5" xfId="12516"/>
    <cellStyle name="Comma 5 2 2 5 2 6" xfId="7598"/>
    <cellStyle name="Comma 5 2 2 5 2 7" xfId="4052"/>
    <cellStyle name="Comma 5 2 2 5 3" xfId="983"/>
    <cellStyle name="Comma 5 2 2 5 3 2" xfId="2248"/>
    <cellStyle name="Comma 5 2 2 5 3 2 2" xfId="10542"/>
    <cellStyle name="Comma 5 2 2 5 3 2 3" xfId="5525"/>
    <cellStyle name="Comma 5 2 2 5 3 3" xfId="6395"/>
    <cellStyle name="Comma 5 2 2 5 3 3 2" xfId="11410"/>
    <cellStyle name="Comma 5 2 2 5 3 4" xfId="8949"/>
    <cellStyle name="Comma 5 2 2 5 3 5" xfId="12864"/>
    <cellStyle name="Comma 5 2 2 5 3 6" xfId="8136"/>
    <cellStyle name="Comma 5 2 2 5 3 7" xfId="3880"/>
    <cellStyle name="Comma 5 2 2 5 4" xfId="1339"/>
    <cellStyle name="Comma 5 2 2 5 4 2" xfId="2897"/>
    <cellStyle name="Comma 5 2 2 5 4 2 2" xfId="11938"/>
    <cellStyle name="Comma 5 2 2 5 4 2 3" xfId="6923"/>
    <cellStyle name="Comma 5 2 2 5 4 3" xfId="13392"/>
    <cellStyle name="Comma 5 2 2 5 4 4" xfId="9833"/>
    <cellStyle name="Comma 5 2 2 5 4 5" xfId="4815"/>
    <cellStyle name="Comma 5 2 2 5 5" xfId="1732"/>
    <cellStyle name="Comma 5 2 2 5 5 2" xfId="10895"/>
    <cellStyle name="Comma 5 2 2 5 5 3" xfId="5879"/>
    <cellStyle name="Comma 5 2 2 5 6" xfId="8456"/>
    <cellStyle name="Comma 5 2 2 5 7" xfId="12349"/>
    <cellStyle name="Comma 5 2 2 5 8" xfId="7426"/>
    <cellStyle name="Comma 5 2 2 5 9" xfId="3378"/>
    <cellStyle name="Comma 5 2 2 6" xfId="447"/>
    <cellStyle name="Comma 5 2 2 6 2" xfId="856"/>
    <cellStyle name="Comma 5 2 2 6 2 2" xfId="1900"/>
    <cellStyle name="Comma 5 2 2 6 2 2 2" xfId="10006"/>
    <cellStyle name="Comma 5 2 2 6 2 2 3" xfId="4988"/>
    <cellStyle name="Comma 5 2 2 6 2 3" xfId="6047"/>
    <cellStyle name="Comma 5 2 2 6 2 3 2" xfId="11063"/>
    <cellStyle name="Comma 5 2 2 6 2 4" xfId="9122"/>
    <cellStyle name="Comma 5 2 2 6 2 5" xfId="12517"/>
    <cellStyle name="Comma 5 2 2 6 2 6" xfId="7599"/>
    <cellStyle name="Comma 5 2 2 6 2 7" xfId="4053"/>
    <cellStyle name="Comma 5 2 2 6 3" xfId="1206"/>
    <cellStyle name="Comma 5 2 2 6 3 2" xfId="2249"/>
    <cellStyle name="Comma 5 2 2 6 3 2 2" xfId="10415"/>
    <cellStyle name="Comma 5 2 2 6 3 2 3" xfId="5398"/>
    <cellStyle name="Comma 5 2 2 6 3 3" xfId="6396"/>
    <cellStyle name="Comma 5 2 2 6 3 3 2" xfId="11411"/>
    <cellStyle name="Comma 5 2 2 6 3 4" xfId="9470"/>
    <cellStyle name="Comma 5 2 2 6 3 5" xfId="12865"/>
    <cellStyle name="Comma 5 2 2 6 3 6" xfId="8009"/>
    <cellStyle name="Comma 5 2 2 6 3 7" xfId="4452"/>
    <cellStyle name="Comma 5 2 2 6 4" xfId="2760"/>
    <cellStyle name="Comma 5 2 2 6 4 2" xfId="6796"/>
    <cellStyle name="Comma 5 2 2 6 4 2 2" xfId="11811"/>
    <cellStyle name="Comma 5 2 2 6 4 3" xfId="13265"/>
    <cellStyle name="Comma 5 2 2 6 4 4" xfId="9706"/>
    <cellStyle name="Comma 5 2 2 6 4 5" xfId="4688"/>
    <cellStyle name="Comma 5 2 2 6 5" xfId="1605"/>
    <cellStyle name="Comma 5 2 2 6 5 2" xfId="10766"/>
    <cellStyle name="Comma 5 2 2 6 5 3" xfId="5750"/>
    <cellStyle name="Comma 5 2 2 6 6" xfId="8822"/>
    <cellStyle name="Comma 5 2 2 6 7" xfId="12222"/>
    <cellStyle name="Comma 5 2 2 6 8" xfId="7299"/>
    <cellStyle name="Comma 5 2 2 6 9" xfId="3753"/>
    <cellStyle name="Comma 5 2 2 7" xfId="756"/>
    <cellStyle name="Comma 5 2 2 7 2" xfId="1891"/>
    <cellStyle name="Comma 5 2 2 7 2 2" xfId="9997"/>
    <cellStyle name="Comma 5 2 2 7 2 3" xfId="4979"/>
    <cellStyle name="Comma 5 2 2 7 3" xfId="6038"/>
    <cellStyle name="Comma 5 2 2 7 3 2" xfId="11054"/>
    <cellStyle name="Comma 5 2 2 7 4" xfId="9113"/>
    <cellStyle name="Comma 5 2 2 7 5" xfId="12508"/>
    <cellStyle name="Comma 5 2 2 7 6" xfId="7590"/>
    <cellStyle name="Comma 5 2 2 7 7" xfId="4044"/>
    <cellStyle name="Comma 5 2 2 8" xfId="1160"/>
    <cellStyle name="Comma 5 2 2 8 2" xfId="2240"/>
    <cellStyle name="Comma 5 2 2 8 2 2" xfId="10370"/>
    <cellStyle name="Comma 5 2 2 8 2 3" xfId="5353"/>
    <cellStyle name="Comma 5 2 2 8 3" xfId="6387"/>
    <cellStyle name="Comma 5 2 2 8 3 2" xfId="11402"/>
    <cellStyle name="Comma 5 2 2 8 4" xfId="8629"/>
    <cellStyle name="Comma 5 2 2 8 5" xfId="12856"/>
    <cellStyle name="Comma 5 2 2 8 6" xfId="7964"/>
    <cellStyle name="Comma 5 2 2 8 7" xfId="3553"/>
    <cellStyle name="Comma 5 2 2 9" xfId="2709"/>
    <cellStyle name="Comma 5 2 2 9 2" xfId="6751"/>
    <cellStyle name="Comma 5 2 2 9 2 2" xfId="11766"/>
    <cellStyle name="Comma 5 2 2 9 3" xfId="13220"/>
    <cellStyle name="Comma 5 2 2 9 4" xfId="9515"/>
    <cellStyle name="Comma 5 2 2 9 5" xfId="4497"/>
    <cellStyle name="Comma 5 2 3" xfId="152"/>
    <cellStyle name="Comma 5 2 3 10" xfId="1568"/>
    <cellStyle name="Comma 5 2 3 10 2" xfId="12185"/>
    <cellStyle name="Comma 5 2 3 10 3" xfId="10729"/>
    <cellStyle name="Comma 5 2 3 10 4" xfId="5713"/>
    <cellStyle name="Comma 5 2 3 11" xfId="1538"/>
    <cellStyle name="Comma 5 2 3 11 2" xfId="8337"/>
    <cellStyle name="Comma 5 2 3 12" xfId="12155"/>
    <cellStyle name="Comma 5 2 3 13" xfId="7115"/>
    <cellStyle name="Comma 5 2 3 14" xfId="3259"/>
    <cellStyle name="Comma 5 2 3 2" xfId="212"/>
    <cellStyle name="Comma 5 2 3 2 10" xfId="12287"/>
    <cellStyle name="Comma 5 2 3 2 11" xfId="7147"/>
    <cellStyle name="Comma 5 2 3 2 12" xfId="3316"/>
    <cellStyle name="Comma 5 2 3 2 2" xfId="361"/>
    <cellStyle name="Comma 5 2 3 2 2 10" xfId="3520"/>
    <cellStyle name="Comma 5 2 3 2 2 2" xfId="716"/>
    <cellStyle name="Comma 5 2 3 2 2 2 2" xfId="1903"/>
    <cellStyle name="Comma 5 2 3 2 2 2 2 2" xfId="9975"/>
    <cellStyle name="Comma 5 2 3 2 2 2 2 3" xfId="4957"/>
    <cellStyle name="Comma 5 2 3 2 2 2 3" xfId="6050"/>
    <cellStyle name="Comma 5 2 3 2 2 2 3 2" xfId="11066"/>
    <cellStyle name="Comma 5 2 3 2 2 2 4" xfId="9091"/>
    <cellStyle name="Comma 5 2 3 2 2 2 5" xfId="12520"/>
    <cellStyle name="Comma 5 2 3 2 2 2 6" xfId="7568"/>
    <cellStyle name="Comma 5 2 3 2 2 2 7" xfId="4022"/>
    <cellStyle name="Comma 5 2 3 2 2 3" xfId="1125"/>
    <cellStyle name="Comma 5 2 3 2 2 3 2" xfId="2252"/>
    <cellStyle name="Comma 5 2 3 2 2 3 2 2" xfId="10009"/>
    <cellStyle name="Comma 5 2 3 2 2 3 2 3" xfId="4991"/>
    <cellStyle name="Comma 5 2 3 2 2 3 3" xfId="6399"/>
    <cellStyle name="Comma 5 2 3 2 2 3 3 2" xfId="11414"/>
    <cellStyle name="Comma 5 2 3 2 2 3 4" xfId="9125"/>
    <cellStyle name="Comma 5 2 3 2 2 3 5" xfId="12868"/>
    <cellStyle name="Comma 5 2 3 2 2 3 6" xfId="7602"/>
    <cellStyle name="Comma 5 2 3 2 2 3 7" xfId="4056"/>
    <cellStyle name="Comma 5 2 3 2 2 4" xfId="1483"/>
    <cellStyle name="Comma 5 2 3 2 2 4 2" xfId="3042"/>
    <cellStyle name="Comma 5 2 3 2 2 4 2 2" xfId="10684"/>
    <cellStyle name="Comma 5 2 3 2 2 4 2 3" xfId="5667"/>
    <cellStyle name="Comma 5 2 3 2 2 4 3" xfId="7065"/>
    <cellStyle name="Comma 5 2 3 2 2 4 3 2" xfId="12080"/>
    <cellStyle name="Comma 5 2 3 2 2 4 4" xfId="8772"/>
    <cellStyle name="Comma 5 2 3 2 2 4 5" xfId="13534"/>
    <cellStyle name="Comma 5 2 3 2 2 4 6" xfId="8278"/>
    <cellStyle name="Comma 5 2 3 2 2 4 7" xfId="3702"/>
    <cellStyle name="Comma 5 2 3 2 2 5" xfId="1874"/>
    <cellStyle name="Comma 5 2 3 2 2 5 2" xfId="9658"/>
    <cellStyle name="Comma 5 2 3 2 2 5 3" xfId="4640"/>
    <cellStyle name="Comma 5 2 3 2 2 6" xfId="6021"/>
    <cellStyle name="Comma 5 2 3 2 2 6 2" xfId="11037"/>
    <cellStyle name="Comma 5 2 3 2 2 7" xfId="8598"/>
    <cellStyle name="Comma 5 2 3 2 2 8" xfId="12491"/>
    <cellStyle name="Comma 5 2 3 2 2 9" xfId="7251"/>
    <cellStyle name="Comma 5 2 3 2 3" xfId="612"/>
    <cellStyle name="Comma 5 2 3 2 3 2" xfId="1021"/>
    <cellStyle name="Comma 5 2 3 2 3 2 2" xfId="1904"/>
    <cellStyle name="Comma 5 2 3 2 3 2 2 2" xfId="10010"/>
    <cellStyle name="Comma 5 2 3 2 3 2 2 3" xfId="4992"/>
    <cellStyle name="Comma 5 2 3 2 3 2 3" xfId="6051"/>
    <cellStyle name="Comma 5 2 3 2 3 2 3 2" xfId="11067"/>
    <cellStyle name="Comma 5 2 3 2 3 2 4" xfId="9126"/>
    <cellStyle name="Comma 5 2 3 2 3 2 5" xfId="12521"/>
    <cellStyle name="Comma 5 2 3 2 3 2 6" xfId="7603"/>
    <cellStyle name="Comma 5 2 3 2 3 2 7" xfId="4057"/>
    <cellStyle name="Comma 5 2 3 2 3 3" xfId="1377"/>
    <cellStyle name="Comma 5 2 3 2 3 3 2" xfId="2253"/>
    <cellStyle name="Comma 5 2 3 2 3 3 2 2" xfId="10580"/>
    <cellStyle name="Comma 5 2 3 2 3 3 2 3" xfId="5563"/>
    <cellStyle name="Comma 5 2 3 2 3 3 3" xfId="6400"/>
    <cellStyle name="Comma 5 2 3 2 3 3 3 2" xfId="11415"/>
    <cellStyle name="Comma 5 2 3 2 3 3 4" xfId="8987"/>
    <cellStyle name="Comma 5 2 3 2 3 3 5" xfId="12869"/>
    <cellStyle name="Comma 5 2 3 2 3 3 6" xfId="8174"/>
    <cellStyle name="Comma 5 2 3 2 3 3 7" xfId="3918"/>
    <cellStyle name="Comma 5 2 3 2 3 4" xfId="2935"/>
    <cellStyle name="Comma 5 2 3 2 3 4 2" xfId="6961"/>
    <cellStyle name="Comma 5 2 3 2 3 4 2 2" xfId="11976"/>
    <cellStyle name="Comma 5 2 3 2 3 4 3" xfId="13430"/>
    <cellStyle name="Comma 5 2 3 2 3 4 4" xfId="9871"/>
    <cellStyle name="Comma 5 2 3 2 3 4 5" xfId="4853"/>
    <cellStyle name="Comma 5 2 3 2 3 5" xfId="1770"/>
    <cellStyle name="Comma 5 2 3 2 3 5 2" xfId="10933"/>
    <cellStyle name="Comma 5 2 3 2 3 5 3" xfId="5917"/>
    <cellStyle name="Comma 5 2 3 2 3 6" xfId="8494"/>
    <cellStyle name="Comma 5 2 3 2 3 7" xfId="12387"/>
    <cellStyle name="Comma 5 2 3 2 3 8" xfId="7464"/>
    <cellStyle name="Comma 5 2 3 2 3 9" xfId="3416"/>
    <cellStyle name="Comma 5 2 3 2 4" xfId="512"/>
    <cellStyle name="Comma 5 2 3 2 4 2" xfId="921"/>
    <cellStyle name="Comma 5 2 3 2 4 2 2" xfId="9771"/>
    <cellStyle name="Comma 5 2 3 2 4 2 3" xfId="4753"/>
    <cellStyle name="Comma 5 2 3 2 4 3" xfId="1902"/>
    <cellStyle name="Comma 5 2 3 2 4 3 2" xfId="11065"/>
    <cellStyle name="Comma 5 2 3 2 4 3 3" xfId="6049"/>
    <cellStyle name="Comma 5 2 3 2 4 4" xfId="8887"/>
    <cellStyle name="Comma 5 2 3 2 4 5" xfId="12519"/>
    <cellStyle name="Comma 5 2 3 2 4 6" xfId="7364"/>
    <cellStyle name="Comma 5 2 3 2 4 7" xfId="3818"/>
    <cellStyle name="Comma 5 2 3 2 5" xfId="818"/>
    <cellStyle name="Comma 5 2 3 2 5 2" xfId="2251"/>
    <cellStyle name="Comma 5 2 3 2 5 2 2" xfId="10008"/>
    <cellStyle name="Comma 5 2 3 2 5 2 3" xfId="4990"/>
    <cellStyle name="Comma 5 2 3 2 5 3" xfId="6398"/>
    <cellStyle name="Comma 5 2 3 2 5 3 2" xfId="11413"/>
    <cellStyle name="Comma 5 2 3 2 5 4" xfId="9124"/>
    <cellStyle name="Comma 5 2 3 2 5 5" xfId="12867"/>
    <cellStyle name="Comma 5 2 3 2 5 6" xfId="7601"/>
    <cellStyle name="Comma 5 2 3 2 5 7" xfId="4055"/>
    <cellStyle name="Comma 5 2 3 2 6" xfId="1276"/>
    <cellStyle name="Comma 5 2 3 2 6 2" xfId="2833"/>
    <cellStyle name="Comma 5 2 3 2 6 2 2" xfId="10480"/>
    <cellStyle name="Comma 5 2 3 2 6 2 3" xfId="5463"/>
    <cellStyle name="Comma 5 2 3 2 6 3" xfId="6861"/>
    <cellStyle name="Comma 5 2 3 2 6 3 2" xfId="11876"/>
    <cellStyle name="Comma 5 2 3 2 6 4" xfId="8668"/>
    <cellStyle name="Comma 5 2 3 2 6 5" xfId="13330"/>
    <cellStyle name="Comma 5 2 3 2 6 6" xfId="8074"/>
    <cellStyle name="Comma 5 2 3 2 6 7" xfId="3595"/>
    <cellStyle name="Comma 5 2 3 2 7" xfId="1670"/>
    <cellStyle name="Comma 5 2 3 2 7 2" xfId="9554"/>
    <cellStyle name="Comma 5 2 3 2 7 3" xfId="4536"/>
    <cellStyle name="Comma 5 2 3 2 8" xfId="5817"/>
    <cellStyle name="Comma 5 2 3 2 8 2" xfId="10833"/>
    <cellStyle name="Comma 5 2 3 2 9" xfId="8394"/>
    <cellStyle name="Comma 5 2 3 3" xfId="248"/>
    <cellStyle name="Comma 5 2 3 3 10" xfId="7190"/>
    <cellStyle name="Comma 5 2 3 3 11" xfId="3359"/>
    <cellStyle name="Comma 5 2 3 3 2" xfId="405"/>
    <cellStyle name="Comma 5 2 3 3 2 2" xfId="655"/>
    <cellStyle name="Comma 5 2 3 3 2 2 2" xfId="1906"/>
    <cellStyle name="Comma 5 2 3 3 2 2 2 2" xfId="10012"/>
    <cellStyle name="Comma 5 2 3 3 2 2 2 3" xfId="4994"/>
    <cellStyle name="Comma 5 2 3 3 2 2 3" xfId="6053"/>
    <cellStyle name="Comma 5 2 3 3 2 2 3 2" xfId="11069"/>
    <cellStyle name="Comma 5 2 3 3 2 2 4" xfId="9128"/>
    <cellStyle name="Comma 5 2 3 3 2 2 5" xfId="12523"/>
    <cellStyle name="Comma 5 2 3 3 2 2 6" xfId="7605"/>
    <cellStyle name="Comma 5 2 3 3 2 2 7" xfId="4059"/>
    <cellStyle name="Comma 5 2 3 3 2 3" xfId="1064"/>
    <cellStyle name="Comma 5 2 3 3 2 3 2" xfId="2255"/>
    <cellStyle name="Comma 5 2 3 3 2 3 2 2" xfId="10623"/>
    <cellStyle name="Comma 5 2 3 3 2 3 2 3" xfId="5606"/>
    <cellStyle name="Comma 5 2 3 3 2 3 3" xfId="6402"/>
    <cellStyle name="Comma 5 2 3 3 2 3 3 2" xfId="11417"/>
    <cellStyle name="Comma 5 2 3 3 2 3 4" xfId="9030"/>
    <cellStyle name="Comma 5 2 3 3 2 3 5" xfId="12871"/>
    <cellStyle name="Comma 5 2 3 3 2 3 6" xfId="8217"/>
    <cellStyle name="Comma 5 2 3 3 2 3 7" xfId="3961"/>
    <cellStyle name="Comma 5 2 3 3 2 4" xfId="1422"/>
    <cellStyle name="Comma 5 2 3 3 2 4 2" xfId="2980"/>
    <cellStyle name="Comma 5 2 3 3 2 4 2 2" xfId="12019"/>
    <cellStyle name="Comma 5 2 3 3 2 4 2 3" xfId="7004"/>
    <cellStyle name="Comma 5 2 3 3 2 4 3" xfId="13473"/>
    <cellStyle name="Comma 5 2 3 3 2 4 4" xfId="9914"/>
    <cellStyle name="Comma 5 2 3 3 2 4 5" xfId="4896"/>
    <cellStyle name="Comma 5 2 3 3 2 5" xfId="1813"/>
    <cellStyle name="Comma 5 2 3 3 2 5 2" xfId="10976"/>
    <cellStyle name="Comma 5 2 3 3 2 5 3" xfId="5960"/>
    <cellStyle name="Comma 5 2 3 3 2 6" xfId="8537"/>
    <cellStyle name="Comma 5 2 3 3 2 7" xfId="12430"/>
    <cellStyle name="Comma 5 2 3 3 2 8" xfId="7507"/>
    <cellStyle name="Comma 5 2 3 3 2 9" xfId="3459"/>
    <cellStyle name="Comma 5 2 3 3 3" xfId="555"/>
    <cellStyle name="Comma 5 2 3 3 3 2" xfId="1905"/>
    <cellStyle name="Comma 5 2 3 3 3 2 2" xfId="9814"/>
    <cellStyle name="Comma 5 2 3 3 3 2 3" xfId="4796"/>
    <cellStyle name="Comma 5 2 3 3 3 3" xfId="6052"/>
    <cellStyle name="Comma 5 2 3 3 3 3 2" xfId="11068"/>
    <cellStyle name="Comma 5 2 3 3 3 4" xfId="8930"/>
    <cellStyle name="Comma 5 2 3 3 3 5" xfId="12522"/>
    <cellStyle name="Comma 5 2 3 3 3 6" xfId="7407"/>
    <cellStyle name="Comma 5 2 3 3 3 7" xfId="3861"/>
    <cellStyle name="Comma 5 2 3 3 4" xfId="964"/>
    <cellStyle name="Comma 5 2 3 3 4 2" xfId="2254"/>
    <cellStyle name="Comma 5 2 3 3 4 2 2" xfId="10011"/>
    <cellStyle name="Comma 5 2 3 3 4 2 3" xfId="4993"/>
    <cellStyle name="Comma 5 2 3 3 4 3" xfId="6401"/>
    <cellStyle name="Comma 5 2 3 3 4 3 2" xfId="11416"/>
    <cellStyle name="Comma 5 2 3 3 4 4" xfId="9127"/>
    <cellStyle name="Comma 5 2 3 3 4 5" xfId="12870"/>
    <cellStyle name="Comma 5 2 3 3 4 6" xfId="7604"/>
    <cellStyle name="Comma 5 2 3 3 4 7" xfId="4058"/>
    <cellStyle name="Comma 5 2 3 3 5" xfId="1320"/>
    <cellStyle name="Comma 5 2 3 3 5 2" xfId="2878"/>
    <cellStyle name="Comma 5 2 3 3 5 2 2" xfId="10523"/>
    <cellStyle name="Comma 5 2 3 3 5 2 3" xfId="5506"/>
    <cellStyle name="Comma 5 2 3 3 5 3" xfId="6904"/>
    <cellStyle name="Comma 5 2 3 3 5 3 2" xfId="11919"/>
    <cellStyle name="Comma 5 2 3 3 5 4" xfId="8711"/>
    <cellStyle name="Comma 5 2 3 3 5 5" xfId="13373"/>
    <cellStyle name="Comma 5 2 3 3 5 6" xfId="8117"/>
    <cellStyle name="Comma 5 2 3 3 5 7" xfId="3641"/>
    <cellStyle name="Comma 5 2 3 3 6" xfId="1713"/>
    <cellStyle name="Comma 5 2 3 3 6 2" xfId="9597"/>
    <cellStyle name="Comma 5 2 3 3 6 3" xfId="4579"/>
    <cellStyle name="Comma 5 2 3 3 7" xfId="5860"/>
    <cellStyle name="Comma 5 2 3 3 7 2" xfId="10876"/>
    <cellStyle name="Comma 5 2 3 3 8" xfId="8437"/>
    <cellStyle name="Comma 5 2 3 3 9" xfId="12330"/>
    <cellStyle name="Comma 5 2 3 4" xfId="328"/>
    <cellStyle name="Comma 5 2 3 4 10" xfId="7220"/>
    <cellStyle name="Comma 5 2 3 4 11" xfId="3284"/>
    <cellStyle name="Comma 5 2 3 4 2" xfId="685"/>
    <cellStyle name="Comma 5 2 3 4 2 2" xfId="1094"/>
    <cellStyle name="Comma 5 2 3 4 2 2 2" xfId="1908"/>
    <cellStyle name="Comma 5 2 3 4 2 2 2 2" xfId="10014"/>
    <cellStyle name="Comma 5 2 3 4 2 2 2 3" xfId="4996"/>
    <cellStyle name="Comma 5 2 3 4 2 2 3" xfId="6055"/>
    <cellStyle name="Comma 5 2 3 4 2 2 3 2" xfId="11071"/>
    <cellStyle name="Comma 5 2 3 4 2 2 4" xfId="9130"/>
    <cellStyle name="Comma 5 2 3 4 2 2 5" xfId="12525"/>
    <cellStyle name="Comma 5 2 3 4 2 2 6" xfId="7607"/>
    <cellStyle name="Comma 5 2 3 4 2 2 7" xfId="4061"/>
    <cellStyle name="Comma 5 2 3 4 2 3" xfId="1452"/>
    <cellStyle name="Comma 5 2 3 4 2 3 2" xfId="2257"/>
    <cellStyle name="Comma 5 2 3 4 2 3 2 2" xfId="10653"/>
    <cellStyle name="Comma 5 2 3 4 2 3 2 3" xfId="5636"/>
    <cellStyle name="Comma 5 2 3 4 2 3 3" xfId="6404"/>
    <cellStyle name="Comma 5 2 3 4 2 3 3 2" xfId="11419"/>
    <cellStyle name="Comma 5 2 3 4 2 3 4" xfId="9060"/>
    <cellStyle name="Comma 5 2 3 4 2 3 5" xfId="12873"/>
    <cellStyle name="Comma 5 2 3 4 2 3 6" xfId="8247"/>
    <cellStyle name="Comma 5 2 3 4 2 3 7" xfId="3991"/>
    <cellStyle name="Comma 5 2 3 4 2 4" xfId="3011"/>
    <cellStyle name="Comma 5 2 3 4 2 4 2" xfId="7034"/>
    <cellStyle name="Comma 5 2 3 4 2 4 2 2" xfId="12049"/>
    <cellStyle name="Comma 5 2 3 4 2 4 3" xfId="13503"/>
    <cellStyle name="Comma 5 2 3 4 2 4 4" xfId="9944"/>
    <cellStyle name="Comma 5 2 3 4 2 4 5" xfId="4926"/>
    <cellStyle name="Comma 5 2 3 4 2 5" xfId="1843"/>
    <cellStyle name="Comma 5 2 3 4 2 5 2" xfId="11006"/>
    <cellStyle name="Comma 5 2 3 4 2 5 3" xfId="5990"/>
    <cellStyle name="Comma 5 2 3 4 2 6" xfId="8567"/>
    <cellStyle name="Comma 5 2 3 4 2 7" xfId="12460"/>
    <cellStyle name="Comma 5 2 3 4 2 8" xfId="7537"/>
    <cellStyle name="Comma 5 2 3 4 2 9" xfId="3489"/>
    <cellStyle name="Comma 5 2 3 4 3" xfId="480"/>
    <cellStyle name="Comma 5 2 3 4 3 2" xfId="1907"/>
    <cellStyle name="Comma 5 2 3 4 3 2 2" xfId="9739"/>
    <cellStyle name="Comma 5 2 3 4 3 2 3" xfId="4721"/>
    <cellStyle name="Comma 5 2 3 4 3 3" xfId="6054"/>
    <cellStyle name="Comma 5 2 3 4 3 3 2" xfId="11070"/>
    <cellStyle name="Comma 5 2 3 4 3 4" xfId="8855"/>
    <cellStyle name="Comma 5 2 3 4 3 5" xfId="12524"/>
    <cellStyle name="Comma 5 2 3 4 3 6" xfId="7332"/>
    <cellStyle name="Comma 5 2 3 4 3 7" xfId="3786"/>
    <cellStyle name="Comma 5 2 3 4 4" xfId="889"/>
    <cellStyle name="Comma 5 2 3 4 4 2" xfId="2256"/>
    <cellStyle name="Comma 5 2 3 4 4 2 2" xfId="10013"/>
    <cellStyle name="Comma 5 2 3 4 4 2 3" xfId="4995"/>
    <cellStyle name="Comma 5 2 3 4 4 3" xfId="6403"/>
    <cellStyle name="Comma 5 2 3 4 4 3 2" xfId="11418"/>
    <cellStyle name="Comma 5 2 3 4 4 4" xfId="9129"/>
    <cellStyle name="Comma 5 2 3 4 4 5" xfId="12872"/>
    <cellStyle name="Comma 5 2 3 4 4 6" xfId="7606"/>
    <cellStyle name="Comma 5 2 3 4 4 7" xfId="4060"/>
    <cellStyle name="Comma 5 2 3 4 5" xfId="1241"/>
    <cellStyle name="Comma 5 2 3 4 5 2" xfId="2797"/>
    <cellStyle name="Comma 5 2 3 4 5 2 2" xfId="10448"/>
    <cellStyle name="Comma 5 2 3 4 5 2 3" xfId="5431"/>
    <cellStyle name="Comma 5 2 3 4 5 3" xfId="6829"/>
    <cellStyle name="Comma 5 2 3 4 5 3 2" xfId="11844"/>
    <cellStyle name="Comma 5 2 3 4 5 4" xfId="8741"/>
    <cellStyle name="Comma 5 2 3 4 5 5" xfId="13298"/>
    <cellStyle name="Comma 5 2 3 4 5 6" xfId="8042"/>
    <cellStyle name="Comma 5 2 3 4 5 7" xfId="3671"/>
    <cellStyle name="Comma 5 2 3 4 6" xfId="1638"/>
    <cellStyle name="Comma 5 2 3 4 6 2" xfId="9627"/>
    <cellStyle name="Comma 5 2 3 4 6 3" xfId="4609"/>
    <cellStyle name="Comma 5 2 3 4 7" xfId="5785"/>
    <cellStyle name="Comma 5 2 3 4 7 2" xfId="10801"/>
    <cellStyle name="Comma 5 2 3 4 8" xfId="8362"/>
    <cellStyle name="Comma 5 2 3 4 9" xfId="12255"/>
    <cellStyle name="Comma 5 2 3 5" xfId="301"/>
    <cellStyle name="Comma 5 2 3 5 2" xfId="580"/>
    <cellStyle name="Comma 5 2 3 5 2 2" xfId="1909"/>
    <cellStyle name="Comma 5 2 3 5 2 2 2" xfId="10015"/>
    <cellStyle name="Comma 5 2 3 5 2 2 3" xfId="4997"/>
    <cellStyle name="Comma 5 2 3 5 2 3" xfId="6056"/>
    <cellStyle name="Comma 5 2 3 5 2 3 2" xfId="11072"/>
    <cellStyle name="Comma 5 2 3 5 2 4" xfId="9131"/>
    <cellStyle name="Comma 5 2 3 5 2 5" xfId="12526"/>
    <cellStyle name="Comma 5 2 3 5 2 6" xfId="7608"/>
    <cellStyle name="Comma 5 2 3 5 2 7" xfId="4062"/>
    <cellStyle name="Comma 5 2 3 5 3" xfId="989"/>
    <cellStyle name="Comma 5 2 3 5 3 2" xfId="2258"/>
    <cellStyle name="Comma 5 2 3 5 3 2 2" xfId="10548"/>
    <cellStyle name="Comma 5 2 3 5 3 2 3" xfId="5531"/>
    <cellStyle name="Comma 5 2 3 5 3 3" xfId="6405"/>
    <cellStyle name="Comma 5 2 3 5 3 3 2" xfId="11420"/>
    <cellStyle name="Comma 5 2 3 5 3 4" xfId="8955"/>
    <cellStyle name="Comma 5 2 3 5 3 5" xfId="12874"/>
    <cellStyle name="Comma 5 2 3 5 3 6" xfId="8142"/>
    <cellStyle name="Comma 5 2 3 5 3 7" xfId="3886"/>
    <cellStyle name="Comma 5 2 3 5 4" xfId="1345"/>
    <cellStyle name="Comma 5 2 3 5 4 2" xfId="2903"/>
    <cellStyle name="Comma 5 2 3 5 4 2 2" xfId="11944"/>
    <cellStyle name="Comma 5 2 3 5 4 2 3" xfId="6929"/>
    <cellStyle name="Comma 5 2 3 5 4 3" xfId="13398"/>
    <cellStyle name="Comma 5 2 3 5 4 4" xfId="9839"/>
    <cellStyle name="Comma 5 2 3 5 4 5" xfId="4821"/>
    <cellStyle name="Comma 5 2 3 5 5" xfId="1738"/>
    <cellStyle name="Comma 5 2 3 5 5 2" xfId="10901"/>
    <cellStyle name="Comma 5 2 3 5 5 3" xfId="5885"/>
    <cellStyle name="Comma 5 2 3 5 6" xfId="8462"/>
    <cellStyle name="Comma 5 2 3 5 7" xfId="12355"/>
    <cellStyle name="Comma 5 2 3 5 8" xfId="7432"/>
    <cellStyle name="Comma 5 2 3 5 9" xfId="3384"/>
    <cellStyle name="Comma 5 2 3 6" xfId="455"/>
    <cellStyle name="Comma 5 2 3 6 2" xfId="864"/>
    <cellStyle name="Comma 5 2 3 6 2 2" xfId="1910"/>
    <cellStyle name="Comma 5 2 3 6 2 2 2" xfId="10016"/>
    <cellStyle name="Comma 5 2 3 6 2 2 3" xfId="4998"/>
    <cellStyle name="Comma 5 2 3 6 2 3" xfId="6057"/>
    <cellStyle name="Comma 5 2 3 6 2 3 2" xfId="11073"/>
    <cellStyle name="Comma 5 2 3 6 2 4" xfId="9132"/>
    <cellStyle name="Comma 5 2 3 6 2 5" xfId="12527"/>
    <cellStyle name="Comma 5 2 3 6 2 6" xfId="7609"/>
    <cellStyle name="Comma 5 2 3 6 2 7" xfId="4063"/>
    <cellStyle name="Comma 5 2 3 6 3" xfId="1214"/>
    <cellStyle name="Comma 5 2 3 6 3 2" xfId="2259"/>
    <cellStyle name="Comma 5 2 3 6 3 2 2" xfId="10423"/>
    <cellStyle name="Comma 5 2 3 6 3 2 3" xfId="5406"/>
    <cellStyle name="Comma 5 2 3 6 3 3" xfId="6406"/>
    <cellStyle name="Comma 5 2 3 6 3 3 2" xfId="11421"/>
    <cellStyle name="Comma 5 2 3 6 3 4" xfId="9468"/>
    <cellStyle name="Comma 5 2 3 6 3 5" xfId="12875"/>
    <cellStyle name="Comma 5 2 3 6 3 6" xfId="8017"/>
    <cellStyle name="Comma 5 2 3 6 3 7" xfId="4450"/>
    <cellStyle name="Comma 5 2 3 6 4" xfId="2768"/>
    <cellStyle name="Comma 5 2 3 6 4 2" xfId="6804"/>
    <cellStyle name="Comma 5 2 3 6 4 2 2" xfId="11819"/>
    <cellStyle name="Comma 5 2 3 6 4 3" xfId="13273"/>
    <cellStyle name="Comma 5 2 3 6 4 4" xfId="9714"/>
    <cellStyle name="Comma 5 2 3 6 4 5" xfId="4696"/>
    <cellStyle name="Comma 5 2 3 6 5" xfId="1613"/>
    <cellStyle name="Comma 5 2 3 6 5 2" xfId="10774"/>
    <cellStyle name="Comma 5 2 3 6 5 3" xfId="5758"/>
    <cellStyle name="Comma 5 2 3 6 6" xfId="8830"/>
    <cellStyle name="Comma 5 2 3 6 7" xfId="12230"/>
    <cellStyle name="Comma 5 2 3 6 8" xfId="7307"/>
    <cellStyle name="Comma 5 2 3 6 9" xfId="3761"/>
    <cellStyle name="Comma 5 2 3 7" xfId="788"/>
    <cellStyle name="Comma 5 2 3 7 2" xfId="1901"/>
    <cellStyle name="Comma 5 2 3 7 2 2" xfId="10007"/>
    <cellStyle name="Comma 5 2 3 7 2 3" xfId="4989"/>
    <cellStyle name="Comma 5 2 3 7 3" xfId="6048"/>
    <cellStyle name="Comma 5 2 3 7 3 2" xfId="11064"/>
    <cellStyle name="Comma 5 2 3 7 4" xfId="9123"/>
    <cellStyle name="Comma 5 2 3 7 5" xfId="12518"/>
    <cellStyle name="Comma 5 2 3 7 6" xfId="7600"/>
    <cellStyle name="Comma 5 2 3 7 7" xfId="4054"/>
    <cellStyle name="Comma 5 2 3 8" xfId="1168"/>
    <cellStyle name="Comma 5 2 3 8 2" xfId="2250"/>
    <cellStyle name="Comma 5 2 3 8 2 2" xfId="10378"/>
    <cellStyle name="Comma 5 2 3 8 2 3" xfId="5361"/>
    <cellStyle name="Comma 5 2 3 8 3" xfId="6397"/>
    <cellStyle name="Comma 5 2 3 8 3 2" xfId="11412"/>
    <cellStyle name="Comma 5 2 3 8 4" xfId="8635"/>
    <cellStyle name="Comma 5 2 3 8 5" xfId="12866"/>
    <cellStyle name="Comma 5 2 3 8 6" xfId="7972"/>
    <cellStyle name="Comma 5 2 3 8 7" xfId="3559"/>
    <cellStyle name="Comma 5 2 3 9" xfId="2719"/>
    <cellStyle name="Comma 5 2 3 9 2" xfId="6759"/>
    <cellStyle name="Comma 5 2 3 9 2 2" xfId="11774"/>
    <cellStyle name="Comma 5 2 3 9 3" xfId="13228"/>
    <cellStyle name="Comma 5 2 3 9 4" xfId="9522"/>
    <cellStyle name="Comma 5 2 3 9 5" xfId="4504"/>
    <cellStyle name="Comma 5 2 4" xfId="160"/>
    <cellStyle name="Comma 5 2 4 10" xfId="8315"/>
    <cellStyle name="Comma 5 2 4 11" xfId="12135"/>
    <cellStyle name="Comma 5 2 4 12" xfId="7127"/>
    <cellStyle name="Comma 5 2 4 13" xfId="3236"/>
    <cellStyle name="Comma 5 2 4 2" xfId="384"/>
    <cellStyle name="Comma 5 2 4 2 10" xfId="7170"/>
    <cellStyle name="Comma 5 2 4 2 11" xfId="3339"/>
    <cellStyle name="Comma 5 2 4 2 2" xfId="635"/>
    <cellStyle name="Comma 5 2 4 2 2 2" xfId="1044"/>
    <cellStyle name="Comma 5 2 4 2 2 2 2" xfId="1913"/>
    <cellStyle name="Comma 5 2 4 2 2 2 2 2" xfId="10019"/>
    <cellStyle name="Comma 5 2 4 2 2 2 2 3" xfId="5001"/>
    <cellStyle name="Comma 5 2 4 2 2 2 3" xfId="6060"/>
    <cellStyle name="Comma 5 2 4 2 2 2 3 2" xfId="11076"/>
    <cellStyle name="Comma 5 2 4 2 2 2 4" xfId="9135"/>
    <cellStyle name="Comma 5 2 4 2 2 2 5" xfId="12530"/>
    <cellStyle name="Comma 5 2 4 2 2 2 6" xfId="7612"/>
    <cellStyle name="Comma 5 2 4 2 2 2 7" xfId="4066"/>
    <cellStyle name="Comma 5 2 4 2 2 3" xfId="1401"/>
    <cellStyle name="Comma 5 2 4 2 2 3 2" xfId="2262"/>
    <cellStyle name="Comma 5 2 4 2 2 3 2 2" xfId="10603"/>
    <cellStyle name="Comma 5 2 4 2 2 3 2 3" xfId="5586"/>
    <cellStyle name="Comma 5 2 4 2 2 3 3" xfId="6409"/>
    <cellStyle name="Comma 5 2 4 2 2 3 3 2" xfId="11424"/>
    <cellStyle name="Comma 5 2 4 2 2 3 4" xfId="9010"/>
    <cellStyle name="Comma 5 2 4 2 2 3 5" xfId="12878"/>
    <cellStyle name="Comma 5 2 4 2 2 3 6" xfId="8197"/>
    <cellStyle name="Comma 5 2 4 2 2 3 7" xfId="3941"/>
    <cellStyle name="Comma 5 2 4 2 2 4" xfId="2959"/>
    <cellStyle name="Comma 5 2 4 2 2 4 2" xfId="6984"/>
    <cellStyle name="Comma 5 2 4 2 2 4 2 2" xfId="11999"/>
    <cellStyle name="Comma 5 2 4 2 2 4 3" xfId="13453"/>
    <cellStyle name="Comma 5 2 4 2 2 4 4" xfId="9894"/>
    <cellStyle name="Comma 5 2 4 2 2 4 5" xfId="4876"/>
    <cellStyle name="Comma 5 2 4 2 2 5" xfId="1793"/>
    <cellStyle name="Comma 5 2 4 2 2 5 2" xfId="10956"/>
    <cellStyle name="Comma 5 2 4 2 2 5 3" xfId="5940"/>
    <cellStyle name="Comma 5 2 4 2 2 6" xfId="8517"/>
    <cellStyle name="Comma 5 2 4 2 2 7" xfId="12410"/>
    <cellStyle name="Comma 5 2 4 2 2 8" xfId="7487"/>
    <cellStyle name="Comma 5 2 4 2 2 9" xfId="3439"/>
    <cellStyle name="Comma 5 2 4 2 3" xfId="535"/>
    <cellStyle name="Comma 5 2 4 2 3 2" xfId="1912"/>
    <cellStyle name="Comma 5 2 4 2 3 2 2" xfId="9794"/>
    <cellStyle name="Comma 5 2 4 2 3 2 3" xfId="4776"/>
    <cellStyle name="Comma 5 2 4 2 3 3" xfId="6059"/>
    <cellStyle name="Comma 5 2 4 2 3 3 2" xfId="11075"/>
    <cellStyle name="Comma 5 2 4 2 3 4" xfId="8910"/>
    <cellStyle name="Comma 5 2 4 2 3 5" xfId="12529"/>
    <cellStyle name="Comma 5 2 4 2 3 6" xfId="7387"/>
    <cellStyle name="Comma 5 2 4 2 3 7" xfId="3841"/>
    <cellStyle name="Comma 5 2 4 2 4" xfId="944"/>
    <cellStyle name="Comma 5 2 4 2 4 2" xfId="2261"/>
    <cellStyle name="Comma 5 2 4 2 4 2 2" xfId="10018"/>
    <cellStyle name="Comma 5 2 4 2 4 2 3" xfId="5000"/>
    <cellStyle name="Comma 5 2 4 2 4 3" xfId="6408"/>
    <cellStyle name="Comma 5 2 4 2 4 3 2" xfId="11423"/>
    <cellStyle name="Comma 5 2 4 2 4 4" xfId="9134"/>
    <cellStyle name="Comma 5 2 4 2 4 5" xfId="12877"/>
    <cellStyle name="Comma 5 2 4 2 4 6" xfId="7611"/>
    <cellStyle name="Comma 5 2 4 2 4 7" xfId="4065"/>
    <cellStyle name="Comma 5 2 4 2 5" xfId="1300"/>
    <cellStyle name="Comma 5 2 4 2 5 2" xfId="2857"/>
    <cellStyle name="Comma 5 2 4 2 5 2 2" xfId="10503"/>
    <cellStyle name="Comma 5 2 4 2 5 2 3" xfId="5486"/>
    <cellStyle name="Comma 5 2 4 2 5 3" xfId="6884"/>
    <cellStyle name="Comma 5 2 4 2 5 3 2" xfId="11899"/>
    <cellStyle name="Comma 5 2 4 2 5 4" xfId="8691"/>
    <cellStyle name="Comma 5 2 4 2 5 5" xfId="13353"/>
    <cellStyle name="Comma 5 2 4 2 5 6" xfId="8097"/>
    <cellStyle name="Comma 5 2 4 2 5 7" xfId="3620"/>
    <cellStyle name="Comma 5 2 4 2 6" xfId="1693"/>
    <cellStyle name="Comma 5 2 4 2 6 2" xfId="9577"/>
    <cellStyle name="Comma 5 2 4 2 6 3" xfId="4559"/>
    <cellStyle name="Comma 5 2 4 2 7" xfId="5840"/>
    <cellStyle name="Comma 5 2 4 2 7 2" xfId="10856"/>
    <cellStyle name="Comma 5 2 4 2 8" xfId="8417"/>
    <cellStyle name="Comma 5 2 4 2 9" xfId="12310"/>
    <cellStyle name="Comma 5 2 4 3" xfId="340"/>
    <cellStyle name="Comma 5 2 4 3 10" xfId="7232"/>
    <cellStyle name="Comma 5 2 4 3 11" xfId="3296"/>
    <cellStyle name="Comma 5 2 4 3 2" xfId="697"/>
    <cellStyle name="Comma 5 2 4 3 2 2" xfId="1106"/>
    <cellStyle name="Comma 5 2 4 3 2 2 2" xfId="1915"/>
    <cellStyle name="Comma 5 2 4 3 2 2 2 2" xfId="10021"/>
    <cellStyle name="Comma 5 2 4 3 2 2 2 3" xfId="5003"/>
    <cellStyle name="Comma 5 2 4 3 2 2 3" xfId="6062"/>
    <cellStyle name="Comma 5 2 4 3 2 2 3 2" xfId="11078"/>
    <cellStyle name="Comma 5 2 4 3 2 2 4" xfId="9137"/>
    <cellStyle name="Comma 5 2 4 3 2 2 5" xfId="12532"/>
    <cellStyle name="Comma 5 2 4 3 2 2 6" xfId="7614"/>
    <cellStyle name="Comma 5 2 4 3 2 2 7" xfId="4068"/>
    <cellStyle name="Comma 5 2 4 3 2 3" xfId="1464"/>
    <cellStyle name="Comma 5 2 4 3 2 3 2" xfId="2264"/>
    <cellStyle name="Comma 5 2 4 3 2 3 2 2" xfId="10665"/>
    <cellStyle name="Comma 5 2 4 3 2 3 2 3" xfId="5648"/>
    <cellStyle name="Comma 5 2 4 3 2 3 3" xfId="6411"/>
    <cellStyle name="Comma 5 2 4 3 2 3 3 2" xfId="11426"/>
    <cellStyle name="Comma 5 2 4 3 2 3 4" xfId="9072"/>
    <cellStyle name="Comma 5 2 4 3 2 3 5" xfId="12880"/>
    <cellStyle name="Comma 5 2 4 3 2 3 6" xfId="8259"/>
    <cellStyle name="Comma 5 2 4 3 2 3 7" xfId="4003"/>
    <cellStyle name="Comma 5 2 4 3 2 4" xfId="3023"/>
    <cellStyle name="Comma 5 2 4 3 2 4 2" xfId="7046"/>
    <cellStyle name="Comma 5 2 4 3 2 4 2 2" xfId="12061"/>
    <cellStyle name="Comma 5 2 4 3 2 4 3" xfId="13515"/>
    <cellStyle name="Comma 5 2 4 3 2 4 4" xfId="9956"/>
    <cellStyle name="Comma 5 2 4 3 2 4 5" xfId="4938"/>
    <cellStyle name="Comma 5 2 4 3 2 5" xfId="1855"/>
    <cellStyle name="Comma 5 2 4 3 2 5 2" xfId="11018"/>
    <cellStyle name="Comma 5 2 4 3 2 5 3" xfId="6002"/>
    <cellStyle name="Comma 5 2 4 3 2 6" xfId="8579"/>
    <cellStyle name="Comma 5 2 4 3 2 7" xfId="12472"/>
    <cellStyle name="Comma 5 2 4 3 2 8" xfId="7549"/>
    <cellStyle name="Comma 5 2 4 3 2 9" xfId="3501"/>
    <cellStyle name="Comma 5 2 4 3 3" xfId="492"/>
    <cellStyle name="Comma 5 2 4 3 3 2" xfId="1914"/>
    <cellStyle name="Comma 5 2 4 3 3 2 2" xfId="9751"/>
    <cellStyle name="Comma 5 2 4 3 3 2 3" xfId="4733"/>
    <cellStyle name="Comma 5 2 4 3 3 3" xfId="6061"/>
    <cellStyle name="Comma 5 2 4 3 3 3 2" xfId="11077"/>
    <cellStyle name="Comma 5 2 4 3 3 4" xfId="8867"/>
    <cellStyle name="Comma 5 2 4 3 3 5" xfId="12531"/>
    <cellStyle name="Comma 5 2 4 3 3 6" xfId="7344"/>
    <cellStyle name="Comma 5 2 4 3 3 7" xfId="3798"/>
    <cellStyle name="Comma 5 2 4 3 4" xfId="901"/>
    <cellStyle name="Comma 5 2 4 3 4 2" xfId="2263"/>
    <cellStyle name="Comma 5 2 4 3 4 2 2" xfId="10020"/>
    <cellStyle name="Comma 5 2 4 3 4 2 3" xfId="5002"/>
    <cellStyle name="Comma 5 2 4 3 4 3" xfId="6410"/>
    <cellStyle name="Comma 5 2 4 3 4 3 2" xfId="11425"/>
    <cellStyle name="Comma 5 2 4 3 4 4" xfId="9136"/>
    <cellStyle name="Comma 5 2 4 3 4 5" xfId="12879"/>
    <cellStyle name="Comma 5 2 4 3 4 6" xfId="7613"/>
    <cellStyle name="Comma 5 2 4 3 4 7" xfId="4067"/>
    <cellStyle name="Comma 5 2 4 3 5" xfId="1256"/>
    <cellStyle name="Comma 5 2 4 3 5 2" xfId="2812"/>
    <cellStyle name="Comma 5 2 4 3 5 2 2" xfId="10460"/>
    <cellStyle name="Comma 5 2 4 3 5 2 3" xfId="5443"/>
    <cellStyle name="Comma 5 2 4 3 5 3" xfId="6841"/>
    <cellStyle name="Comma 5 2 4 3 5 3 2" xfId="11856"/>
    <cellStyle name="Comma 5 2 4 3 5 4" xfId="8753"/>
    <cellStyle name="Comma 5 2 4 3 5 5" xfId="13310"/>
    <cellStyle name="Comma 5 2 4 3 5 6" xfId="8054"/>
    <cellStyle name="Comma 5 2 4 3 5 7" xfId="3683"/>
    <cellStyle name="Comma 5 2 4 3 6" xfId="1650"/>
    <cellStyle name="Comma 5 2 4 3 6 2" xfId="9639"/>
    <cellStyle name="Comma 5 2 4 3 6 3" xfId="4621"/>
    <cellStyle name="Comma 5 2 4 3 7" xfId="5797"/>
    <cellStyle name="Comma 5 2 4 3 7 2" xfId="10813"/>
    <cellStyle name="Comma 5 2 4 3 8" xfId="8374"/>
    <cellStyle name="Comma 5 2 4 3 9" xfId="12267"/>
    <cellStyle name="Comma 5 2 4 4" xfId="277"/>
    <cellStyle name="Comma 5 2 4 4 2" xfId="592"/>
    <cellStyle name="Comma 5 2 4 4 2 2" xfId="1916"/>
    <cellStyle name="Comma 5 2 4 4 2 2 2" xfId="10022"/>
    <cellStyle name="Comma 5 2 4 4 2 2 3" xfId="5004"/>
    <cellStyle name="Comma 5 2 4 4 2 3" xfId="6063"/>
    <cellStyle name="Comma 5 2 4 4 2 3 2" xfId="11079"/>
    <cellStyle name="Comma 5 2 4 4 2 4" xfId="9138"/>
    <cellStyle name="Comma 5 2 4 4 2 5" xfId="12533"/>
    <cellStyle name="Comma 5 2 4 4 2 6" xfId="7615"/>
    <cellStyle name="Comma 5 2 4 4 2 7" xfId="4069"/>
    <cellStyle name="Comma 5 2 4 4 3" xfId="1001"/>
    <cellStyle name="Comma 5 2 4 4 3 2" xfId="2265"/>
    <cellStyle name="Comma 5 2 4 4 3 2 2" xfId="10560"/>
    <cellStyle name="Comma 5 2 4 4 3 2 3" xfId="5543"/>
    <cellStyle name="Comma 5 2 4 4 3 3" xfId="6412"/>
    <cellStyle name="Comma 5 2 4 4 3 3 2" xfId="11427"/>
    <cellStyle name="Comma 5 2 4 4 3 4" xfId="8967"/>
    <cellStyle name="Comma 5 2 4 4 3 5" xfId="12881"/>
    <cellStyle name="Comma 5 2 4 4 3 6" xfId="8154"/>
    <cellStyle name="Comma 5 2 4 4 3 7" xfId="3898"/>
    <cellStyle name="Comma 5 2 4 4 4" xfId="1357"/>
    <cellStyle name="Comma 5 2 4 4 4 2" xfId="2915"/>
    <cellStyle name="Comma 5 2 4 4 4 2 2" xfId="11956"/>
    <cellStyle name="Comma 5 2 4 4 4 2 3" xfId="6941"/>
    <cellStyle name="Comma 5 2 4 4 4 3" xfId="13410"/>
    <cellStyle name="Comma 5 2 4 4 4 4" xfId="9851"/>
    <cellStyle name="Comma 5 2 4 4 4 5" xfId="4833"/>
    <cellStyle name="Comma 5 2 4 4 5" xfId="1750"/>
    <cellStyle name="Comma 5 2 4 4 5 2" xfId="10913"/>
    <cellStyle name="Comma 5 2 4 4 5 3" xfId="5897"/>
    <cellStyle name="Comma 5 2 4 4 6" xfId="8474"/>
    <cellStyle name="Comma 5 2 4 4 7" xfId="12367"/>
    <cellStyle name="Comma 5 2 4 4 8" xfId="7444"/>
    <cellStyle name="Comma 5 2 4 4 9" xfId="3396"/>
    <cellStyle name="Comma 5 2 4 5" xfId="433"/>
    <cellStyle name="Comma 5 2 4 5 2" xfId="841"/>
    <cellStyle name="Comma 5 2 4 5 2 2" xfId="9692"/>
    <cellStyle name="Comma 5 2 4 5 2 3" xfId="4674"/>
    <cellStyle name="Comma 5 2 4 5 3" xfId="1911"/>
    <cellStyle name="Comma 5 2 4 5 3 2" xfId="11074"/>
    <cellStyle name="Comma 5 2 4 5 3 3" xfId="6058"/>
    <cellStyle name="Comma 5 2 4 5 4" xfId="8808"/>
    <cellStyle name="Comma 5 2 4 5 5" xfId="12528"/>
    <cellStyle name="Comma 5 2 4 5 6" xfId="7285"/>
    <cellStyle name="Comma 5 2 4 5 7" xfId="3739"/>
    <cellStyle name="Comma 5 2 4 6" xfId="768"/>
    <cellStyle name="Comma 5 2 4 6 2" xfId="2260"/>
    <cellStyle name="Comma 5 2 4 6 2 2" xfId="10017"/>
    <cellStyle name="Comma 5 2 4 6 2 3" xfId="4999"/>
    <cellStyle name="Comma 5 2 4 6 3" xfId="6407"/>
    <cellStyle name="Comma 5 2 4 6 3 2" xfId="11422"/>
    <cellStyle name="Comma 5 2 4 6 4" xfId="9133"/>
    <cellStyle name="Comma 5 2 4 6 5" xfId="12876"/>
    <cellStyle name="Comma 5 2 4 6 6" xfId="7610"/>
    <cellStyle name="Comma 5 2 4 6 7" xfId="4064"/>
    <cellStyle name="Comma 5 2 4 7" xfId="1192"/>
    <cellStyle name="Comma 5 2 4 7 2" xfId="2744"/>
    <cellStyle name="Comma 5 2 4 7 2 2" xfId="10401"/>
    <cellStyle name="Comma 5 2 4 7 2 3" xfId="5384"/>
    <cellStyle name="Comma 5 2 4 7 3" xfId="6782"/>
    <cellStyle name="Comma 5 2 4 7 3 2" xfId="11797"/>
    <cellStyle name="Comma 5 2 4 7 4" xfId="8647"/>
    <cellStyle name="Comma 5 2 4 7 5" xfId="13251"/>
    <cellStyle name="Comma 5 2 4 7 6" xfId="7995"/>
    <cellStyle name="Comma 5 2 4 7 7" xfId="3574"/>
    <cellStyle name="Comma 5 2 4 8" xfId="1591"/>
    <cellStyle name="Comma 5 2 4 8 2" xfId="12208"/>
    <cellStyle name="Comma 5 2 4 8 3" xfId="9534"/>
    <cellStyle name="Comma 5 2 4 8 4" xfId="4516"/>
    <cellStyle name="Comma 5 2 4 9" xfId="1518"/>
    <cellStyle name="Comma 5 2 4 9 2" xfId="10752"/>
    <cellStyle name="Comma 5 2 4 9 3" xfId="5736"/>
    <cellStyle name="Comma 5 2 5" xfId="192"/>
    <cellStyle name="Comma 5 2 5 10" xfId="7153"/>
    <cellStyle name="Comma 5 2 5 11" xfId="3322"/>
    <cellStyle name="Comma 5 2 5 2" xfId="367"/>
    <cellStyle name="Comma 5 2 5 2 2" xfId="618"/>
    <cellStyle name="Comma 5 2 5 2 2 2" xfId="1918"/>
    <cellStyle name="Comma 5 2 5 2 2 2 2" xfId="10024"/>
    <cellStyle name="Comma 5 2 5 2 2 2 3" xfId="5006"/>
    <cellStyle name="Comma 5 2 5 2 2 3" xfId="6065"/>
    <cellStyle name="Comma 5 2 5 2 2 3 2" xfId="11081"/>
    <cellStyle name="Comma 5 2 5 2 2 4" xfId="9140"/>
    <cellStyle name="Comma 5 2 5 2 2 5" xfId="12535"/>
    <cellStyle name="Comma 5 2 5 2 2 6" xfId="7617"/>
    <cellStyle name="Comma 5 2 5 2 2 7" xfId="4071"/>
    <cellStyle name="Comma 5 2 5 2 3" xfId="1027"/>
    <cellStyle name="Comma 5 2 5 2 3 2" xfId="2267"/>
    <cellStyle name="Comma 5 2 5 2 3 2 2" xfId="10586"/>
    <cellStyle name="Comma 5 2 5 2 3 2 3" xfId="5569"/>
    <cellStyle name="Comma 5 2 5 2 3 3" xfId="6414"/>
    <cellStyle name="Comma 5 2 5 2 3 3 2" xfId="11429"/>
    <cellStyle name="Comma 5 2 5 2 3 4" xfId="8993"/>
    <cellStyle name="Comma 5 2 5 2 3 5" xfId="12883"/>
    <cellStyle name="Comma 5 2 5 2 3 6" xfId="8180"/>
    <cellStyle name="Comma 5 2 5 2 3 7" xfId="3924"/>
    <cellStyle name="Comma 5 2 5 2 4" xfId="1384"/>
    <cellStyle name="Comma 5 2 5 2 4 2" xfId="2942"/>
    <cellStyle name="Comma 5 2 5 2 4 2 2" xfId="11982"/>
    <cellStyle name="Comma 5 2 5 2 4 2 3" xfId="6967"/>
    <cellStyle name="Comma 5 2 5 2 4 3" xfId="13436"/>
    <cellStyle name="Comma 5 2 5 2 4 4" xfId="9877"/>
    <cellStyle name="Comma 5 2 5 2 4 5" xfId="4859"/>
    <cellStyle name="Comma 5 2 5 2 5" xfId="1776"/>
    <cellStyle name="Comma 5 2 5 2 5 2" xfId="10939"/>
    <cellStyle name="Comma 5 2 5 2 5 3" xfId="5923"/>
    <cellStyle name="Comma 5 2 5 2 6" xfId="8500"/>
    <cellStyle name="Comma 5 2 5 2 7" xfId="12393"/>
    <cellStyle name="Comma 5 2 5 2 8" xfId="7470"/>
    <cellStyle name="Comma 5 2 5 2 9" xfId="3422"/>
    <cellStyle name="Comma 5 2 5 3" xfId="518"/>
    <cellStyle name="Comma 5 2 5 3 2" xfId="927"/>
    <cellStyle name="Comma 5 2 5 3 2 2" xfId="9777"/>
    <cellStyle name="Comma 5 2 5 3 2 3" xfId="4759"/>
    <cellStyle name="Comma 5 2 5 3 3" xfId="1917"/>
    <cellStyle name="Comma 5 2 5 3 3 2" xfId="11080"/>
    <cellStyle name="Comma 5 2 5 3 3 3" xfId="6064"/>
    <cellStyle name="Comma 5 2 5 3 4" xfId="8893"/>
    <cellStyle name="Comma 5 2 5 3 5" xfId="12534"/>
    <cellStyle name="Comma 5 2 5 3 6" xfId="7370"/>
    <cellStyle name="Comma 5 2 5 3 7" xfId="3824"/>
    <cellStyle name="Comma 5 2 5 4" xfId="798"/>
    <cellStyle name="Comma 5 2 5 4 2" xfId="2266"/>
    <cellStyle name="Comma 5 2 5 4 2 2" xfId="10023"/>
    <cellStyle name="Comma 5 2 5 4 2 3" xfId="5005"/>
    <cellStyle name="Comma 5 2 5 4 3" xfId="6413"/>
    <cellStyle name="Comma 5 2 5 4 3 2" xfId="11428"/>
    <cellStyle name="Comma 5 2 5 4 4" xfId="9139"/>
    <cellStyle name="Comma 5 2 5 4 5" xfId="12882"/>
    <cellStyle name="Comma 5 2 5 4 6" xfId="7616"/>
    <cellStyle name="Comma 5 2 5 4 7" xfId="4070"/>
    <cellStyle name="Comma 5 2 5 5" xfId="1283"/>
    <cellStyle name="Comma 5 2 5 5 2" xfId="2840"/>
    <cellStyle name="Comma 5 2 5 5 2 2" xfId="10486"/>
    <cellStyle name="Comma 5 2 5 5 2 3" xfId="5469"/>
    <cellStyle name="Comma 5 2 5 5 3" xfId="6867"/>
    <cellStyle name="Comma 5 2 5 5 3 2" xfId="11882"/>
    <cellStyle name="Comma 5 2 5 5 4" xfId="8674"/>
    <cellStyle name="Comma 5 2 5 5 5" xfId="13336"/>
    <cellStyle name="Comma 5 2 5 5 6" xfId="8080"/>
    <cellStyle name="Comma 5 2 5 5 7" xfId="3603"/>
    <cellStyle name="Comma 5 2 5 6" xfId="1676"/>
    <cellStyle name="Comma 5 2 5 6 2" xfId="9560"/>
    <cellStyle name="Comma 5 2 5 6 3" xfId="4542"/>
    <cellStyle name="Comma 5 2 5 7" xfId="5823"/>
    <cellStyle name="Comma 5 2 5 7 2" xfId="10839"/>
    <cellStyle name="Comma 5 2 5 8" xfId="8400"/>
    <cellStyle name="Comma 5 2 5 9" xfId="12293"/>
    <cellStyle name="Comma 5 2 6" xfId="228"/>
    <cellStyle name="Comma 5 2 6 10" xfId="7201"/>
    <cellStyle name="Comma 5 2 6 11" xfId="3265"/>
    <cellStyle name="Comma 5 2 6 2" xfId="309"/>
    <cellStyle name="Comma 5 2 6 2 2" xfId="666"/>
    <cellStyle name="Comma 5 2 6 2 2 2" xfId="1920"/>
    <cellStyle name="Comma 5 2 6 2 2 2 2" xfId="10026"/>
    <cellStyle name="Comma 5 2 6 2 2 2 3" xfId="5008"/>
    <cellStyle name="Comma 5 2 6 2 2 3" xfId="6067"/>
    <cellStyle name="Comma 5 2 6 2 2 3 2" xfId="11083"/>
    <cellStyle name="Comma 5 2 6 2 2 4" xfId="9142"/>
    <cellStyle name="Comma 5 2 6 2 2 5" xfId="12537"/>
    <cellStyle name="Comma 5 2 6 2 2 6" xfId="7619"/>
    <cellStyle name="Comma 5 2 6 2 2 7" xfId="4073"/>
    <cellStyle name="Comma 5 2 6 2 3" xfId="1075"/>
    <cellStyle name="Comma 5 2 6 2 3 2" xfId="2269"/>
    <cellStyle name="Comma 5 2 6 2 3 2 2" xfId="10634"/>
    <cellStyle name="Comma 5 2 6 2 3 2 3" xfId="5617"/>
    <cellStyle name="Comma 5 2 6 2 3 3" xfId="6416"/>
    <cellStyle name="Comma 5 2 6 2 3 3 2" xfId="11431"/>
    <cellStyle name="Comma 5 2 6 2 3 4" xfId="9041"/>
    <cellStyle name="Comma 5 2 6 2 3 5" xfId="12885"/>
    <cellStyle name="Comma 5 2 6 2 3 6" xfId="8228"/>
    <cellStyle name="Comma 5 2 6 2 3 7" xfId="3972"/>
    <cellStyle name="Comma 5 2 6 2 4" xfId="1433"/>
    <cellStyle name="Comma 5 2 6 2 4 2" xfId="2992"/>
    <cellStyle name="Comma 5 2 6 2 4 2 2" xfId="12030"/>
    <cellStyle name="Comma 5 2 6 2 4 2 3" xfId="7015"/>
    <cellStyle name="Comma 5 2 6 2 4 3" xfId="13484"/>
    <cellStyle name="Comma 5 2 6 2 4 4" xfId="9925"/>
    <cellStyle name="Comma 5 2 6 2 4 5" xfId="4907"/>
    <cellStyle name="Comma 5 2 6 2 5" xfId="1824"/>
    <cellStyle name="Comma 5 2 6 2 5 2" xfId="10987"/>
    <cellStyle name="Comma 5 2 6 2 5 3" xfId="5971"/>
    <cellStyle name="Comma 5 2 6 2 6" xfId="8548"/>
    <cellStyle name="Comma 5 2 6 2 7" xfId="12441"/>
    <cellStyle name="Comma 5 2 6 2 8" xfId="7518"/>
    <cellStyle name="Comma 5 2 6 2 9" xfId="3470"/>
    <cellStyle name="Comma 5 2 6 3" xfId="461"/>
    <cellStyle name="Comma 5 2 6 3 2" xfId="1919"/>
    <cellStyle name="Comma 5 2 6 3 2 2" xfId="9720"/>
    <cellStyle name="Comma 5 2 6 3 2 3" xfId="4702"/>
    <cellStyle name="Comma 5 2 6 3 3" xfId="6066"/>
    <cellStyle name="Comma 5 2 6 3 3 2" xfId="11082"/>
    <cellStyle name="Comma 5 2 6 3 4" xfId="8836"/>
    <cellStyle name="Comma 5 2 6 3 5" xfId="12536"/>
    <cellStyle name="Comma 5 2 6 3 6" xfId="7313"/>
    <cellStyle name="Comma 5 2 6 3 7" xfId="3767"/>
    <cellStyle name="Comma 5 2 6 4" xfId="870"/>
    <cellStyle name="Comma 5 2 6 4 2" xfId="2268"/>
    <cellStyle name="Comma 5 2 6 4 2 2" xfId="10025"/>
    <cellStyle name="Comma 5 2 6 4 2 3" xfId="5007"/>
    <cellStyle name="Comma 5 2 6 4 3" xfId="6415"/>
    <cellStyle name="Comma 5 2 6 4 3 2" xfId="11430"/>
    <cellStyle name="Comma 5 2 6 4 4" xfId="9141"/>
    <cellStyle name="Comma 5 2 6 4 5" xfId="12884"/>
    <cellStyle name="Comma 5 2 6 4 6" xfId="7618"/>
    <cellStyle name="Comma 5 2 6 4 7" xfId="4072"/>
    <cellStyle name="Comma 5 2 6 5" xfId="1222"/>
    <cellStyle name="Comma 5 2 6 5 2" xfId="2778"/>
    <cellStyle name="Comma 5 2 6 5 2 2" xfId="10429"/>
    <cellStyle name="Comma 5 2 6 5 2 3" xfId="5412"/>
    <cellStyle name="Comma 5 2 6 5 3" xfId="6810"/>
    <cellStyle name="Comma 5 2 6 5 3 2" xfId="11825"/>
    <cellStyle name="Comma 5 2 6 5 4" xfId="8722"/>
    <cellStyle name="Comma 5 2 6 5 5" xfId="13279"/>
    <cellStyle name="Comma 5 2 6 5 6" xfId="8023"/>
    <cellStyle name="Comma 5 2 6 5 7" xfId="3652"/>
    <cellStyle name="Comma 5 2 6 6" xfId="1619"/>
    <cellStyle name="Comma 5 2 6 6 2" xfId="9608"/>
    <cellStyle name="Comma 5 2 6 6 3" xfId="4590"/>
    <cellStyle name="Comma 5 2 6 7" xfId="5766"/>
    <cellStyle name="Comma 5 2 6 7 2" xfId="10782"/>
    <cellStyle name="Comma 5 2 6 8" xfId="8343"/>
    <cellStyle name="Comma 5 2 6 9" xfId="12236"/>
    <cellStyle name="Comma 5 2 7" xfId="255"/>
    <cellStyle name="Comma 5 2 7 10" xfId="3526"/>
    <cellStyle name="Comma 5 2 7 2" xfId="722"/>
    <cellStyle name="Comma 5 2 7 2 2" xfId="1921"/>
    <cellStyle name="Comma 5 2 7 2 2 2" xfId="9981"/>
    <cellStyle name="Comma 5 2 7 2 2 3" xfId="4963"/>
    <cellStyle name="Comma 5 2 7 2 3" xfId="6068"/>
    <cellStyle name="Comma 5 2 7 2 3 2" xfId="11084"/>
    <cellStyle name="Comma 5 2 7 2 4" xfId="9097"/>
    <cellStyle name="Comma 5 2 7 2 5" xfId="12538"/>
    <cellStyle name="Comma 5 2 7 2 6" xfId="7574"/>
    <cellStyle name="Comma 5 2 7 2 7" xfId="4028"/>
    <cellStyle name="Comma 5 2 7 3" xfId="1131"/>
    <cellStyle name="Comma 5 2 7 3 2" xfId="2270"/>
    <cellStyle name="Comma 5 2 7 3 2 2" xfId="10027"/>
    <cellStyle name="Comma 5 2 7 3 2 3" xfId="5009"/>
    <cellStyle name="Comma 5 2 7 3 3" xfId="6417"/>
    <cellStyle name="Comma 5 2 7 3 3 2" xfId="11432"/>
    <cellStyle name="Comma 5 2 7 3 4" xfId="9143"/>
    <cellStyle name="Comma 5 2 7 3 5" xfId="12886"/>
    <cellStyle name="Comma 5 2 7 3 6" xfId="7620"/>
    <cellStyle name="Comma 5 2 7 3 7" xfId="4074"/>
    <cellStyle name="Comma 5 2 7 4" xfId="1489"/>
    <cellStyle name="Comma 5 2 7 4 2" xfId="3048"/>
    <cellStyle name="Comma 5 2 7 4 2 2" xfId="10690"/>
    <cellStyle name="Comma 5 2 7 4 2 3" xfId="5673"/>
    <cellStyle name="Comma 5 2 7 4 3" xfId="7071"/>
    <cellStyle name="Comma 5 2 7 4 3 2" xfId="12086"/>
    <cellStyle name="Comma 5 2 7 4 4" xfId="8778"/>
    <cellStyle name="Comma 5 2 7 4 5" xfId="13540"/>
    <cellStyle name="Comma 5 2 7 4 6" xfId="8284"/>
    <cellStyle name="Comma 5 2 7 4 7" xfId="3708"/>
    <cellStyle name="Comma 5 2 7 5" xfId="1880"/>
    <cellStyle name="Comma 5 2 7 5 2" xfId="9664"/>
    <cellStyle name="Comma 5 2 7 5 3" xfId="4646"/>
    <cellStyle name="Comma 5 2 7 6" xfId="6027"/>
    <cellStyle name="Comma 5 2 7 6 2" xfId="11043"/>
    <cellStyle name="Comma 5 2 7 7" xfId="8604"/>
    <cellStyle name="Comma 5 2 7 8" xfId="12497"/>
    <cellStyle name="Comma 5 2 7 9" xfId="7257"/>
    <cellStyle name="Comma 5 2 8" xfId="561"/>
    <cellStyle name="Comma 5 2 8 2" xfId="970"/>
    <cellStyle name="Comma 5 2 8 2 2" xfId="1922"/>
    <cellStyle name="Comma 5 2 8 2 2 2" xfId="10028"/>
    <cellStyle name="Comma 5 2 8 2 2 3" xfId="5010"/>
    <cellStyle name="Comma 5 2 8 2 3" xfId="6069"/>
    <cellStyle name="Comma 5 2 8 2 3 2" xfId="11085"/>
    <cellStyle name="Comma 5 2 8 2 4" xfId="9144"/>
    <cellStyle name="Comma 5 2 8 2 5" xfId="12539"/>
    <cellStyle name="Comma 5 2 8 2 6" xfId="7621"/>
    <cellStyle name="Comma 5 2 8 2 7" xfId="4075"/>
    <cellStyle name="Comma 5 2 8 3" xfId="1326"/>
    <cellStyle name="Comma 5 2 8 3 2" xfId="2271"/>
    <cellStyle name="Comma 5 2 8 3 2 2" xfId="10529"/>
    <cellStyle name="Comma 5 2 8 3 2 3" xfId="5512"/>
    <cellStyle name="Comma 5 2 8 3 3" xfId="6418"/>
    <cellStyle name="Comma 5 2 8 3 3 2" xfId="11433"/>
    <cellStyle name="Comma 5 2 8 3 4" xfId="8936"/>
    <cellStyle name="Comma 5 2 8 3 5" xfId="12887"/>
    <cellStyle name="Comma 5 2 8 3 6" xfId="8123"/>
    <cellStyle name="Comma 5 2 8 3 7" xfId="3867"/>
    <cellStyle name="Comma 5 2 8 4" xfId="2884"/>
    <cellStyle name="Comma 5 2 8 4 2" xfId="6910"/>
    <cellStyle name="Comma 5 2 8 4 2 2" xfId="11925"/>
    <cellStyle name="Comma 5 2 8 4 3" xfId="13379"/>
    <cellStyle name="Comma 5 2 8 4 4" xfId="9820"/>
    <cellStyle name="Comma 5 2 8 4 5" xfId="4802"/>
    <cellStyle name="Comma 5 2 8 5" xfId="1719"/>
    <cellStyle name="Comma 5 2 8 5 2" xfId="10882"/>
    <cellStyle name="Comma 5 2 8 5 3" xfId="5866"/>
    <cellStyle name="Comma 5 2 8 6" xfId="8443"/>
    <cellStyle name="Comma 5 2 8 7" xfId="12336"/>
    <cellStyle name="Comma 5 2 8 8" xfId="7413"/>
    <cellStyle name="Comma 5 2 8 9" xfId="3365"/>
    <cellStyle name="Comma 5 2 9" xfId="422"/>
    <cellStyle name="Comma 5 2 9 2" xfId="830"/>
    <cellStyle name="Comma 5 2 9 2 2" xfId="1923"/>
    <cellStyle name="Comma 5 2 9 2 2 2" xfId="10029"/>
    <cellStyle name="Comma 5 2 9 2 2 3" xfId="5011"/>
    <cellStyle name="Comma 5 2 9 2 3" xfId="6070"/>
    <cellStyle name="Comma 5 2 9 2 3 2" xfId="11086"/>
    <cellStyle name="Comma 5 2 9 2 4" xfId="9145"/>
    <cellStyle name="Comma 5 2 9 2 5" xfId="12540"/>
    <cellStyle name="Comma 5 2 9 2 6" xfId="7622"/>
    <cellStyle name="Comma 5 2 9 2 7" xfId="4076"/>
    <cellStyle name="Comma 5 2 9 3" xfId="1180"/>
    <cellStyle name="Comma 5 2 9 3 2" xfId="2272"/>
    <cellStyle name="Comma 5 2 9 3 2 2" xfId="10390"/>
    <cellStyle name="Comma 5 2 9 3 2 3" xfId="5373"/>
    <cellStyle name="Comma 5 2 9 3 3" xfId="6419"/>
    <cellStyle name="Comma 5 2 9 3 3 2" xfId="11434"/>
    <cellStyle name="Comma 5 2 9 3 4" xfId="9476"/>
    <cellStyle name="Comma 5 2 9 3 5" xfId="12888"/>
    <cellStyle name="Comma 5 2 9 3 6" xfId="7984"/>
    <cellStyle name="Comma 5 2 9 3 7" xfId="4458"/>
    <cellStyle name="Comma 5 2 9 4" xfId="2731"/>
    <cellStyle name="Comma 5 2 9 4 2" xfId="6771"/>
    <cellStyle name="Comma 5 2 9 4 2 2" xfId="11786"/>
    <cellStyle name="Comma 5 2 9 4 3" xfId="13240"/>
    <cellStyle name="Comma 5 2 9 4 4" xfId="9681"/>
    <cellStyle name="Comma 5 2 9 4 5" xfId="4663"/>
    <cellStyle name="Comma 5 2 9 5" xfId="1580"/>
    <cellStyle name="Comma 5 2 9 5 2" xfId="10741"/>
    <cellStyle name="Comma 5 2 9 5 3" xfId="5725"/>
    <cellStyle name="Comma 5 2 9 6" xfId="8797"/>
    <cellStyle name="Comma 5 2 9 7" xfId="12197"/>
    <cellStyle name="Comma 5 2 9 8" xfId="7274"/>
    <cellStyle name="Comma 5 2 9 9" xfId="3728"/>
    <cellStyle name="Comma 5 3" xfId="136"/>
    <cellStyle name="Comma 5 3 10" xfId="1559"/>
    <cellStyle name="Comma 5 3 10 2" xfId="12176"/>
    <cellStyle name="Comma 5 3 10 3" xfId="10720"/>
    <cellStyle name="Comma 5 3 10 4" xfId="5704"/>
    <cellStyle name="Comma 5 3 11" xfId="1529"/>
    <cellStyle name="Comma 5 3 11 2" xfId="8328"/>
    <cellStyle name="Comma 5 3 12" xfId="12146"/>
    <cellStyle name="Comma 5 3 13" xfId="7108"/>
    <cellStyle name="Comma 5 3 14" xfId="3250"/>
    <cellStyle name="Comma 5 3 2" xfId="177"/>
    <cellStyle name="Comma 5 3 2 10" xfId="12278"/>
    <cellStyle name="Comma 5 3 2 11" xfId="7138"/>
    <cellStyle name="Comma 5 3 2 12" xfId="3307"/>
    <cellStyle name="Comma 5 3 2 2" xfId="352"/>
    <cellStyle name="Comma 5 3 2 2 10" xfId="3511"/>
    <cellStyle name="Comma 5 3 2 2 2" xfId="707"/>
    <cellStyle name="Comma 5 3 2 2 2 2" xfId="1926"/>
    <cellStyle name="Comma 5 3 2 2 2 2 2" xfId="9966"/>
    <cellStyle name="Comma 5 3 2 2 2 2 3" xfId="4948"/>
    <cellStyle name="Comma 5 3 2 2 2 3" xfId="6073"/>
    <cellStyle name="Comma 5 3 2 2 2 3 2" xfId="11089"/>
    <cellStyle name="Comma 5 3 2 2 2 4" xfId="9082"/>
    <cellStyle name="Comma 5 3 2 2 2 5" xfId="12543"/>
    <cellStyle name="Comma 5 3 2 2 2 6" xfId="7559"/>
    <cellStyle name="Comma 5 3 2 2 2 7" xfId="4013"/>
    <cellStyle name="Comma 5 3 2 2 3" xfId="1116"/>
    <cellStyle name="Comma 5 3 2 2 3 2" xfId="2275"/>
    <cellStyle name="Comma 5 3 2 2 3 2 2" xfId="10032"/>
    <cellStyle name="Comma 5 3 2 2 3 2 3" xfId="5014"/>
    <cellStyle name="Comma 5 3 2 2 3 3" xfId="6422"/>
    <cellStyle name="Comma 5 3 2 2 3 3 2" xfId="11437"/>
    <cellStyle name="Comma 5 3 2 2 3 4" xfId="9148"/>
    <cellStyle name="Comma 5 3 2 2 3 5" xfId="12891"/>
    <cellStyle name="Comma 5 3 2 2 3 6" xfId="7625"/>
    <cellStyle name="Comma 5 3 2 2 3 7" xfId="4079"/>
    <cellStyle name="Comma 5 3 2 2 4" xfId="1474"/>
    <cellStyle name="Comma 5 3 2 2 4 2" xfId="3033"/>
    <cellStyle name="Comma 5 3 2 2 4 2 2" xfId="10675"/>
    <cellStyle name="Comma 5 3 2 2 4 2 3" xfId="5658"/>
    <cellStyle name="Comma 5 3 2 2 4 3" xfId="7056"/>
    <cellStyle name="Comma 5 3 2 2 4 3 2" xfId="12071"/>
    <cellStyle name="Comma 5 3 2 2 4 4" xfId="8763"/>
    <cellStyle name="Comma 5 3 2 2 4 5" xfId="13525"/>
    <cellStyle name="Comma 5 3 2 2 4 6" xfId="8269"/>
    <cellStyle name="Comma 5 3 2 2 4 7" xfId="3693"/>
    <cellStyle name="Comma 5 3 2 2 5" xfId="1865"/>
    <cellStyle name="Comma 5 3 2 2 5 2" xfId="9649"/>
    <cellStyle name="Comma 5 3 2 2 5 3" xfId="4631"/>
    <cellStyle name="Comma 5 3 2 2 6" xfId="6012"/>
    <cellStyle name="Comma 5 3 2 2 6 2" xfId="11028"/>
    <cellStyle name="Comma 5 3 2 2 7" xfId="8589"/>
    <cellStyle name="Comma 5 3 2 2 8" xfId="12482"/>
    <cellStyle name="Comma 5 3 2 2 9" xfId="7242"/>
    <cellStyle name="Comma 5 3 2 3" xfId="603"/>
    <cellStyle name="Comma 5 3 2 3 2" xfId="1012"/>
    <cellStyle name="Comma 5 3 2 3 2 2" xfId="1927"/>
    <cellStyle name="Comma 5 3 2 3 2 2 2" xfId="10033"/>
    <cellStyle name="Comma 5 3 2 3 2 2 3" xfId="5015"/>
    <cellStyle name="Comma 5 3 2 3 2 3" xfId="6074"/>
    <cellStyle name="Comma 5 3 2 3 2 3 2" xfId="11090"/>
    <cellStyle name="Comma 5 3 2 3 2 4" xfId="9149"/>
    <cellStyle name="Comma 5 3 2 3 2 5" xfId="12544"/>
    <cellStyle name="Comma 5 3 2 3 2 6" xfId="7626"/>
    <cellStyle name="Comma 5 3 2 3 2 7" xfId="4080"/>
    <cellStyle name="Comma 5 3 2 3 3" xfId="1368"/>
    <cellStyle name="Comma 5 3 2 3 3 2" xfId="2276"/>
    <cellStyle name="Comma 5 3 2 3 3 2 2" xfId="10571"/>
    <cellStyle name="Comma 5 3 2 3 3 2 3" xfId="5554"/>
    <cellStyle name="Comma 5 3 2 3 3 3" xfId="6423"/>
    <cellStyle name="Comma 5 3 2 3 3 3 2" xfId="11438"/>
    <cellStyle name="Comma 5 3 2 3 3 4" xfId="8978"/>
    <cellStyle name="Comma 5 3 2 3 3 5" xfId="12892"/>
    <cellStyle name="Comma 5 3 2 3 3 6" xfId="8165"/>
    <cellStyle name="Comma 5 3 2 3 3 7" xfId="3909"/>
    <cellStyle name="Comma 5 3 2 3 4" xfId="2926"/>
    <cellStyle name="Comma 5 3 2 3 4 2" xfId="6952"/>
    <cellStyle name="Comma 5 3 2 3 4 2 2" xfId="11967"/>
    <cellStyle name="Comma 5 3 2 3 4 3" xfId="13421"/>
    <cellStyle name="Comma 5 3 2 3 4 4" xfId="9862"/>
    <cellStyle name="Comma 5 3 2 3 4 5" xfId="4844"/>
    <cellStyle name="Comma 5 3 2 3 5" xfId="1761"/>
    <cellStyle name="Comma 5 3 2 3 5 2" xfId="10924"/>
    <cellStyle name="Comma 5 3 2 3 5 3" xfId="5908"/>
    <cellStyle name="Comma 5 3 2 3 6" xfId="8485"/>
    <cellStyle name="Comma 5 3 2 3 7" xfId="12378"/>
    <cellStyle name="Comma 5 3 2 3 8" xfId="7455"/>
    <cellStyle name="Comma 5 3 2 3 9" xfId="3407"/>
    <cellStyle name="Comma 5 3 2 4" xfId="503"/>
    <cellStyle name="Comma 5 3 2 4 2" xfId="912"/>
    <cellStyle name="Comma 5 3 2 4 2 2" xfId="9762"/>
    <cellStyle name="Comma 5 3 2 4 2 3" xfId="4744"/>
    <cellStyle name="Comma 5 3 2 4 3" xfId="1925"/>
    <cellStyle name="Comma 5 3 2 4 3 2" xfId="11088"/>
    <cellStyle name="Comma 5 3 2 4 3 3" xfId="6072"/>
    <cellStyle name="Comma 5 3 2 4 4" xfId="8878"/>
    <cellStyle name="Comma 5 3 2 4 5" xfId="12542"/>
    <cellStyle name="Comma 5 3 2 4 6" xfId="7355"/>
    <cellStyle name="Comma 5 3 2 4 7" xfId="3809"/>
    <cellStyle name="Comma 5 3 2 5" xfId="779"/>
    <cellStyle name="Comma 5 3 2 5 2" xfId="2274"/>
    <cellStyle name="Comma 5 3 2 5 2 2" xfId="10031"/>
    <cellStyle name="Comma 5 3 2 5 2 3" xfId="5013"/>
    <cellStyle name="Comma 5 3 2 5 3" xfId="6421"/>
    <cellStyle name="Comma 5 3 2 5 3 2" xfId="11436"/>
    <cellStyle name="Comma 5 3 2 5 4" xfId="9147"/>
    <cellStyle name="Comma 5 3 2 5 5" xfId="12890"/>
    <cellStyle name="Comma 5 3 2 5 6" xfId="7624"/>
    <cellStyle name="Comma 5 3 2 5 7" xfId="4078"/>
    <cellStyle name="Comma 5 3 2 6" xfId="1267"/>
    <cellStyle name="Comma 5 3 2 6 2" xfId="2824"/>
    <cellStyle name="Comma 5 3 2 6 2 2" xfId="10471"/>
    <cellStyle name="Comma 5 3 2 6 2 3" xfId="5454"/>
    <cellStyle name="Comma 5 3 2 6 3" xfId="6852"/>
    <cellStyle name="Comma 5 3 2 6 3 2" xfId="11867"/>
    <cellStyle name="Comma 5 3 2 6 4" xfId="8659"/>
    <cellStyle name="Comma 5 3 2 6 5" xfId="13321"/>
    <cellStyle name="Comma 5 3 2 6 6" xfId="8065"/>
    <cellStyle name="Comma 5 3 2 6 7" xfId="3586"/>
    <cellStyle name="Comma 5 3 2 7" xfId="1661"/>
    <cellStyle name="Comma 5 3 2 7 2" xfId="9545"/>
    <cellStyle name="Comma 5 3 2 7 3" xfId="4527"/>
    <cellStyle name="Comma 5 3 2 8" xfId="5808"/>
    <cellStyle name="Comma 5 3 2 8 2" xfId="10824"/>
    <cellStyle name="Comma 5 3 2 9" xfId="8385"/>
    <cellStyle name="Comma 5 3 3" xfId="203"/>
    <cellStyle name="Comma 5 3 3 10" xfId="7181"/>
    <cellStyle name="Comma 5 3 3 11" xfId="3350"/>
    <cellStyle name="Comma 5 3 3 2" xfId="396"/>
    <cellStyle name="Comma 5 3 3 2 2" xfId="646"/>
    <cellStyle name="Comma 5 3 3 2 2 2" xfId="1929"/>
    <cellStyle name="Comma 5 3 3 2 2 2 2" xfId="10035"/>
    <cellStyle name="Comma 5 3 3 2 2 2 3" xfId="5017"/>
    <cellStyle name="Comma 5 3 3 2 2 3" xfId="6076"/>
    <cellStyle name="Comma 5 3 3 2 2 3 2" xfId="11092"/>
    <cellStyle name="Comma 5 3 3 2 2 4" xfId="9151"/>
    <cellStyle name="Comma 5 3 3 2 2 5" xfId="12546"/>
    <cellStyle name="Comma 5 3 3 2 2 6" xfId="7628"/>
    <cellStyle name="Comma 5 3 3 2 2 7" xfId="4082"/>
    <cellStyle name="Comma 5 3 3 2 3" xfId="1055"/>
    <cellStyle name="Comma 5 3 3 2 3 2" xfId="2278"/>
    <cellStyle name="Comma 5 3 3 2 3 2 2" xfId="10614"/>
    <cellStyle name="Comma 5 3 3 2 3 2 3" xfId="5597"/>
    <cellStyle name="Comma 5 3 3 2 3 3" xfId="6425"/>
    <cellStyle name="Comma 5 3 3 2 3 3 2" xfId="11440"/>
    <cellStyle name="Comma 5 3 3 2 3 4" xfId="9021"/>
    <cellStyle name="Comma 5 3 3 2 3 5" xfId="12894"/>
    <cellStyle name="Comma 5 3 3 2 3 6" xfId="8208"/>
    <cellStyle name="Comma 5 3 3 2 3 7" xfId="3952"/>
    <cellStyle name="Comma 5 3 3 2 4" xfId="1413"/>
    <cellStyle name="Comma 5 3 3 2 4 2" xfId="2971"/>
    <cellStyle name="Comma 5 3 3 2 4 2 2" xfId="12010"/>
    <cellStyle name="Comma 5 3 3 2 4 2 3" xfId="6995"/>
    <cellStyle name="Comma 5 3 3 2 4 3" xfId="13464"/>
    <cellStyle name="Comma 5 3 3 2 4 4" xfId="9905"/>
    <cellStyle name="Comma 5 3 3 2 4 5" xfId="4887"/>
    <cellStyle name="Comma 5 3 3 2 5" xfId="1804"/>
    <cellStyle name="Comma 5 3 3 2 5 2" xfId="10967"/>
    <cellStyle name="Comma 5 3 3 2 5 3" xfId="5951"/>
    <cellStyle name="Comma 5 3 3 2 6" xfId="8528"/>
    <cellStyle name="Comma 5 3 3 2 7" xfId="12421"/>
    <cellStyle name="Comma 5 3 3 2 8" xfId="7498"/>
    <cellStyle name="Comma 5 3 3 2 9" xfId="3450"/>
    <cellStyle name="Comma 5 3 3 3" xfId="546"/>
    <cellStyle name="Comma 5 3 3 3 2" xfId="955"/>
    <cellStyle name="Comma 5 3 3 3 2 2" xfId="9805"/>
    <cellStyle name="Comma 5 3 3 3 2 3" xfId="4787"/>
    <cellStyle name="Comma 5 3 3 3 3" xfId="1928"/>
    <cellStyle name="Comma 5 3 3 3 3 2" xfId="11091"/>
    <cellStyle name="Comma 5 3 3 3 3 3" xfId="6075"/>
    <cellStyle name="Comma 5 3 3 3 4" xfId="8921"/>
    <cellStyle name="Comma 5 3 3 3 5" xfId="12545"/>
    <cellStyle name="Comma 5 3 3 3 6" xfId="7398"/>
    <cellStyle name="Comma 5 3 3 3 7" xfId="3852"/>
    <cellStyle name="Comma 5 3 3 4" xfId="809"/>
    <cellStyle name="Comma 5 3 3 4 2" xfId="2277"/>
    <cellStyle name="Comma 5 3 3 4 2 2" xfId="10034"/>
    <cellStyle name="Comma 5 3 3 4 2 3" xfId="5016"/>
    <cellStyle name="Comma 5 3 3 4 3" xfId="6424"/>
    <cellStyle name="Comma 5 3 3 4 3 2" xfId="11439"/>
    <cellStyle name="Comma 5 3 3 4 4" xfId="9150"/>
    <cellStyle name="Comma 5 3 3 4 5" xfId="12893"/>
    <cellStyle name="Comma 5 3 3 4 6" xfId="7627"/>
    <cellStyle name="Comma 5 3 3 4 7" xfId="4081"/>
    <cellStyle name="Comma 5 3 3 5" xfId="1311"/>
    <cellStyle name="Comma 5 3 3 5 2" xfId="2869"/>
    <cellStyle name="Comma 5 3 3 5 2 2" xfId="10514"/>
    <cellStyle name="Comma 5 3 3 5 2 3" xfId="5497"/>
    <cellStyle name="Comma 5 3 3 5 3" xfId="6895"/>
    <cellStyle name="Comma 5 3 3 5 3 2" xfId="11910"/>
    <cellStyle name="Comma 5 3 3 5 4" xfId="8702"/>
    <cellStyle name="Comma 5 3 3 5 5" xfId="13364"/>
    <cellStyle name="Comma 5 3 3 5 6" xfId="8108"/>
    <cellStyle name="Comma 5 3 3 5 7" xfId="3632"/>
    <cellStyle name="Comma 5 3 3 6" xfId="1704"/>
    <cellStyle name="Comma 5 3 3 6 2" xfId="9588"/>
    <cellStyle name="Comma 5 3 3 6 3" xfId="4570"/>
    <cellStyle name="Comma 5 3 3 7" xfId="5851"/>
    <cellStyle name="Comma 5 3 3 7 2" xfId="10867"/>
    <cellStyle name="Comma 5 3 3 8" xfId="8428"/>
    <cellStyle name="Comma 5 3 3 9" xfId="12321"/>
    <cellStyle name="Comma 5 3 4" xfId="239"/>
    <cellStyle name="Comma 5 3 4 10" xfId="7213"/>
    <cellStyle name="Comma 5 3 4 11" xfId="3277"/>
    <cellStyle name="Comma 5 3 4 2" xfId="321"/>
    <cellStyle name="Comma 5 3 4 2 2" xfId="678"/>
    <cellStyle name="Comma 5 3 4 2 2 2" xfId="1931"/>
    <cellStyle name="Comma 5 3 4 2 2 2 2" xfId="10037"/>
    <cellStyle name="Comma 5 3 4 2 2 2 3" xfId="5019"/>
    <cellStyle name="Comma 5 3 4 2 2 3" xfId="6078"/>
    <cellStyle name="Comma 5 3 4 2 2 3 2" xfId="11094"/>
    <cellStyle name="Comma 5 3 4 2 2 4" xfId="9153"/>
    <cellStyle name="Comma 5 3 4 2 2 5" xfId="12548"/>
    <cellStyle name="Comma 5 3 4 2 2 6" xfId="7630"/>
    <cellStyle name="Comma 5 3 4 2 2 7" xfId="4084"/>
    <cellStyle name="Comma 5 3 4 2 3" xfId="1087"/>
    <cellStyle name="Comma 5 3 4 2 3 2" xfId="2280"/>
    <cellStyle name="Comma 5 3 4 2 3 2 2" xfId="10646"/>
    <cellStyle name="Comma 5 3 4 2 3 2 3" xfId="5629"/>
    <cellStyle name="Comma 5 3 4 2 3 3" xfId="6427"/>
    <cellStyle name="Comma 5 3 4 2 3 3 2" xfId="11442"/>
    <cellStyle name="Comma 5 3 4 2 3 4" xfId="9053"/>
    <cellStyle name="Comma 5 3 4 2 3 5" xfId="12896"/>
    <cellStyle name="Comma 5 3 4 2 3 6" xfId="8240"/>
    <cellStyle name="Comma 5 3 4 2 3 7" xfId="3984"/>
    <cellStyle name="Comma 5 3 4 2 4" xfId="1445"/>
    <cellStyle name="Comma 5 3 4 2 4 2" xfId="3004"/>
    <cellStyle name="Comma 5 3 4 2 4 2 2" xfId="12042"/>
    <cellStyle name="Comma 5 3 4 2 4 2 3" xfId="7027"/>
    <cellStyle name="Comma 5 3 4 2 4 3" xfId="13496"/>
    <cellStyle name="Comma 5 3 4 2 4 4" xfId="9937"/>
    <cellStyle name="Comma 5 3 4 2 4 5" xfId="4919"/>
    <cellStyle name="Comma 5 3 4 2 5" xfId="1836"/>
    <cellStyle name="Comma 5 3 4 2 5 2" xfId="10999"/>
    <cellStyle name="Comma 5 3 4 2 5 3" xfId="5983"/>
    <cellStyle name="Comma 5 3 4 2 6" xfId="8560"/>
    <cellStyle name="Comma 5 3 4 2 7" xfId="12453"/>
    <cellStyle name="Comma 5 3 4 2 8" xfId="7530"/>
    <cellStyle name="Comma 5 3 4 2 9" xfId="3482"/>
    <cellStyle name="Comma 5 3 4 3" xfId="473"/>
    <cellStyle name="Comma 5 3 4 3 2" xfId="1930"/>
    <cellStyle name="Comma 5 3 4 3 2 2" xfId="9732"/>
    <cellStyle name="Comma 5 3 4 3 2 3" xfId="4714"/>
    <cellStyle name="Comma 5 3 4 3 3" xfId="6077"/>
    <cellStyle name="Comma 5 3 4 3 3 2" xfId="11093"/>
    <cellStyle name="Comma 5 3 4 3 4" xfId="8848"/>
    <cellStyle name="Comma 5 3 4 3 5" xfId="12547"/>
    <cellStyle name="Comma 5 3 4 3 6" xfId="7325"/>
    <cellStyle name="Comma 5 3 4 3 7" xfId="3779"/>
    <cellStyle name="Comma 5 3 4 4" xfId="882"/>
    <cellStyle name="Comma 5 3 4 4 2" xfId="2279"/>
    <cellStyle name="Comma 5 3 4 4 2 2" xfId="10036"/>
    <cellStyle name="Comma 5 3 4 4 2 3" xfId="5018"/>
    <cellStyle name="Comma 5 3 4 4 3" xfId="6426"/>
    <cellStyle name="Comma 5 3 4 4 3 2" xfId="11441"/>
    <cellStyle name="Comma 5 3 4 4 4" xfId="9152"/>
    <cellStyle name="Comma 5 3 4 4 5" xfId="12895"/>
    <cellStyle name="Comma 5 3 4 4 6" xfId="7629"/>
    <cellStyle name="Comma 5 3 4 4 7" xfId="4083"/>
    <cellStyle name="Comma 5 3 4 5" xfId="1234"/>
    <cellStyle name="Comma 5 3 4 5 2" xfId="2790"/>
    <cellStyle name="Comma 5 3 4 5 2 2" xfId="10441"/>
    <cellStyle name="Comma 5 3 4 5 2 3" xfId="5424"/>
    <cellStyle name="Comma 5 3 4 5 3" xfId="6822"/>
    <cellStyle name="Comma 5 3 4 5 3 2" xfId="11837"/>
    <cellStyle name="Comma 5 3 4 5 4" xfId="8734"/>
    <cellStyle name="Comma 5 3 4 5 5" xfId="13291"/>
    <cellStyle name="Comma 5 3 4 5 6" xfId="8035"/>
    <cellStyle name="Comma 5 3 4 5 7" xfId="3664"/>
    <cellStyle name="Comma 5 3 4 6" xfId="1631"/>
    <cellStyle name="Comma 5 3 4 6 2" xfId="9620"/>
    <cellStyle name="Comma 5 3 4 6 3" xfId="4602"/>
    <cellStyle name="Comma 5 3 4 7" xfId="5778"/>
    <cellStyle name="Comma 5 3 4 7 2" xfId="10794"/>
    <cellStyle name="Comma 5 3 4 8" xfId="8355"/>
    <cellStyle name="Comma 5 3 4 9" xfId="12248"/>
    <cellStyle name="Comma 5 3 5" xfId="292"/>
    <cellStyle name="Comma 5 3 5 2" xfId="573"/>
    <cellStyle name="Comma 5 3 5 2 2" xfId="1932"/>
    <cellStyle name="Comma 5 3 5 2 2 2" xfId="10038"/>
    <cellStyle name="Comma 5 3 5 2 2 3" xfId="5020"/>
    <cellStyle name="Comma 5 3 5 2 3" xfId="6079"/>
    <cellStyle name="Comma 5 3 5 2 3 2" xfId="11095"/>
    <cellStyle name="Comma 5 3 5 2 4" xfId="9154"/>
    <cellStyle name="Comma 5 3 5 2 5" xfId="12549"/>
    <cellStyle name="Comma 5 3 5 2 6" xfId="7631"/>
    <cellStyle name="Comma 5 3 5 2 7" xfId="4085"/>
    <cellStyle name="Comma 5 3 5 3" xfId="982"/>
    <cellStyle name="Comma 5 3 5 3 2" xfId="2281"/>
    <cellStyle name="Comma 5 3 5 3 2 2" xfId="10541"/>
    <cellStyle name="Comma 5 3 5 3 2 3" xfId="5524"/>
    <cellStyle name="Comma 5 3 5 3 3" xfId="6428"/>
    <cellStyle name="Comma 5 3 5 3 3 2" xfId="11443"/>
    <cellStyle name="Comma 5 3 5 3 4" xfId="8948"/>
    <cellStyle name="Comma 5 3 5 3 5" xfId="12897"/>
    <cellStyle name="Comma 5 3 5 3 6" xfId="8135"/>
    <cellStyle name="Comma 5 3 5 3 7" xfId="3879"/>
    <cellStyle name="Comma 5 3 5 4" xfId="1338"/>
    <cellStyle name="Comma 5 3 5 4 2" xfId="2896"/>
    <cellStyle name="Comma 5 3 5 4 2 2" xfId="11937"/>
    <cellStyle name="Comma 5 3 5 4 2 3" xfId="6922"/>
    <cellStyle name="Comma 5 3 5 4 3" xfId="13391"/>
    <cellStyle name="Comma 5 3 5 4 4" xfId="9832"/>
    <cellStyle name="Comma 5 3 5 4 5" xfId="4814"/>
    <cellStyle name="Comma 5 3 5 5" xfId="1731"/>
    <cellStyle name="Comma 5 3 5 5 2" xfId="10894"/>
    <cellStyle name="Comma 5 3 5 5 3" xfId="5878"/>
    <cellStyle name="Comma 5 3 5 6" xfId="8455"/>
    <cellStyle name="Comma 5 3 5 7" xfId="12348"/>
    <cellStyle name="Comma 5 3 5 8" xfId="7425"/>
    <cellStyle name="Comma 5 3 5 9" xfId="3377"/>
    <cellStyle name="Comma 5 3 6" xfId="446"/>
    <cellStyle name="Comma 5 3 6 2" xfId="855"/>
    <cellStyle name="Comma 5 3 6 2 2" xfId="1933"/>
    <cellStyle name="Comma 5 3 6 2 2 2" xfId="10039"/>
    <cellStyle name="Comma 5 3 6 2 2 3" xfId="5021"/>
    <cellStyle name="Comma 5 3 6 2 3" xfId="6080"/>
    <cellStyle name="Comma 5 3 6 2 3 2" xfId="11096"/>
    <cellStyle name="Comma 5 3 6 2 4" xfId="9155"/>
    <cellStyle name="Comma 5 3 6 2 5" xfId="12550"/>
    <cellStyle name="Comma 5 3 6 2 6" xfId="7632"/>
    <cellStyle name="Comma 5 3 6 2 7" xfId="4086"/>
    <cellStyle name="Comma 5 3 6 3" xfId="1205"/>
    <cellStyle name="Comma 5 3 6 3 2" xfId="2282"/>
    <cellStyle name="Comma 5 3 6 3 2 2" xfId="10414"/>
    <cellStyle name="Comma 5 3 6 3 2 3" xfId="5397"/>
    <cellStyle name="Comma 5 3 6 3 3" xfId="6429"/>
    <cellStyle name="Comma 5 3 6 3 3 2" xfId="11444"/>
    <cellStyle name="Comma 5 3 6 3 4" xfId="9485"/>
    <cellStyle name="Comma 5 3 6 3 5" xfId="12898"/>
    <cellStyle name="Comma 5 3 6 3 6" xfId="8008"/>
    <cellStyle name="Comma 5 3 6 3 7" xfId="4467"/>
    <cellStyle name="Comma 5 3 6 4" xfId="2759"/>
    <cellStyle name="Comma 5 3 6 4 2" xfId="6795"/>
    <cellStyle name="Comma 5 3 6 4 2 2" xfId="11810"/>
    <cellStyle name="Comma 5 3 6 4 3" xfId="13264"/>
    <cellStyle name="Comma 5 3 6 4 4" xfId="9705"/>
    <cellStyle name="Comma 5 3 6 4 5" xfId="4687"/>
    <cellStyle name="Comma 5 3 6 5" xfId="1604"/>
    <cellStyle name="Comma 5 3 6 5 2" xfId="10765"/>
    <cellStyle name="Comma 5 3 6 5 3" xfId="5749"/>
    <cellStyle name="Comma 5 3 6 6" xfId="8821"/>
    <cellStyle name="Comma 5 3 6 7" xfId="12221"/>
    <cellStyle name="Comma 5 3 6 8" xfId="7298"/>
    <cellStyle name="Comma 5 3 6 9" xfId="3752"/>
    <cellStyle name="Comma 5 3 7" xfId="755"/>
    <cellStyle name="Comma 5 3 7 2" xfId="1924"/>
    <cellStyle name="Comma 5 3 7 2 2" xfId="10030"/>
    <cellStyle name="Comma 5 3 7 2 3" xfId="5012"/>
    <cellStyle name="Comma 5 3 7 3" xfId="6071"/>
    <cellStyle name="Comma 5 3 7 3 2" xfId="11087"/>
    <cellStyle name="Comma 5 3 7 4" xfId="9146"/>
    <cellStyle name="Comma 5 3 7 5" xfId="12541"/>
    <cellStyle name="Comma 5 3 7 6" xfId="7623"/>
    <cellStyle name="Comma 5 3 7 7" xfId="4077"/>
    <cellStyle name="Comma 5 3 8" xfId="1159"/>
    <cellStyle name="Comma 5 3 8 2" xfId="2273"/>
    <cellStyle name="Comma 5 3 8 2 2" xfId="10369"/>
    <cellStyle name="Comma 5 3 8 2 3" xfId="5352"/>
    <cellStyle name="Comma 5 3 8 3" xfId="6420"/>
    <cellStyle name="Comma 5 3 8 3 2" xfId="11435"/>
    <cellStyle name="Comma 5 3 8 4" xfId="8628"/>
    <cellStyle name="Comma 5 3 8 5" xfId="12889"/>
    <cellStyle name="Comma 5 3 8 6" xfId="7963"/>
    <cellStyle name="Comma 5 3 8 7" xfId="3552"/>
    <cellStyle name="Comma 5 3 9" xfId="2708"/>
    <cellStyle name="Comma 5 3 9 2" xfId="6750"/>
    <cellStyle name="Comma 5 3 9 2 2" xfId="11765"/>
    <cellStyle name="Comma 5 3 9 3" xfId="13219"/>
    <cellStyle name="Comma 5 3 9 4" xfId="9514"/>
    <cellStyle name="Comma 5 3 9 5" xfId="4496"/>
    <cellStyle name="Comma 5 4" xfId="151"/>
    <cellStyle name="Comma 5 4 10" xfId="1567"/>
    <cellStyle name="Comma 5 4 10 2" xfId="12184"/>
    <cellStyle name="Comma 5 4 10 3" xfId="10728"/>
    <cellStyle name="Comma 5 4 10 4" xfId="5712"/>
    <cellStyle name="Comma 5 4 11" xfId="1537"/>
    <cellStyle name="Comma 5 4 11 2" xfId="8336"/>
    <cellStyle name="Comma 5 4 12" xfId="12154"/>
    <cellStyle name="Comma 5 4 13" xfId="7114"/>
    <cellStyle name="Comma 5 4 14" xfId="3258"/>
    <cellStyle name="Comma 5 4 2" xfId="211"/>
    <cellStyle name="Comma 5 4 2 10" xfId="12286"/>
    <cellStyle name="Comma 5 4 2 11" xfId="7146"/>
    <cellStyle name="Comma 5 4 2 12" xfId="3315"/>
    <cellStyle name="Comma 5 4 2 2" xfId="360"/>
    <cellStyle name="Comma 5 4 2 2 10" xfId="3519"/>
    <cellStyle name="Comma 5 4 2 2 2" xfId="715"/>
    <cellStyle name="Comma 5 4 2 2 2 2" xfId="1936"/>
    <cellStyle name="Comma 5 4 2 2 2 2 2" xfId="9974"/>
    <cellStyle name="Comma 5 4 2 2 2 2 3" xfId="4956"/>
    <cellStyle name="Comma 5 4 2 2 2 3" xfId="6083"/>
    <cellStyle name="Comma 5 4 2 2 2 3 2" xfId="11099"/>
    <cellStyle name="Comma 5 4 2 2 2 4" xfId="9090"/>
    <cellStyle name="Comma 5 4 2 2 2 5" xfId="12553"/>
    <cellStyle name="Comma 5 4 2 2 2 6" xfId="7567"/>
    <cellStyle name="Comma 5 4 2 2 2 7" xfId="4021"/>
    <cellStyle name="Comma 5 4 2 2 3" xfId="1124"/>
    <cellStyle name="Comma 5 4 2 2 3 2" xfId="2285"/>
    <cellStyle name="Comma 5 4 2 2 3 2 2" xfId="10042"/>
    <cellStyle name="Comma 5 4 2 2 3 2 3" xfId="5024"/>
    <cellStyle name="Comma 5 4 2 2 3 3" xfId="6432"/>
    <cellStyle name="Comma 5 4 2 2 3 3 2" xfId="11447"/>
    <cellStyle name="Comma 5 4 2 2 3 4" xfId="9158"/>
    <cellStyle name="Comma 5 4 2 2 3 5" xfId="12901"/>
    <cellStyle name="Comma 5 4 2 2 3 6" xfId="7635"/>
    <cellStyle name="Comma 5 4 2 2 3 7" xfId="4089"/>
    <cellStyle name="Comma 5 4 2 2 4" xfId="1482"/>
    <cellStyle name="Comma 5 4 2 2 4 2" xfId="3041"/>
    <cellStyle name="Comma 5 4 2 2 4 2 2" xfId="10683"/>
    <cellStyle name="Comma 5 4 2 2 4 2 3" xfId="5666"/>
    <cellStyle name="Comma 5 4 2 2 4 3" xfId="7064"/>
    <cellStyle name="Comma 5 4 2 2 4 3 2" xfId="12079"/>
    <cellStyle name="Comma 5 4 2 2 4 4" xfId="8771"/>
    <cellStyle name="Comma 5 4 2 2 4 5" xfId="13533"/>
    <cellStyle name="Comma 5 4 2 2 4 6" xfId="8277"/>
    <cellStyle name="Comma 5 4 2 2 4 7" xfId="3701"/>
    <cellStyle name="Comma 5 4 2 2 5" xfId="1873"/>
    <cellStyle name="Comma 5 4 2 2 5 2" xfId="9657"/>
    <cellStyle name="Comma 5 4 2 2 5 3" xfId="4639"/>
    <cellStyle name="Comma 5 4 2 2 6" xfId="6020"/>
    <cellStyle name="Comma 5 4 2 2 6 2" xfId="11036"/>
    <cellStyle name="Comma 5 4 2 2 7" xfId="8597"/>
    <cellStyle name="Comma 5 4 2 2 8" xfId="12490"/>
    <cellStyle name="Comma 5 4 2 2 9" xfId="7250"/>
    <cellStyle name="Comma 5 4 2 3" xfId="611"/>
    <cellStyle name="Comma 5 4 2 3 2" xfId="1020"/>
    <cellStyle name="Comma 5 4 2 3 2 2" xfId="1937"/>
    <cellStyle name="Comma 5 4 2 3 2 2 2" xfId="10043"/>
    <cellStyle name="Comma 5 4 2 3 2 2 3" xfId="5025"/>
    <cellStyle name="Comma 5 4 2 3 2 3" xfId="6084"/>
    <cellStyle name="Comma 5 4 2 3 2 3 2" xfId="11100"/>
    <cellStyle name="Comma 5 4 2 3 2 4" xfId="9159"/>
    <cellStyle name="Comma 5 4 2 3 2 5" xfId="12554"/>
    <cellStyle name="Comma 5 4 2 3 2 6" xfId="7636"/>
    <cellStyle name="Comma 5 4 2 3 2 7" xfId="4090"/>
    <cellStyle name="Comma 5 4 2 3 3" xfId="1376"/>
    <cellStyle name="Comma 5 4 2 3 3 2" xfId="2286"/>
    <cellStyle name="Comma 5 4 2 3 3 2 2" xfId="10579"/>
    <cellStyle name="Comma 5 4 2 3 3 2 3" xfId="5562"/>
    <cellStyle name="Comma 5 4 2 3 3 3" xfId="6433"/>
    <cellStyle name="Comma 5 4 2 3 3 3 2" xfId="11448"/>
    <cellStyle name="Comma 5 4 2 3 3 4" xfId="8986"/>
    <cellStyle name="Comma 5 4 2 3 3 5" xfId="12902"/>
    <cellStyle name="Comma 5 4 2 3 3 6" xfId="8173"/>
    <cellStyle name="Comma 5 4 2 3 3 7" xfId="3917"/>
    <cellStyle name="Comma 5 4 2 3 4" xfId="2934"/>
    <cellStyle name="Comma 5 4 2 3 4 2" xfId="6960"/>
    <cellStyle name="Comma 5 4 2 3 4 2 2" xfId="11975"/>
    <cellStyle name="Comma 5 4 2 3 4 3" xfId="13429"/>
    <cellStyle name="Comma 5 4 2 3 4 4" xfId="9870"/>
    <cellStyle name="Comma 5 4 2 3 4 5" xfId="4852"/>
    <cellStyle name="Comma 5 4 2 3 5" xfId="1769"/>
    <cellStyle name="Comma 5 4 2 3 5 2" xfId="10932"/>
    <cellStyle name="Comma 5 4 2 3 5 3" xfId="5916"/>
    <cellStyle name="Comma 5 4 2 3 6" xfId="8493"/>
    <cellStyle name="Comma 5 4 2 3 7" xfId="12386"/>
    <cellStyle name="Comma 5 4 2 3 8" xfId="7463"/>
    <cellStyle name="Comma 5 4 2 3 9" xfId="3415"/>
    <cellStyle name="Comma 5 4 2 4" xfId="511"/>
    <cellStyle name="Comma 5 4 2 4 2" xfId="920"/>
    <cellStyle name="Comma 5 4 2 4 2 2" xfId="9770"/>
    <cellStyle name="Comma 5 4 2 4 2 3" xfId="4752"/>
    <cellStyle name="Comma 5 4 2 4 3" xfId="1935"/>
    <cellStyle name="Comma 5 4 2 4 3 2" xfId="11098"/>
    <cellStyle name="Comma 5 4 2 4 3 3" xfId="6082"/>
    <cellStyle name="Comma 5 4 2 4 4" xfId="8886"/>
    <cellStyle name="Comma 5 4 2 4 5" xfId="12552"/>
    <cellStyle name="Comma 5 4 2 4 6" xfId="7363"/>
    <cellStyle name="Comma 5 4 2 4 7" xfId="3817"/>
    <cellStyle name="Comma 5 4 2 5" xfId="817"/>
    <cellStyle name="Comma 5 4 2 5 2" xfId="2284"/>
    <cellStyle name="Comma 5 4 2 5 2 2" xfId="10041"/>
    <cellStyle name="Comma 5 4 2 5 2 3" xfId="5023"/>
    <cellStyle name="Comma 5 4 2 5 3" xfId="6431"/>
    <cellStyle name="Comma 5 4 2 5 3 2" xfId="11446"/>
    <cellStyle name="Comma 5 4 2 5 4" xfId="9157"/>
    <cellStyle name="Comma 5 4 2 5 5" xfId="12900"/>
    <cellStyle name="Comma 5 4 2 5 6" xfId="7634"/>
    <cellStyle name="Comma 5 4 2 5 7" xfId="4088"/>
    <cellStyle name="Comma 5 4 2 6" xfId="1275"/>
    <cellStyle name="Comma 5 4 2 6 2" xfId="2832"/>
    <cellStyle name="Comma 5 4 2 6 2 2" xfId="10479"/>
    <cellStyle name="Comma 5 4 2 6 2 3" xfId="5462"/>
    <cellStyle name="Comma 5 4 2 6 3" xfId="6860"/>
    <cellStyle name="Comma 5 4 2 6 3 2" xfId="11875"/>
    <cellStyle name="Comma 5 4 2 6 4" xfId="8667"/>
    <cellStyle name="Comma 5 4 2 6 5" xfId="13329"/>
    <cellStyle name="Comma 5 4 2 6 6" xfId="8073"/>
    <cellStyle name="Comma 5 4 2 6 7" xfId="3594"/>
    <cellStyle name="Comma 5 4 2 7" xfId="1669"/>
    <cellStyle name="Comma 5 4 2 7 2" xfId="9553"/>
    <cellStyle name="Comma 5 4 2 7 3" xfId="4535"/>
    <cellStyle name="Comma 5 4 2 8" xfId="5816"/>
    <cellStyle name="Comma 5 4 2 8 2" xfId="10832"/>
    <cellStyle name="Comma 5 4 2 9" xfId="8393"/>
    <cellStyle name="Comma 5 4 3" xfId="247"/>
    <cellStyle name="Comma 5 4 3 10" xfId="7189"/>
    <cellStyle name="Comma 5 4 3 11" xfId="3358"/>
    <cellStyle name="Comma 5 4 3 2" xfId="404"/>
    <cellStyle name="Comma 5 4 3 2 2" xfId="654"/>
    <cellStyle name="Comma 5 4 3 2 2 2" xfId="1939"/>
    <cellStyle name="Comma 5 4 3 2 2 2 2" xfId="10045"/>
    <cellStyle name="Comma 5 4 3 2 2 2 3" xfId="5027"/>
    <cellStyle name="Comma 5 4 3 2 2 3" xfId="6086"/>
    <cellStyle name="Comma 5 4 3 2 2 3 2" xfId="11102"/>
    <cellStyle name="Comma 5 4 3 2 2 4" xfId="9161"/>
    <cellStyle name="Comma 5 4 3 2 2 5" xfId="12556"/>
    <cellStyle name="Comma 5 4 3 2 2 6" xfId="7638"/>
    <cellStyle name="Comma 5 4 3 2 2 7" xfId="4092"/>
    <cellStyle name="Comma 5 4 3 2 3" xfId="1063"/>
    <cellStyle name="Comma 5 4 3 2 3 2" xfId="2288"/>
    <cellStyle name="Comma 5 4 3 2 3 2 2" xfId="10622"/>
    <cellStyle name="Comma 5 4 3 2 3 2 3" xfId="5605"/>
    <cellStyle name="Comma 5 4 3 2 3 3" xfId="6435"/>
    <cellStyle name="Comma 5 4 3 2 3 3 2" xfId="11450"/>
    <cellStyle name="Comma 5 4 3 2 3 4" xfId="9029"/>
    <cellStyle name="Comma 5 4 3 2 3 5" xfId="12904"/>
    <cellStyle name="Comma 5 4 3 2 3 6" xfId="8216"/>
    <cellStyle name="Comma 5 4 3 2 3 7" xfId="3960"/>
    <cellStyle name="Comma 5 4 3 2 4" xfId="1421"/>
    <cellStyle name="Comma 5 4 3 2 4 2" xfId="2979"/>
    <cellStyle name="Comma 5 4 3 2 4 2 2" xfId="12018"/>
    <cellStyle name="Comma 5 4 3 2 4 2 3" xfId="7003"/>
    <cellStyle name="Comma 5 4 3 2 4 3" xfId="13472"/>
    <cellStyle name="Comma 5 4 3 2 4 4" xfId="9913"/>
    <cellStyle name="Comma 5 4 3 2 4 5" xfId="4895"/>
    <cellStyle name="Comma 5 4 3 2 5" xfId="1812"/>
    <cellStyle name="Comma 5 4 3 2 5 2" xfId="10975"/>
    <cellStyle name="Comma 5 4 3 2 5 3" xfId="5959"/>
    <cellStyle name="Comma 5 4 3 2 6" xfId="8536"/>
    <cellStyle name="Comma 5 4 3 2 7" xfId="12429"/>
    <cellStyle name="Comma 5 4 3 2 8" xfId="7506"/>
    <cellStyle name="Comma 5 4 3 2 9" xfId="3458"/>
    <cellStyle name="Comma 5 4 3 3" xfId="554"/>
    <cellStyle name="Comma 5 4 3 3 2" xfId="1938"/>
    <cellStyle name="Comma 5 4 3 3 2 2" xfId="9813"/>
    <cellStyle name="Comma 5 4 3 3 2 3" xfId="4795"/>
    <cellStyle name="Comma 5 4 3 3 3" xfId="6085"/>
    <cellStyle name="Comma 5 4 3 3 3 2" xfId="11101"/>
    <cellStyle name="Comma 5 4 3 3 4" xfId="8929"/>
    <cellStyle name="Comma 5 4 3 3 5" xfId="12555"/>
    <cellStyle name="Comma 5 4 3 3 6" xfId="7406"/>
    <cellStyle name="Comma 5 4 3 3 7" xfId="3860"/>
    <cellStyle name="Comma 5 4 3 4" xfId="963"/>
    <cellStyle name="Comma 5 4 3 4 2" xfId="2287"/>
    <cellStyle name="Comma 5 4 3 4 2 2" xfId="10044"/>
    <cellStyle name="Comma 5 4 3 4 2 3" xfId="5026"/>
    <cellStyle name="Comma 5 4 3 4 3" xfId="6434"/>
    <cellStyle name="Comma 5 4 3 4 3 2" xfId="11449"/>
    <cellStyle name="Comma 5 4 3 4 4" xfId="9160"/>
    <cellStyle name="Comma 5 4 3 4 5" xfId="12903"/>
    <cellStyle name="Comma 5 4 3 4 6" xfId="7637"/>
    <cellStyle name="Comma 5 4 3 4 7" xfId="4091"/>
    <cellStyle name="Comma 5 4 3 5" xfId="1319"/>
    <cellStyle name="Comma 5 4 3 5 2" xfId="2877"/>
    <cellStyle name="Comma 5 4 3 5 2 2" xfId="10522"/>
    <cellStyle name="Comma 5 4 3 5 2 3" xfId="5505"/>
    <cellStyle name="Comma 5 4 3 5 3" xfId="6903"/>
    <cellStyle name="Comma 5 4 3 5 3 2" xfId="11918"/>
    <cellStyle name="Comma 5 4 3 5 4" xfId="8710"/>
    <cellStyle name="Comma 5 4 3 5 5" xfId="13372"/>
    <cellStyle name="Comma 5 4 3 5 6" xfId="8116"/>
    <cellStyle name="Comma 5 4 3 5 7" xfId="3640"/>
    <cellStyle name="Comma 5 4 3 6" xfId="1712"/>
    <cellStyle name="Comma 5 4 3 6 2" xfId="9596"/>
    <cellStyle name="Comma 5 4 3 6 3" xfId="4578"/>
    <cellStyle name="Comma 5 4 3 7" xfId="5859"/>
    <cellStyle name="Comma 5 4 3 7 2" xfId="10875"/>
    <cellStyle name="Comma 5 4 3 8" xfId="8436"/>
    <cellStyle name="Comma 5 4 3 9" xfId="12329"/>
    <cellStyle name="Comma 5 4 4" xfId="327"/>
    <cellStyle name="Comma 5 4 4 10" xfId="7219"/>
    <cellStyle name="Comma 5 4 4 11" xfId="3283"/>
    <cellStyle name="Comma 5 4 4 2" xfId="684"/>
    <cellStyle name="Comma 5 4 4 2 2" xfId="1093"/>
    <cellStyle name="Comma 5 4 4 2 2 2" xfId="1941"/>
    <cellStyle name="Comma 5 4 4 2 2 2 2" xfId="10047"/>
    <cellStyle name="Comma 5 4 4 2 2 2 3" xfId="5029"/>
    <cellStyle name="Comma 5 4 4 2 2 3" xfId="6088"/>
    <cellStyle name="Comma 5 4 4 2 2 3 2" xfId="11104"/>
    <cellStyle name="Comma 5 4 4 2 2 4" xfId="9163"/>
    <cellStyle name="Comma 5 4 4 2 2 5" xfId="12558"/>
    <cellStyle name="Comma 5 4 4 2 2 6" xfId="7640"/>
    <cellStyle name="Comma 5 4 4 2 2 7" xfId="4094"/>
    <cellStyle name="Comma 5 4 4 2 3" xfId="1451"/>
    <cellStyle name="Comma 5 4 4 2 3 2" xfId="2290"/>
    <cellStyle name="Comma 5 4 4 2 3 2 2" xfId="10652"/>
    <cellStyle name="Comma 5 4 4 2 3 2 3" xfId="5635"/>
    <cellStyle name="Comma 5 4 4 2 3 3" xfId="6437"/>
    <cellStyle name="Comma 5 4 4 2 3 3 2" xfId="11452"/>
    <cellStyle name="Comma 5 4 4 2 3 4" xfId="9059"/>
    <cellStyle name="Comma 5 4 4 2 3 5" xfId="12906"/>
    <cellStyle name="Comma 5 4 4 2 3 6" xfId="8246"/>
    <cellStyle name="Comma 5 4 4 2 3 7" xfId="3990"/>
    <cellStyle name="Comma 5 4 4 2 4" xfId="3010"/>
    <cellStyle name="Comma 5 4 4 2 4 2" xfId="7033"/>
    <cellStyle name="Comma 5 4 4 2 4 2 2" xfId="12048"/>
    <cellStyle name="Comma 5 4 4 2 4 3" xfId="13502"/>
    <cellStyle name="Comma 5 4 4 2 4 4" xfId="9943"/>
    <cellStyle name="Comma 5 4 4 2 4 5" xfId="4925"/>
    <cellStyle name="Comma 5 4 4 2 5" xfId="1842"/>
    <cellStyle name="Comma 5 4 4 2 5 2" xfId="11005"/>
    <cellStyle name="Comma 5 4 4 2 5 3" xfId="5989"/>
    <cellStyle name="Comma 5 4 4 2 6" xfId="8566"/>
    <cellStyle name="Comma 5 4 4 2 7" xfId="12459"/>
    <cellStyle name="Comma 5 4 4 2 8" xfId="7536"/>
    <cellStyle name="Comma 5 4 4 2 9" xfId="3488"/>
    <cellStyle name="Comma 5 4 4 3" xfId="479"/>
    <cellStyle name="Comma 5 4 4 3 2" xfId="1940"/>
    <cellStyle name="Comma 5 4 4 3 2 2" xfId="9738"/>
    <cellStyle name="Comma 5 4 4 3 2 3" xfId="4720"/>
    <cellStyle name="Comma 5 4 4 3 3" xfId="6087"/>
    <cellStyle name="Comma 5 4 4 3 3 2" xfId="11103"/>
    <cellStyle name="Comma 5 4 4 3 4" xfId="8854"/>
    <cellStyle name="Comma 5 4 4 3 5" xfId="12557"/>
    <cellStyle name="Comma 5 4 4 3 6" xfId="7331"/>
    <cellStyle name="Comma 5 4 4 3 7" xfId="3785"/>
    <cellStyle name="Comma 5 4 4 4" xfId="888"/>
    <cellStyle name="Comma 5 4 4 4 2" xfId="2289"/>
    <cellStyle name="Comma 5 4 4 4 2 2" xfId="10046"/>
    <cellStyle name="Comma 5 4 4 4 2 3" xfId="5028"/>
    <cellStyle name="Comma 5 4 4 4 3" xfId="6436"/>
    <cellStyle name="Comma 5 4 4 4 3 2" xfId="11451"/>
    <cellStyle name="Comma 5 4 4 4 4" xfId="9162"/>
    <cellStyle name="Comma 5 4 4 4 5" xfId="12905"/>
    <cellStyle name="Comma 5 4 4 4 6" xfId="7639"/>
    <cellStyle name="Comma 5 4 4 4 7" xfId="4093"/>
    <cellStyle name="Comma 5 4 4 5" xfId="1240"/>
    <cellStyle name="Comma 5 4 4 5 2" xfId="2796"/>
    <cellStyle name="Comma 5 4 4 5 2 2" xfId="10447"/>
    <cellStyle name="Comma 5 4 4 5 2 3" xfId="5430"/>
    <cellStyle name="Comma 5 4 4 5 3" xfId="6828"/>
    <cellStyle name="Comma 5 4 4 5 3 2" xfId="11843"/>
    <cellStyle name="Comma 5 4 4 5 4" xfId="8740"/>
    <cellStyle name="Comma 5 4 4 5 5" xfId="13297"/>
    <cellStyle name="Comma 5 4 4 5 6" xfId="8041"/>
    <cellStyle name="Comma 5 4 4 5 7" xfId="3670"/>
    <cellStyle name="Comma 5 4 4 6" xfId="1637"/>
    <cellStyle name="Comma 5 4 4 6 2" xfId="9626"/>
    <cellStyle name="Comma 5 4 4 6 3" xfId="4608"/>
    <cellStyle name="Comma 5 4 4 7" xfId="5784"/>
    <cellStyle name="Comma 5 4 4 7 2" xfId="10800"/>
    <cellStyle name="Comma 5 4 4 8" xfId="8361"/>
    <cellStyle name="Comma 5 4 4 9" xfId="12254"/>
    <cellStyle name="Comma 5 4 5" xfId="300"/>
    <cellStyle name="Comma 5 4 5 2" xfId="579"/>
    <cellStyle name="Comma 5 4 5 2 2" xfId="1942"/>
    <cellStyle name="Comma 5 4 5 2 2 2" xfId="10048"/>
    <cellStyle name="Comma 5 4 5 2 2 3" xfId="5030"/>
    <cellStyle name="Comma 5 4 5 2 3" xfId="6089"/>
    <cellStyle name="Comma 5 4 5 2 3 2" xfId="11105"/>
    <cellStyle name="Comma 5 4 5 2 4" xfId="9164"/>
    <cellStyle name="Comma 5 4 5 2 5" xfId="12559"/>
    <cellStyle name="Comma 5 4 5 2 6" xfId="7641"/>
    <cellStyle name="Comma 5 4 5 2 7" xfId="4095"/>
    <cellStyle name="Comma 5 4 5 3" xfId="988"/>
    <cellStyle name="Comma 5 4 5 3 2" xfId="2291"/>
    <cellStyle name="Comma 5 4 5 3 2 2" xfId="10547"/>
    <cellStyle name="Comma 5 4 5 3 2 3" xfId="5530"/>
    <cellStyle name="Comma 5 4 5 3 3" xfId="6438"/>
    <cellStyle name="Comma 5 4 5 3 3 2" xfId="11453"/>
    <cellStyle name="Comma 5 4 5 3 4" xfId="8954"/>
    <cellStyle name="Comma 5 4 5 3 5" xfId="12907"/>
    <cellStyle name="Comma 5 4 5 3 6" xfId="8141"/>
    <cellStyle name="Comma 5 4 5 3 7" xfId="3885"/>
    <cellStyle name="Comma 5 4 5 4" xfId="1344"/>
    <cellStyle name="Comma 5 4 5 4 2" xfId="2902"/>
    <cellStyle name="Comma 5 4 5 4 2 2" xfId="11943"/>
    <cellStyle name="Comma 5 4 5 4 2 3" xfId="6928"/>
    <cellStyle name="Comma 5 4 5 4 3" xfId="13397"/>
    <cellStyle name="Comma 5 4 5 4 4" xfId="9838"/>
    <cellStyle name="Comma 5 4 5 4 5" xfId="4820"/>
    <cellStyle name="Comma 5 4 5 5" xfId="1737"/>
    <cellStyle name="Comma 5 4 5 5 2" xfId="10900"/>
    <cellStyle name="Comma 5 4 5 5 3" xfId="5884"/>
    <cellStyle name="Comma 5 4 5 6" xfId="8461"/>
    <cellStyle name="Comma 5 4 5 7" xfId="12354"/>
    <cellStyle name="Comma 5 4 5 8" xfId="7431"/>
    <cellStyle name="Comma 5 4 5 9" xfId="3383"/>
    <cellStyle name="Comma 5 4 6" xfId="454"/>
    <cellStyle name="Comma 5 4 6 2" xfId="863"/>
    <cellStyle name="Comma 5 4 6 2 2" xfId="1943"/>
    <cellStyle name="Comma 5 4 6 2 2 2" xfId="10049"/>
    <cellStyle name="Comma 5 4 6 2 2 3" xfId="5031"/>
    <cellStyle name="Comma 5 4 6 2 3" xfId="6090"/>
    <cellStyle name="Comma 5 4 6 2 3 2" xfId="11106"/>
    <cellStyle name="Comma 5 4 6 2 4" xfId="9165"/>
    <cellStyle name="Comma 5 4 6 2 5" xfId="12560"/>
    <cellStyle name="Comma 5 4 6 2 6" xfId="7642"/>
    <cellStyle name="Comma 5 4 6 2 7" xfId="4096"/>
    <cellStyle name="Comma 5 4 6 3" xfId="1213"/>
    <cellStyle name="Comma 5 4 6 3 2" xfId="2292"/>
    <cellStyle name="Comma 5 4 6 3 2 2" xfId="10422"/>
    <cellStyle name="Comma 5 4 6 3 2 3" xfId="5405"/>
    <cellStyle name="Comma 5 4 6 3 3" xfId="6439"/>
    <cellStyle name="Comma 5 4 6 3 3 2" xfId="11454"/>
    <cellStyle name="Comma 5 4 6 3 4" xfId="9469"/>
    <cellStyle name="Comma 5 4 6 3 5" xfId="12908"/>
    <cellStyle name="Comma 5 4 6 3 6" xfId="8016"/>
    <cellStyle name="Comma 5 4 6 3 7" xfId="4451"/>
    <cellStyle name="Comma 5 4 6 4" xfId="2767"/>
    <cellStyle name="Comma 5 4 6 4 2" xfId="6803"/>
    <cellStyle name="Comma 5 4 6 4 2 2" xfId="11818"/>
    <cellStyle name="Comma 5 4 6 4 3" xfId="13272"/>
    <cellStyle name="Comma 5 4 6 4 4" xfId="9713"/>
    <cellStyle name="Comma 5 4 6 4 5" xfId="4695"/>
    <cellStyle name="Comma 5 4 6 5" xfId="1612"/>
    <cellStyle name="Comma 5 4 6 5 2" xfId="10773"/>
    <cellStyle name="Comma 5 4 6 5 3" xfId="5757"/>
    <cellStyle name="Comma 5 4 6 6" xfId="8829"/>
    <cellStyle name="Comma 5 4 6 7" xfId="12229"/>
    <cellStyle name="Comma 5 4 6 8" xfId="7306"/>
    <cellStyle name="Comma 5 4 6 9" xfId="3760"/>
    <cellStyle name="Comma 5 4 7" xfId="787"/>
    <cellStyle name="Comma 5 4 7 2" xfId="1934"/>
    <cellStyle name="Comma 5 4 7 2 2" xfId="10040"/>
    <cellStyle name="Comma 5 4 7 2 3" xfId="5022"/>
    <cellStyle name="Comma 5 4 7 3" xfId="6081"/>
    <cellStyle name="Comma 5 4 7 3 2" xfId="11097"/>
    <cellStyle name="Comma 5 4 7 4" xfId="9156"/>
    <cellStyle name="Comma 5 4 7 5" xfId="12551"/>
    <cellStyle name="Comma 5 4 7 6" xfId="7633"/>
    <cellStyle name="Comma 5 4 7 7" xfId="4087"/>
    <cellStyle name="Comma 5 4 8" xfId="1167"/>
    <cellStyle name="Comma 5 4 8 2" xfId="2283"/>
    <cellStyle name="Comma 5 4 8 2 2" xfId="10377"/>
    <cellStyle name="Comma 5 4 8 2 3" xfId="5360"/>
    <cellStyle name="Comma 5 4 8 3" xfId="6430"/>
    <cellStyle name="Comma 5 4 8 3 2" xfId="11445"/>
    <cellStyle name="Comma 5 4 8 4" xfId="8634"/>
    <cellStyle name="Comma 5 4 8 5" xfId="12899"/>
    <cellStyle name="Comma 5 4 8 6" xfId="7971"/>
    <cellStyle name="Comma 5 4 8 7" xfId="3558"/>
    <cellStyle name="Comma 5 4 9" xfId="2718"/>
    <cellStyle name="Comma 5 4 9 2" xfId="6758"/>
    <cellStyle name="Comma 5 4 9 2 2" xfId="11773"/>
    <cellStyle name="Comma 5 4 9 3" xfId="13227"/>
    <cellStyle name="Comma 5 4 9 4" xfId="9521"/>
    <cellStyle name="Comma 5 4 9 5" xfId="4503"/>
    <cellStyle name="Comma 5 5" xfId="159"/>
    <cellStyle name="Comma 5 5 10" xfId="8314"/>
    <cellStyle name="Comma 5 5 11" xfId="12134"/>
    <cellStyle name="Comma 5 5 12" xfId="7126"/>
    <cellStyle name="Comma 5 5 13" xfId="3235"/>
    <cellStyle name="Comma 5 5 2" xfId="383"/>
    <cellStyle name="Comma 5 5 2 10" xfId="7169"/>
    <cellStyle name="Comma 5 5 2 11" xfId="3338"/>
    <cellStyle name="Comma 5 5 2 2" xfId="634"/>
    <cellStyle name="Comma 5 5 2 2 2" xfId="1043"/>
    <cellStyle name="Comma 5 5 2 2 2 2" xfId="1946"/>
    <cellStyle name="Comma 5 5 2 2 2 2 2" xfId="10052"/>
    <cellStyle name="Comma 5 5 2 2 2 2 3" xfId="5034"/>
    <cellStyle name="Comma 5 5 2 2 2 3" xfId="6093"/>
    <cellStyle name="Comma 5 5 2 2 2 3 2" xfId="11109"/>
    <cellStyle name="Comma 5 5 2 2 2 4" xfId="9168"/>
    <cellStyle name="Comma 5 5 2 2 2 5" xfId="12563"/>
    <cellStyle name="Comma 5 5 2 2 2 6" xfId="7645"/>
    <cellStyle name="Comma 5 5 2 2 2 7" xfId="4099"/>
    <cellStyle name="Comma 5 5 2 2 3" xfId="1400"/>
    <cellStyle name="Comma 5 5 2 2 3 2" xfId="2295"/>
    <cellStyle name="Comma 5 5 2 2 3 2 2" xfId="10602"/>
    <cellStyle name="Comma 5 5 2 2 3 2 3" xfId="5585"/>
    <cellStyle name="Comma 5 5 2 2 3 3" xfId="6442"/>
    <cellStyle name="Comma 5 5 2 2 3 3 2" xfId="11457"/>
    <cellStyle name="Comma 5 5 2 2 3 4" xfId="9009"/>
    <cellStyle name="Comma 5 5 2 2 3 5" xfId="12911"/>
    <cellStyle name="Comma 5 5 2 2 3 6" xfId="8196"/>
    <cellStyle name="Comma 5 5 2 2 3 7" xfId="3940"/>
    <cellStyle name="Comma 5 5 2 2 4" xfId="2958"/>
    <cellStyle name="Comma 5 5 2 2 4 2" xfId="6983"/>
    <cellStyle name="Comma 5 5 2 2 4 2 2" xfId="11998"/>
    <cellStyle name="Comma 5 5 2 2 4 3" xfId="13452"/>
    <cellStyle name="Comma 5 5 2 2 4 4" xfId="9893"/>
    <cellStyle name="Comma 5 5 2 2 4 5" xfId="4875"/>
    <cellStyle name="Comma 5 5 2 2 5" xfId="1792"/>
    <cellStyle name="Comma 5 5 2 2 5 2" xfId="10955"/>
    <cellStyle name="Comma 5 5 2 2 5 3" xfId="5939"/>
    <cellStyle name="Comma 5 5 2 2 6" xfId="8516"/>
    <cellStyle name="Comma 5 5 2 2 7" xfId="12409"/>
    <cellStyle name="Comma 5 5 2 2 8" xfId="7486"/>
    <cellStyle name="Comma 5 5 2 2 9" xfId="3438"/>
    <cellStyle name="Comma 5 5 2 3" xfId="534"/>
    <cellStyle name="Comma 5 5 2 3 2" xfId="1945"/>
    <cellStyle name="Comma 5 5 2 3 2 2" xfId="9793"/>
    <cellStyle name="Comma 5 5 2 3 2 3" xfId="4775"/>
    <cellStyle name="Comma 5 5 2 3 3" xfId="6092"/>
    <cellStyle name="Comma 5 5 2 3 3 2" xfId="11108"/>
    <cellStyle name="Comma 5 5 2 3 4" xfId="8909"/>
    <cellStyle name="Comma 5 5 2 3 5" xfId="12562"/>
    <cellStyle name="Comma 5 5 2 3 6" xfId="7386"/>
    <cellStyle name="Comma 5 5 2 3 7" xfId="3840"/>
    <cellStyle name="Comma 5 5 2 4" xfId="943"/>
    <cellStyle name="Comma 5 5 2 4 2" xfId="2294"/>
    <cellStyle name="Comma 5 5 2 4 2 2" xfId="10051"/>
    <cellStyle name="Comma 5 5 2 4 2 3" xfId="5033"/>
    <cellStyle name="Comma 5 5 2 4 3" xfId="6441"/>
    <cellStyle name="Comma 5 5 2 4 3 2" xfId="11456"/>
    <cellStyle name="Comma 5 5 2 4 4" xfId="9167"/>
    <cellStyle name="Comma 5 5 2 4 5" xfId="12910"/>
    <cellStyle name="Comma 5 5 2 4 6" xfId="7644"/>
    <cellStyle name="Comma 5 5 2 4 7" xfId="4098"/>
    <cellStyle name="Comma 5 5 2 5" xfId="1299"/>
    <cellStyle name="Comma 5 5 2 5 2" xfId="2856"/>
    <cellStyle name="Comma 5 5 2 5 2 2" xfId="10502"/>
    <cellStyle name="Comma 5 5 2 5 2 3" xfId="5485"/>
    <cellStyle name="Comma 5 5 2 5 3" xfId="6883"/>
    <cellStyle name="Comma 5 5 2 5 3 2" xfId="11898"/>
    <cellStyle name="Comma 5 5 2 5 4" xfId="8690"/>
    <cellStyle name="Comma 5 5 2 5 5" xfId="13352"/>
    <cellStyle name="Comma 5 5 2 5 6" xfId="8096"/>
    <cellStyle name="Comma 5 5 2 5 7" xfId="3619"/>
    <cellStyle name="Comma 5 5 2 6" xfId="1692"/>
    <cellStyle name="Comma 5 5 2 6 2" xfId="9576"/>
    <cellStyle name="Comma 5 5 2 6 3" xfId="4558"/>
    <cellStyle name="Comma 5 5 2 7" xfId="5839"/>
    <cellStyle name="Comma 5 5 2 7 2" xfId="10855"/>
    <cellStyle name="Comma 5 5 2 8" xfId="8416"/>
    <cellStyle name="Comma 5 5 2 9" xfId="12309"/>
    <cellStyle name="Comma 5 5 3" xfId="339"/>
    <cellStyle name="Comma 5 5 3 10" xfId="7231"/>
    <cellStyle name="Comma 5 5 3 11" xfId="3295"/>
    <cellStyle name="Comma 5 5 3 2" xfId="696"/>
    <cellStyle name="Comma 5 5 3 2 2" xfId="1105"/>
    <cellStyle name="Comma 5 5 3 2 2 2" xfId="1948"/>
    <cellStyle name="Comma 5 5 3 2 2 2 2" xfId="10054"/>
    <cellStyle name="Comma 5 5 3 2 2 2 3" xfId="5036"/>
    <cellStyle name="Comma 5 5 3 2 2 3" xfId="6095"/>
    <cellStyle name="Comma 5 5 3 2 2 3 2" xfId="11111"/>
    <cellStyle name="Comma 5 5 3 2 2 4" xfId="9170"/>
    <cellStyle name="Comma 5 5 3 2 2 5" xfId="12565"/>
    <cellStyle name="Comma 5 5 3 2 2 6" xfId="7647"/>
    <cellStyle name="Comma 5 5 3 2 2 7" xfId="4101"/>
    <cellStyle name="Comma 5 5 3 2 3" xfId="1463"/>
    <cellStyle name="Comma 5 5 3 2 3 2" xfId="2297"/>
    <cellStyle name="Comma 5 5 3 2 3 2 2" xfId="10664"/>
    <cellStyle name="Comma 5 5 3 2 3 2 3" xfId="5647"/>
    <cellStyle name="Comma 5 5 3 2 3 3" xfId="6444"/>
    <cellStyle name="Comma 5 5 3 2 3 3 2" xfId="11459"/>
    <cellStyle name="Comma 5 5 3 2 3 4" xfId="9071"/>
    <cellStyle name="Comma 5 5 3 2 3 5" xfId="12913"/>
    <cellStyle name="Comma 5 5 3 2 3 6" xfId="8258"/>
    <cellStyle name="Comma 5 5 3 2 3 7" xfId="4002"/>
    <cellStyle name="Comma 5 5 3 2 4" xfId="3022"/>
    <cellStyle name="Comma 5 5 3 2 4 2" xfId="7045"/>
    <cellStyle name="Comma 5 5 3 2 4 2 2" xfId="12060"/>
    <cellStyle name="Comma 5 5 3 2 4 3" xfId="13514"/>
    <cellStyle name="Comma 5 5 3 2 4 4" xfId="9955"/>
    <cellStyle name="Comma 5 5 3 2 4 5" xfId="4937"/>
    <cellStyle name="Comma 5 5 3 2 5" xfId="1854"/>
    <cellStyle name="Comma 5 5 3 2 5 2" xfId="11017"/>
    <cellStyle name="Comma 5 5 3 2 5 3" xfId="6001"/>
    <cellStyle name="Comma 5 5 3 2 6" xfId="8578"/>
    <cellStyle name="Comma 5 5 3 2 7" xfId="12471"/>
    <cellStyle name="Comma 5 5 3 2 8" xfId="7548"/>
    <cellStyle name="Comma 5 5 3 2 9" xfId="3500"/>
    <cellStyle name="Comma 5 5 3 3" xfId="491"/>
    <cellStyle name="Comma 5 5 3 3 2" xfId="1947"/>
    <cellStyle name="Comma 5 5 3 3 2 2" xfId="9750"/>
    <cellStyle name="Comma 5 5 3 3 2 3" xfId="4732"/>
    <cellStyle name="Comma 5 5 3 3 3" xfId="6094"/>
    <cellStyle name="Comma 5 5 3 3 3 2" xfId="11110"/>
    <cellStyle name="Comma 5 5 3 3 4" xfId="8866"/>
    <cellStyle name="Comma 5 5 3 3 5" xfId="12564"/>
    <cellStyle name="Comma 5 5 3 3 6" xfId="7343"/>
    <cellStyle name="Comma 5 5 3 3 7" xfId="3797"/>
    <cellStyle name="Comma 5 5 3 4" xfId="900"/>
    <cellStyle name="Comma 5 5 3 4 2" xfId="2296"/>
    <cellStyle name="Comma 5 5 3 4 2 2" xfId="10053"/>
    <cellStyle name="Comma 5 5 3 4 2 3" xfId="5035"/>
    <cellStyle name="Comma 5 5 3 4 3" xfId="6443"/>
    <cellStyle name="Comma 5 5 3 4 3 2" xfId="11458"/>
    <cellStyle name="Comma 5 5 3 4 4" xfId="9169"/>
    <cellStyle name="Comma 5 5 3 4 5" xfId="12912"/>
    <cellStyle name="Comma 5 5 3 4 6" xfId="7646"/>
    <cellStyle name="Comma 5 5 3 4 7" xfId="4100"/>
    <cellStyle name="Comma 5 5 3 5" xfId="1255"/>
    <cellStyle name="Comma 5 5 3 5 2" xfId="2811"/>
    <cellStyle name="Comma 5 5 3 5 2 2" xfId="10459"/>
    <cellStyle name="Comma 5 5 3 5 2 3" xfId="5442"/>
    <cellStyle name="Comma 5 5 3 5 3" xfId="6840"/>
    <cellStyle name="Comma 5 5 3 5 3 2" xfId="11855"/>
    <cellStyle name="Comma 5 5 3 5 4" xfId="8752"/>
    <cellStyle name="Comma 5 5 3 5 5" xfId="13309"/>
    <cellStyle name="Comma 5 5 3 5 6" xfId="8053"/>
    <cellStyle name="Comma 5 5 3 5 7" xfId="3682"/>
    <cellStyle name="Comma 5 5 3 6" xfId="1649"/>
    <cellStyle name="Comma 5 5 3 6 2" xfId="9638"/>
    <cellStyle name="Comma 5 5 3 6 3" xfId="4620"/>
    <cellStyle name="Comma 5 5 3 7" xfId="5796"/>
    <cellStyle name="Comma 5 5 3 7 2" xfId="10812"/>
    <cellStyle name="Comma 5 5 3 8" xfId="8373"/>
    <cellStyle name="Comma 5 5 3 9" xfId="12266"/>
    <cellStyle name="Comma 5 5 4" xfId="276"/>
    <cellStyle name="Comma 5 5 4 2" xfId="591"/>
    <cellStyle name="Comma 5 5 4 2 2" xfId="1949"/>
    <cellStyle name="Comma 5 5 4 2 2 2" xfId="10055"/>
    <cellStyle name="Comma 5 5 4 2 2 3" xfId="5037"/>
    <cellStyle name="Comma 5 5 4 2 3" xfId="6096"/>
    <cellStyle name="Comma 5 5 4 2 3 2" xfId="11112"/>
    <cellStyle name="Comma 5 5 4 2 4" xfId="9171"/>
    <cellStyle name="Comma 5 5 4 2 5" xfId="12566"/>
    <cellStyle name="Comma 5 5 4 2 6" xfId="7648"/>
    <cellStyle name="Comma 5 5 4 2 7" xfId="4102"/>
    <cellStyle name="Comma 5 5 4 3" xfId="1000"/>
    <cellStyle name="Comma 5 5 4 3 2" xfId="2298"/>
    <cellStyle name="Comma 5 5 4 3 2 2" xfId="10559"/>
    <cellStyle name="Comma 5 5 4 3 2 3" xfId="5542"/>
    <cellStyle name="Comma 5 5 4 3 3" xfId="6445"/>
    <cellStyle name="Comma 5 5 4 3 3 2" xfId="11460"/>
    <cellStyle name="Comma 5 5 4 3 4" xfId="8966"/>
    <cellStyle name="Comma 5 5 4 3 5" xfId="12914"/>
    <cellStyle name="Comma 5 5 4 3 6" xfId="8153"/>
    <cellStyle name="Comma 5 5 4 3 7" xfId="3897"/>
    <cellStyle name="Comma 5 5 4 4" xfId="1356"/>
    <cellStyle name="Comma 5 5 4 4 2" xfId="2914"/>
    <cellStyle name="Comma 5 5 4 4 2 2" xfId="11955"/>
    <cellStyle name="Comma 5 5 4 4 2 3" xfId="6940"/>
    <cellStyle name="Comma 5 5 4 4 3" xfId="13409"/>
    <cellStyle name="Comma 5 5 4 4 4" xfId="9850"/>
    <cellStyle name="Comma 5 5 4 4 5" xfId="4832"/>
    <cellStyle name="Comma 5 5 4 5" xfId="1749"/>
    <cellStyle name="Comma 5 5 4 5 2" xfId="10912"/>
    <cellStyle name="Comma 5 5 4 5 3" xfId="5896"/>
    <cellStyle name="Comma 5 5 4 6" xfId="8473"/>
    <cellStyle name="Comma 5 5 4 7" xfId="12366"/>
    <cellStyle name="Comma 5 5 4 8" xfId="7443"/>
    <cellStyle name="Comma 5 5 4 9" xfId="3395"/>
    <cellStyle name="Comma 5 5 5" xfId="432"/>
    <cellStyle name="Comma 5 5 5 2" xfId="840"/>
    <cellStyle name="Comma 5 5 5 2 2" xfId="9691"/>
    <cellStyle name="Comma 5 5 5 2 3" xfId="4673"/>
    <cellStyle name="Comma 5 5 5 3" xfId="1944"/>
    <cellStyle name="Comma 5 5 5 3 2" xfId="11107"/>
    <cellStyle name="Comma 5 5 5 3 3" xfId="6091"/>
    <cellStyle name="Comma 5 5 5 4" xfId="8807"/>
    <cellStyle name="Comma 5 5 5 5" xfId="12561"/>
    <cellStyle name="Comma 5 5 5 6" xfId="7284"/>
    <cellStyle name="Comma 5 5 5 7" xfId="3738"/>
    <cellStyle name="Comma 5 5 6" xfId="767"/>
    <cellStyle name="Comma 5 5 6 2" xfId="2293"/>
    <cellStyle name="Comma 5 5 6 2 2" xfId="10050"/>
    <cellStyle name="Comma 5 5 6 2 3" xfId="5032"/>
    <cellStyle name="Comma 5 5 6 3" xfId="6440"/>
    <cellStyle name="Comma 5 5 6 3 2" xfId="11455"/>
    <cellStyle name="Comma 5 5 6 4" xfId="9166"/>
    <cellStyle name="Comma 5 5 6 5" xfId="12909"/>
    <cellStyle name="Comma 5 5 6 6" xfId="7643"/>
    <cellStyle name="Comma 5 5 6 7" xfId="4097"/>
    <cellStyle name="Comma 5 5 7" xfId="1191"/>
    <cellStyle name="Comma 5 5 7 2" xfId="2743"/>
    <cellStyle name="Comma 5 5 7 2 2" xfId="10400"/>
    <cellStyle name="Comma 5 5 7 2 3" xfId="5383"/>
    <cellStyle name="Comma 5 5 7 3" xfId="6781"/>
    <cellStyle name="Comma 5 5 7 3 2" xfId="11796"/>
    <cellStyle name="Comma 5 5 7 4" xfId="8646"/>
    <cellStyle name="Comma 5 5 7 5" xfId="13250"/>
    <cellStyle name="Comma 5 5 7 6" xfId="7994"/>
    <cellStyle name="Comma 5 5 7 7" xfId="3573"/>
    <cellStyle name="Comma 5 5 8" xfId="1590"/>
    <cellStyle name="Comma 5 5 8 2" xfId="12207"/>
    <cellStyle name="Comma 5 5 8 3" xfId="9533"/>
    <cellStyle name="Comma 5 5 8 4" xfId="4515"/>
    <cellStyle name="Comma 5 5 9" xfId="1517"/>
    <cellStyle name="Comma 5 5 9 2" xfId="10751"/>
    <cellStyle name="Comma 5 5 9 3" xfId="5735"/>
    <cellStyle name="Comma 5 6" xfId="191"/>
    <cellStyle name="Comma 5 6 10" xfId="7152"/>
    <cellStyle name="Comma 5 6 11" xfId="3321"/>
    <cellStyle name="Comma 5 6 2" xfId="366"/>
    <cellStyle name="Comma 5 6 2 2" xfId="617"/>
    <cellStyle name="Comma 5 6 2 2 2" xfId="1951"/>
    <cellStyle name="Comma 5 6 2 2 2 2" xfId="10057"/>
    <cellStyle name="Comma 5 6 2 2 2 3" xfId="5039"/>
    <cellStyle name="Comma 5 6 2 2 3" xfId="6098"/>
    <cellStyle name="Comma 5 6 2 2 3 2" xfId="11114"/>
    <cellStyle name="Comma 5 6 2 2 4" xfId="9173"/>
    <cellStyle name="Comma 5 6 2 2 5" xfId="12568"/>
    <cellStyle name="Comma 5 6 2 2 6" xfId="7650"/>
    <cellStyle name="Comma 5 6 2 2 7" xfId="4104"/>
    <cellStyle name="Comma 5 6 2 3" xfId="1026"/>
    <cellStyle name="Comma 5 6 2 3 2" xfId="2300"/>
    <cellStyle name="Comma 5 6 2 3 2 2" xfId="10585"/>
    <cellStyle name="Comma 5 6 2 3 2 3" xfId="5568"/>
    <cellStyle name="Comma 5 6 2 3 3" xfId="6447"/>
    <cellStyle name="Comma 5 6 2 3 3 2" xfId="11462"/>
    <cellStyle name="Comma 5 6 2 3 4" xfId="8992"/>
    <cellStyle name="Comma 5 6 2 3 5" xfId="12916"/>
    <cellStyle name="Comma 5 6 2 3 6" xfId="8179"/>
    <cellStyle name="Comma 5 6 2 3 7" xfId="3923"/>
    <cellStyle name="Comma 5 6 2 4" xfId="1383"/>
    <cellStyle name="Comma 5 6 2 4 2" xfId="2941"/>
    <cellStyle name="Comma 5 6 2 4 2 2" xfId="11981"/>
    <cellStyle name="Comma 5 6 2 4 2 3" xfId="6966"/>
    <cellStyle name="Comma 5 6 2 4 3" xfId="13435"/>
    <cellStyle name="Comma 5 6 2 4 4" xfId="9876"/>
    <cellStyle name="Comma 5 6 2 4 5" xfId="4858"/>
    <cellStyle name="Comma 5 6 2 5" xfId="1775"/>
    <cellStyle name="Comma 5 6 2 5 2" xfId="10938"/>
    <cellStyle name="Comma 5 6 2 5 3" xfId="5922"/>
    <cellStyle name="Comma 5 6 2 6" xfId="8499"/>
    <cellStyle name="Comma 5 6 2 7" xfId="12392"/>
    <cellStyle name="Comma 5 6 2 8" xfId="7469"/>
    <cellStyle name="Comma 5 6 2 9" xfId="3421"/>
    <cellStyle name="Comma 5 6 3" xfId="517"/>
    <cellStyle name="Comma 5 6 3 2" xfId="926"/>
    <cellStyle name="Comma 5 6 3 2 2" xfId="9776"/>
    <cellStyle name="Comma 5 6 3 2 3" xfId="4758"/>
    <cellStyle name="Comma 5 6 3 3" xfId="1950"/>
    <cellStyle name="Comma 5 6 3 3 2" xfId="11113"/>
    <cellStyle name="Comma 5 6 3 3 3" xfId="6097"/>
    <cellStyle name="Comma 5 6 3 4" xfId="8892"/>
    <cellStyle name="Comma 5 6 3 5" xfId="12567"/>
    <cellStyle name="Comma 5 6 3 6" xfId="7369"/>
    <cellStyle name="Comma 5 6 3 7" xfId="3823"/>
    <cellStyle name="Comma 5 6 4" xfId="797"/>
    <cellStyle name="Comma 5 6 4 2" xfId="2299"/>
    <cellStyle name="Comma 5 6 4 2 2" xfId="10056"/>
    <cellStyle name="Comma 5 6 4 2 3" xfId="5038"/>
    <cellStyle name="Comma 5 6 4 3" xfId="6446"/>
    <cellStyle name="Comma 5 6 4 3 2" xfId="11461"/>
    <cellStyle name="Comma 5 6 4 4" xfId="9172"/>
    <cellStyle name="Comma 5 6 4 5" xfId="12915"/>
    <cellStyle name="Comma 5 6 4 6" xfId="7649"/>
    <cellStyle name="Comma 5 6 4 7" xfId="4103"/>
    <cellStyle name="Comma 5 6 5" xfId="1282"/>
    <cellStyle name="Comma 5 6 5 2" xfId="2839"/>
    <cellStyle name="Comma 5 6 5 2 2" xfId="10485"/>
    <cellStyle name="Comma 5 6 5 2 3" xfId="5468"/>
    <cellStyle name="Comma 5 6 5 3" xfId="6866"/>
    <cellStyle name="Comma 5 6 5 3 2" xfId="11881"/>
    <cellStyle name="Comma 5 6 5 4" xfId="8673"/>
    <cellStyle name="Comma 5 6 5 5" xfId="13335"/>
    <cellStyle name="Comma 5 6 5 6" xfId="8079"/>
    <cellStyle name="Comma 5 6 5 7" xfId="3602"/>
    <cellStyle name="Comma 5 6 6" xfId="1675"/>
    <cellStyle name="Comma 5 6 6 2" xfId="9559"/>
    <cellStyle name="Comma 5 6 6 3" xfId="4541"/>
    <cellStyle name="Comma 5 6 7" xfId="5822"/>
    <cellStyle name="Comma 5 6 7 2" xfId="10838"/>
    <cellStyle name="Comma 5 6 8" xfId="8399"/>
    <cellStyle name="Comma 5 6 9" xfId="12292"/>
    <cellStyle name="Comma 5 7" xfId="227"/>
    <cellStyle name="Comma 5 7 10" xfId="7200"/>
    <cellStyle name="Comma 5 7 11" xfId="3264"/>
    <cellStyle name="Comma 5 7 2" xfId="308"/>
    <cellStyle name="Comma 5 7 2 2" xfId="665"/>
    <cellStyle name="Comma 5 7 2 2 2" xfId="1953"/>
    <cellStyle name="Comma 5 7 2 2 2 2" xfId="10059"/>
    <cellStyle name="Comma 5 7 2 2 2 3" xfId="5041"/>
    <cellStyle name="Comma 5 7 2 2 3" xfId="6100"/>
    <cellStyle name="Comma 5 7 2 2 3 2" xfId="11116"/>
    <cellStyle name="Comma 5 7 2 2 4" xfId="9175"/>
    <cellStyle name="Comma 5 7 2 2 5" xfId="12570"/>
    <cellStyle name="Comma 5 7 2 2 6" xfId="7652"/>
    <cellStyle name="Comma 5 7 2 2 7" xfId="4106"/>
    <cellStyle name="Comma 5 7 2 3" xfId="1074"/>
    <cellStyle name="Comma 5 7 2 3 2" xfId="2302"/>
    <cellStyle name="Comma 5 7 2 3 2 2" xfId="10633"/>
    <cellStyle name="Comma 5 7 2 3 2 3" xfId="5616"/>
    <cellStyle name="Comma 5 7 2 3 3" xfId="6449"/>
    <cellStyle name="Comma 5 7 2 3 3 2" xfId="11464"/>
    <cellStyle name="Comma 5 7 2 3 4" xfId="9040"/>
    <cellStyle name="Comma 5 7 2 3 5" xfId="12918"/>
    <cellStyle name="Comma 5 7 2 3 6" xfId="8227"/>
    <cellStyle name="Comma 5 7 2 3 7" xfId="3971"/>
    <cellStyle name="Comma 5 7 2 4" xfId="1432"/>
    <cellStyle name="Comma 5 7 2 4 2" xfId="2991"/>
    <cellStyle name="Comma 5 7 2 4 2 2" xfId="12029"/>
    <cellStyle name="Comma 5 7 2 4 2 3" xfId="7014"/>
    <cellStyle name="Comma 5 7 2 4 3" xfId="13483"/>
    <cellStyle name="Comma 5 7 2 4 4" xfId="9924"/>
    <cellStyle name="Comma 5 7 2 4 5" xfId="4906"/>
    <cellStyle name="Comma 5 7 2 5" xfId="1823"/>
    <cellStyle name="Comma 5 7 2 5 2" xfId="10986"/>
    <cellStyle name="Comma 5 7 2 5 3" xfId="5970"/>
    <cellStyle name="Comma 5 7 2 6" xfId="8547"/>
    <cellStyle name="Comma 5 7 2 7" xfId="12440"/>
    <cellStyle name="Comma 5 7 2 8" xfId="7517"/>
    <cellStyle name="Comma 5 7 2 9" xfId="3469"/>
    <cellStyle name="Comma 5 7 3" xfId="460"/>
    <cellStyle name="Comma 5 7 3 2" xfId="1952"/>
    <cellStyle name="Comma 5 7 3 2 2" xfId="9719"/>
    <cellStyle name="Comma 5 7 3 2 3" xfId="4701"/>
    <cellStyle name="Comma 5 7 3 3" xfId="6099"/>
    <cellStyle name="Comma 5 7 3 3 2" xfId="11115"/>
    <cellStyle name="Comma 5 7 3 4" xfId="8835"/>
    <cellStyle name="Comma 5 7 3 5" xfId="12569"/>
    <cellStyle name="Comma 5 7 3 6" xfId="7312"/>
    <cellStyle name="Comma 5 7 3 7" xfId="3766"/>
    <cellStyle name="Comma 5 7 4" xfId="869"/>
    <cellStyle name="Comma 5 7 4 2" xfId="2301"/>
    <cellStyle name="Comma 5 7 4 2 2" xfId="10058"/>
    <cellStyle name="Comma 5 7 4 2 3" xfId="5040"/>
    <cellStyle name="Comma 5 7 4 3" xfId="6448"/>
    <cellStyle name="Comma 5 7 4 3 2" xfId="11463"/>
    <cellStyle name="Comma 5 7 4 4" xfId="9174"/>
    <cellStyle name="Comma 5 7 4 5" xfId="12917"/>
    <cellStyle name="Comma 5 7 4 6" xfId="7651"/>
    <cellStyle name="Comma 5 7 4 7" xfId="4105"/>
    <cellStyle name="Comma 5 7 5" xfId="1221"/>
    <cellStyle name="Comma 5 7 5 2" xfId="2777"/>
    <cellStyle name="Comma 5 7 5 2 2" xfId="10428"/>
    <cellStyle name="Comma 5 7 5 2 3" xfId="5411"/>
    <cellStyle name="Comma 5 7 5 3" xfId="6809"/>
    <cellStyle name="Comma 5 7 5 3 2" xfId="11824"/>
    <cellStyle name="Comma 5 7 5 4" xfId="8721"/>
    <cellStyle name="Comma 5 7 5 5" xfId="13278"/>
    <cellStyle name="Comma 5 7 5 6" xfId="8022"/>
    <cellStyle name="Comma 5 7 5 7" xfId="3651"/>
    <cellStyle name="Comma 5 7 6" xfId="1618"/>
    <cellStyle name="Comma 5 7 6 2" xfId="9607"/>
    <cellStyle name="Comma 5 7 6 3" xfId="4589"/>
    <cellStyle name="Comma 5 7 7" xfId="5765"/>
    <cellStyle name="Comma 5 7 7 2" xfId="10781"/>
    <cellStyle name="Comma 5 7 8" xfId="8342"/>
    <cellStyle name="Comma 5 7 9" xfId="12235"/>
    <cellStyle name="Comma 5 8" xfId="254"/>
    <cellStyle name="Comma 5 8 10" xfId="3525"/>
    <cellStyle name="Comma 5 8 2" xfId="721"/>
    <cellStyle name="Comma 5 8 2 2" xfId="1954"/>
    <cellStyle name="Comma 5 8 2 2 2" xfId="9980"/>
    <cellStyle name="Comma 5 8 2 2 3" xfId="4962"/>
    <cellStyle name="Comma 5 8 2 3" xfId="6101"/>
    <cellStyle name="Comma 5 8 2 3 2" xfId="11117"/>
    <cellStyle name="Comma 5 8 2 4" xfId="9096"/>
    <cellStyle name="Comma 5 8 2 5" xfId="12571"/>
    <cellStyle name="Comma 5 8 2 6" xfId="7573"/>
    <cellStyle name="Comma 5 8 2 7" xfId="4027"/>
    <cellStyle name="Comma 5 8 3" xfId="1130"/>
    <cellStyle name="Comma 5 8 3 2" xfId="2303"/>
    <cellStyle name="Comma 5 8 3 2 2" xfId="10060"/>
    <cellStyle name="Comma 5 8 3 2 3" xfId="5042"/>
    <cellStyle name="Comma 5 8 3 3" xfId="6450"/>
    <cellStyle name="Comma 5 8 3 3 2" xfId="11465"/>
    <cellStyle name="Comma 5 8 3 4" xfId="9176"/>
    <cellStyle name="Comma 5 8 3 5" xfId="12919"/>
    <cellStyle name="Comma 5 8 3 6" xfId="7653"/>
    <cellStyle name="Comma 5 8 3 7" xfId="4107"/>
    <cellStyle name="Comma 5 8 4" xfId="1488"/>
    <cellStyle name="Comma 5 8 4 2" xfId="3047"/>
    <cellStyle name="Comma 5 8 4 2 2" xfId="10689"/>
    <cellStyle name="Comma 5 8 4 2 3" xfId="5672"/>
    <cellStyle name="Comma 5 8 4 3" xfId="7070"/>
    <cellStyle name="Comma 5 8 4 3 2" xfId="12085"/>
    <cellStyle name="Comma 5 8 4 4" xfId="8777"/>
    <cellStyle name="Comma 5 8 4 5" xfId="13539"/>
    <cellStyle name="Comma 5 8 4 6" xfId="8283"/>
    <cellStyle name="Comma 5 8 4 7" xfId="3707"/>
    <cellStyle name="Comma 5 8 5" xfId="1879"/>
    <cellStyle name="Comma 5 8 5 2" xfId="9663"/>
    <cellStyle name="Comma 5 8 5 3" xfId="4645"/>
    <cellStyle name="Comma 5 8 6" xfId="6026"/>
    <cellStyle name="Comma 5 8 6 2" xfId="11042"/>
    <cellStyle name="Comma 5 8 7" xfId="8603"/>
    <cellStyle name="Comma 5 8 8" xfId="12496"/>
    <cellStyle name="Comma 5 8 9" xfId="7256"/>
    <cellStyle name="Comma 5 9" xfId="560"/>
    <cellStyle name="Comma 5 9 2" xfId="969"/>
    <cellStyle name="Comma 5 9 2 2" xfId="1955"/>
    <cellStyle name="Comma 5 9 2 2 2" xfId="10061"/>
    <cellStyle name="Comma 5 9 2 2 3" xfId="5043"/>
    <cellStyle name="Comma 5 9 2 3" xfId="6102"/>
    <cellStyle name="Comma 5 9 2 3 2" xfId="11118"/>
    <cellStyle name="Comma 5 9 2 4" xfId="9177"/>
    <cellStyle name="Comma 5 9 2 5" xfId="12572"/>
    <cellStyle name="Comma 5 9 2 6" xfId="7654"/>
    <cellStyle name="Comma 5 9 2 7" xfId="4108"/>
    <cellStyle name="Comma 5 9 3" xfId="1325"/>
    <cellStyle name="Comma 5 9 3 2" xfId="2304"/>
    <cellStyle name="Comma 5 9 3 2 2" xfId="10528"/>
    <cellStyle name="Comma 5 9 3 2 3" xfId="5511"/>
    <cellStyle name="Comma 5 9 3 3" xfId="6451"/>
    <cellStyle name="Comma 5 9 3 3 2" xfId="11466"/>
    <cellStyle name="Comma 5 9 3 4" xfId="8935"/>
    <cellStyle name="Comma 5 9 3 5" xfId="12920"/>
    <cellStyle name="Comma 5 9 3 6" xfId="8122"/>
    <cellStyle name="Comma 5 9 3 7" xfId="3866"/>
    <cellStyle name="Comma 5 9 4" xfId="2883"/>
    <cellStyle name="Comma 5 9 4 2" xfId="6909"/>
    <cellStyle name="Comma 5 9 4 2 2" xfId="11924"/>
    <cellStyle name="Comma 5 9 4 3" xfId="13378"/>
    <cellStyle name="Comma 5 9 4 4" xfId="9819"/>
    <cellStyle name="Comma 5 9 4 5" xfId="4801"/>
    <cellStyle name="Comma 5 9 5" xfId="1718"/>
    <cellStyle name="Comma 5 9 5 2" xfId="10881"/>
    <cellStyle name="Comma 5 9 5 3" xfId="5865"/>
    <cellStyle name="Comma 5 9 6" xfId="8442"/>
    <cellStyle name="Comma 5 9 7" xfId="12335"/>
    <cellStyle name="Comma 5 9 8" xfId="7412"/>
    <cellStyle name="Comma 5 9 9" xfId="3364"/>
    <cellStyle name="Comma 6" xfId="105"/>
    <cellStyle name="Comma 6 10" xfId="1552"/>
    <cellStyle name="Comma 6 10 2" xfId="12169"/>
    <cellStyle name="Comma 6 10 3" xfId="10713"/>
    <cellStyle name="Comma 6 10 4" xfId="5697"/>
    <cellStyle name="Comma 6 11" xfId="1522"/>
    <cellStyle name="Comma 6 11 2" xfId="8296"/>
    <cellStyle name="Comma 6 12" xfId="12139"/>
    <cellStyle name="Comma 6 13" xfId="7112"/>
    <cellStyle name="Comma 6 14" xfId="3214"/>
    <cellStyle name="Comma 6 2" xfId="170"/>
    <cellStyle name="Comma 6 2 10" xfId="8319"/>
    <cellStyle name="Comma 6 2 11" xfId="12212"/>
    <cellStyle name="Comma 6 2 12" xfId="7131"/>
    <cellStyle name="Comma 6 2 13" xfId="3240"/>
    <cellStyle name="Comma 6 2 2" xfId="344"/>
    <cellStyle name="Comma 6 2 2 10" xfId="7235"/>
    <cellStyle name="Comma 6 2 2 11" xfId="3300"/>
    <cellStyle name="Comma 6 2 2 2" xfId="700"/>
    <cellStyle name="Comma 6 2 2 2 2" xfId="1109"/>
    <cellStyle name="Comma 6 2 2 2 2 2" xfId="1959"/>
    <cellStyle name="Comma 6 2 2 2 2 2 2" xfId="10065"/>
    <cellStyle name="Comma 6 2 2 2 2 2 3" xfId="5047"/>
    <cellStyle name="Comma 6 2 2 2 2 3" xfId="6106"/>
    <cellStyle name="Comma 6 2 2 2 2 3 2" xfId="11122"/>
    <cellStyle name="Comma 6 2 2 2 2 4" xfId="9181"/>
    <cellStyle name="Comma 6 2 2 2 2 5" xfId="12576"/>
    <cellStyle name="Comma 6 2 2 2 2 6" xfId="7658"/>
    <cellStyle name="Comma 6 2 2 2 2 7" xfId="4112"/>
    <cellStyle name="Comma 6 2 2 2 3" xfId="1467"/>
    <cellStyle name="Comma 6 2 2 2 3 2" xfId="2308"/>
    <cellStyle name="Comma 6 2 2 2 3 2 2" xfId="10668"/>
    <cellStyle name="Comma 6 2 2 2 3 2 3" xfId="5651"/>
    <cellStyle name="Comma 6 2 2 2 3 3" xfId="6455"/>
    <cellStyle name="Comma 6 2 2 2 3 3 2" xfId="11470"/>
    <cellStyle name="Comma 6 2 2 2 3 4" xfId="9075"/>
    <cellStyle name="Comma 6 2 2 2 3 5" xfId="12924"/>
    <cellStyle name="Comma 6 2 2 2 3 6" xfId="8262"/>
    <cellStyle name="Comma 6 2 2 2 3 7" xfId="4006"/>
    <cellStyle name="Comma 6 2 2 2 4" xfId="3026"/>
    <cellStyle name="Comma 6 2 2 2 4 2" xfId="7049"/>
    <cellStyle name="Comma 6 2 2 2 4 2 2" xfId="12064"/>
    <cellStyle name="Comma 6 2 2 2 4 3" xfId="13518"/>
    <cellStyle name="Comma 6 2 2 2 4 4" xfId="9959"/>
    <cellStyle name="Comma 6 2 2 2 4 5" xfId="4941"/>
    <cellStyle name="Comma 6 2 2 2 5" xfId="1858"/>
    <cellStyle name="Comma 6 2 2 2 5 2" xfId="11021"/>
    <cellStyle name="Comma 6 2 2 2 5 3" xfId="6005"/>
    <cellStyle name="Comma 6 2 2 2 6" xfId="8582"/>
    <cellStyle name="Comma 6 2 2 2 7" xfId="12475"/>
    <cellStyle name="Comma 6 2 2 2 8" xfId="7552"/>
    <cellStyle name="Comma 6 2 2 2 9" xfId="3504"/>
    <cellStyle name="Comma 6 2 2 3" xfId="496"/>
    <cellStyle name="Comma 6 2 2 3 2" xfId="1958"/>
    <cellStyle name="Comma 6 2 2 3 2 2" xfId="9755"/>
    <cellStyle name="Comma 6 2 2 3 2 3" xfId="4737"/>
    <cellStyle name="Comma 6 2 2 3 3" xfId="6105"/>
    <cellStyle name="Comma 6 2 2 3 3 2" xfId="11121"/>
    <cellStyle name="Comma 6 2 2 3 4" xfId="8871"/>
    <cellStyle name="Comma 6 2 2 3 5" xfId="12575"/>
    <cellStyle name="Comma 6 2 2 3 6" xfId="7348"/>
    <cellStyle name="Comma 6 2 2 3 7" xfId="3802"/>
    <cellStyle name="Comma 6 2 2 4" xfId="905"/>
    <cellStyle name="Comma 6 2 2 4 2" xfId="2307"/>
    <cellStyle name="Comma 6 2 2 4 2 2" xfId="10064"/>
    <cellStyle name="Comma 6 2 2 4 2 3" xfId="5046"/>
    <cellStyle name="Comma 6 2 2 4 3" xfId="6454"/>
    <cellStyle name="Comma 6 2 2 4 3 2" xfId="11469"/>
    <cellStyle name="Comma 6 2 2 4 4" xfId="9180"/>
    <cellStyle name="Comma 6 2 2 4 5" xfId="12923"/>
    <cellStyle name="Comma 6 2 2 4 6" xfId="7657"/>
    <cellStyle name="Comma 6 2 2 4 7" xfId="4111"/>
    <cellStyle name="Comma 6 2 2 5" xfId="1260"/>
    <cellStyle name="Comma 6 2 2 5 2" xfId="2816"/>
    <cellStyle name="Comma 6 2 2 5 2 2" xfId="10464"/>
    <cellStyle name="Comma 6 2 2 5 2 3" xfId="5447"/>
    <cellStyle name="Comma 6 2 2 5 3" xfId="6845"/>
    <cellStyle name="Comma 6 2 2 5 3 2" xfId="11860"/>
    <cellStyle name="Comma 6 2 2 5 4" xfId="8756"/>
    <cellStyle name="Comma 6 2 2 5 5" xfId="13314"/>
    <cellStyle name="Comma 6 2 2 5 6" xfId="8058"/>
    <cellStyle name="Comma 6 2 2 5 7" xfId="3686"/>
    <cellStyle name="Comma 6 2 2 6" xfId="1654"/>
    <cellStyle name="Comma 6 2 2 6 2" xfId="9642"/>
    <cellStyle name="Comma 6 2 2 6 3" xfId="4624"/>
    <cellStyle name="Comma 6 2 2 7" xfId="5801"/>
    <cellStyle name="Comma 6 2 2 7 2" xfId="10817"/>
    <cellStyle name="Comma 6 2 2 8" xfId="8378"/>
    <cellStyle name="Comma 6 2 2 9" xfId="12271"/>
    <cellStyle name="Comma 6 2 3" xfId="281"/>
    <cellStyle name="Comma 6 2 3 10" xfId="3462"/>
    <cellStyle name="Comma 6 2 3 2" xfId="658"/>
    <cellStyle name="Comma 6 2 3 2 2" xfId="1960"/>
    <cellStyle name="Comma 6 2 3 2 2 2" xfId="9917"/>
    <cellStyle name="Comma 6 2 3 2 2 3" xfId="4899"/>
    <cellStyle name="Comma 6 2 3 2 3" xfId="6107"/>
    <cellStyle name="Comma 6 2 3 2 3 2" xfId="11123"/>
    <cellStyle name="Comma 6 2 3 2 4" xfId="9033"/>
    <cellStyle name="Comma 6 2 3 2 5" xfId="12577"/>
    <cellStyle name="Comma 6 2 3 2 6" xfId="7510"/>
    <cellStyle name="Comma 6 2 3 2 7" xfId="3964"/>
    <cellStyle name="Comma 6 2 3 3" xfId="1067"/>
    <cellStyle name="Comma 6 2 3 3 2" xfId="2309"/>
    <cellStyle name="Comma 6 2 3 3 2 2" xfId="10066"/>
    <cellStyle name="Comma 6 2 3 3 2 3" xfId="5048"/>
    <cellStyle name="Comma 6 2 3 3 3" xfId="6456"/>
    <cellStyle name="Comma 6 2 3 3 3 2" xfId="11471"/>
    <cellStyle name="Comma 6 2 3 3 4" xfId="9182"/>
    <cellStyle name="Comma 6 2 3 3 5" xfId="12925"/>
    <cellStyle name="Comma 6 2 3 3 6" xfId="7659"/>
    <cellStyle name="Comma 6 2 3 3 7" xfId="4113"/>
    <cellStyle name="Comma 6 2 3 4" xfId="1425"/>
    <cellStyle name="Comma 6 2 3 4 2" xfId="2983"/>
    <cellStyle name="Comma 6 2 3 4 2 2" xfId="10626"/>
    <cellStyle name="Comma 6 2 3 4 2 3" xfId="5609"/>
    <cellStyle name="Comma 6 2 3 4 3" xfId="7007"/>
    <cellStyle name="Comma 6 2 3 4 3 2" xfId="12022"/>
    <cellStyle name="Comma 6 2 3 4 4" xfId="8714"/>
    <cellStyle name="Comma 6 2 3 4 5" xfId="13476"/>
    <cellStyle name="Comma 6 2 3 4 6" xfId="8220"/>
    <cellStyle name="Comma 6 2 3 4 7" xfId="3644"/>
    <cellStyle name="Comma 6 2 3 5" xfId="1816"/>
    <cellStyle name="Comma 6 2 3 5 2" xfId="9600"/>
    <cellStyle name="Comma 6 2 3 5 3" xfId="4582"/>
    <cellStyle name="Comma 6 2 3 6" xfId="5963"/>
    <cellStyle name="Comma 6 2 3 6 2" xfId="10979"/>
    <cellStyle name="Comma 6 2 3 7" xfId="8540"/>
    <cellStyle name="Comma 6 2 3 8" xfId="12433"/>
    <cellStyle name="Comma 6 2 3 9" xfId="7193"/>
    <cellStyle name="Comma 6 2 4" xfId="596"/>
    <cellStyle name="Comma 6 2 4 2" xfId="1005"/>
    <cellStyle name="Comma 6 2 4 2 2" xfId="1961"/>
    <cellStyle name="Comma 6 2 4 2 2 2" xfId="10067"/>
    <cellStyle name="Comma 6 2 4 2 2 3" xfId="5049"/>
    <cellStyle name="Comma 6 2 4 2 3" xfId="6108"/>
    <cellStyle name="Comma 6 2 4 2 3 2" xfId="11124"/>
    <cellStyle name="Comma 6 2 4 2 4" xfId="9183"/>
    <cellStyle name="Comma 6 2 4 2 5" xfId="12578"/>
    <cellStyle name="Comma 6 2 4 2 6" xfId="7660"/>
    <cellStyle name="Comma 6 2 4 2 7" xfId="4114"/>
    <cellStyle name="Comma 6 2 4 3" xfId="1361"/>
    <cellStyle name="Comma 6 2 4 3 2" xfId="2310"/>
    <cellStyle name="Comma 6 2 4 3 2 2" xfId="10564"/>
    <cellStyle name="Comma 6 2 4 3 2 3" xfId="5547"/>
    <cellStyle name="Comma 6 2 4 3 3" xfId="6457"/>
    <cellStyle name="Comma 6 2 4 3 3 2" xfId="11472"/>
    <cellStyle name="Comma 6 2 4 3 4" xfId="8971"/>
    <cellStyle name="Comma 6 2 4 3 5" xfId="12926"/>
    <cellStyle name="Comma 6 2 4 3 6" xfId="8158"/>
    <cellStyle name="Comma 6 2 4 3 7" xfId="3902"/>
    <cellStyle name="Comma 6 2 4 4" xfId="2919"/>
    <cellStyle name="Comma 6 2 4 4 2" xfId="6945"/>
    <cellStyle name="Comma 6 2 4 4 2 2" xfId="11960"/>
    <cellStyle name="Comma 6 2 4 4 3" xfId="13414"/>
    <cellStyle name="Comma 6 2 4 4 4" xfId="9855"/>
    <cellStyle name="Comma 6 2 4 4 5" xfId="4837"/>
    <cellStyle name="Comma 6 2 4 5" xfId="1754"/>
    <cellStyle name="Comma 6 2 4 5 2" xfId="10917"/>
    <cellStyle name="Comma 6 2 4 5 3" xfId="5901"/>
    <cellStyle name="Comma 6 2 4 6" xfId="8478"/>
    <cellStyle name="Comma 6 2 4 7" xfId="12371"/>
    <cellStyle name="Comma 6 2 4 8" xfId="7448"/>
    <cellStyle name="Comma 6 2 4 9" xfId="3400"/>
    <cellStyle name="Comma 6 2 5" xfId="437"/>
    <cellStyle name="Comma 6 2 5 2" xfId="845"/>
    <cellStyle name="Comma 6 2 5 2 2" xfId="9696"/>
    <cellStyle name="Comma 6 2 5 2 3" xfId="4678"/>
    <cellStyle name="Comma 6 2 5 3" xfId="1957"/>
    <cellStyle name="Comma 6 2 5 3 2" xfId="11120"/>
    <cellStyle name="Comma 6 2 5 3 3" xfId="6104"/>
    <cellStyle name="Comma 6 2 5 4" xfId="8812"/>
    <cellStyle name="Comma 6 2 5 5" xfId="12574"/>
    <cellStyle name="Comma 6 2 5 6" xfId="7289"/>
    <cellStyle name="Comma 6 2 5 7" xfId="3743"/>
    <cellStyle name="Comma 6 2 6" xfId="772"/>
    <cellStyle name="Comma 6 2 6 2" xfId="2306"/>
    <cellStyle name="Comma 6 2 6 2 2" xfId="10063"/>
    <cellStyle name="Comma 6 2 6 2 3" xfId="5045"/>
    <cellStyle name="Comma 6 2 6 3" xfId="6453"/>
    <cellStyle name="Comma 6 2 6 3 2" xfId="11468"/>
    <cellStyle name="Comma 6 2 6 4" xfId="9179"/>
    <cellStyle name="Comma 6 2 6 5" xfId="12922"/>
    <cellStyle name="Comma 6 2 6 6" xfId="7656"/>
    <cellStyle name="Comma 6 2 6 7" xfId="4110"/>
    <cellStyle name="Comma 6 2 7" xfId="1196"/>
    <cellStyle name="Comma 6 2 7 2" xfId="2748"/>
    <cellStyle name="Comma 6 2 7 2 2" xfId="10405"/>
    <cellStyle name="Comma 6 2 7 2 3" xfId="5388"/>
    <cellStyle name="Comma 6 2 7 3" xfId="6786"/>
    <cellStyle name="Comma 6 2 7 3 2" xfId="11801"/>
    <cellStyle name="Comma 6 2 7 4" xfId="8651"/>
    <cellStyle name="Comma 6 2 7 5" xfId="13255"/>
    <cellStyle name="Comma 6 2 7 6" xfId="7999"/>
    <cellStyle name="Comma 6 2 7 7" xfId="3578"/>
    <cellStyle name="Comma 6 2 8" xfId="1595"/>
    <cellStyle name="Comma 6 2 8 2" xfId="9538"/>
    <cellStyle name="Comma 6 2 8 3" xfId="4520"/>
    <cellStyle name="Comma 6 2 9" xfId="5740"/>
    <cellStyle name="Comma 6 2 9 2" xfId="10756"/>
    <cellStyle name="Comma 6 3" xfId="196"/>
    <cellStyle name="Comma 6 3 10" xfId="7174"/>
    <cellStyle name="Comma 6 3 11" xfId="3343"/>
    <cellStyle name="Comma 6 3 2" xfId="388"/>
    <cellStyle name="Comma 6 3 2 2" xfId="639"/>
    <cellStyle name="Comma 6 3 2 2 2" xfId="1963"/>
    <cellStyle name="Comma 6 3 2 2 2 2" xfId="10069"/>
    <cellStyle name="Comma 6 3 2 2 2 3" xfId="5051"/>
    <cellStyle name="Comma 6 3 2 2 3" xfId="6110"/>
    <cellStyle name="Comma 6 3 2 2 3 2" xfId="11126"/>
    <cellStyle name="Comma 6 3 2 2 4" xfId="9185"/>
    <cellStyle name="Comma 6 3 2 2 5" xfId="12580"/>
    <cellStyle name="Comma 6 3 2 2 6" xfId="7662"/>
    <cellStyle name="Comma 6 3 2 2 7" xfId="4116"/>
    <cellStyle name="Comma 6 3 2 3" xfId="1048"/>
    <cellStyle name="Comma 6 3 2 3 2" xfId="2312"/>
    <cellStyle name="Comma 6 3 2 3 2 2" xfId="10607"/>
    <cellStyle name="Comma 6 3 2 3 2 3" xfId="5590"/>
    <cellStyle name="Comma 6 3 2 3 3" xfId="6459"/>
    <cellStyle name="Comma 6 3 2 3 3 2" xfId="11474"/>
    <cellStyle name="Comma 6 3 2 3 4" xfId="9014"/>
    <cellStyle name="Comma 6 3 2 3 5" xfId="12928"/>
    <cellStyle name="Comma 6 3 2 3 6" xfId="8201"/>
    <cellStyle name="Comma 6 3 2 3 7" xfId="3945"/>
    <cellStyle name="Comma 6 3 2 4" xfId="1405"/>
    <cellStyle name="Comma 6 3 2 4 2" xfId="2963"/>
    <cellStyle name="Comma 6 3 2 4 2 2" xfId="12003"/>
    <cellStyle name="Comma 6 3 2 4 2 3" xfId="6988"/>
    <cellStyle name="Comma 6 3 2 4 3" xfId="13457"/>
    <cellStyle name="Comma 6 3 2 4 4" xfId="9898"/>
    <cellStyle name="Comma 6 3 2 4 5" xfId="4880"/>
    <cellStyle name="Comma 6 3 2 5" xfId="1797"/>
    <cellStyle name="Comma 6 3 2 5 2" xfId="10960"/>
    <cellStyle name="Comma 6 3 2 5 3" xfId="5944"/>
    <cellStyle name="Comma 6 3 2 6" xfId="8521"/>
    <cellStyle name="Comma 6 3 2 7" xfId="12414"/>
    <cellStyle name="Comma 6 3 2 8" xfId="7491"/>
    <cellStyle name="Comma 6 3 2 9" xfId="3443"/>
    <cellStyle name="Comma 6 3 3" xfId="539"/>
    <cellStyle name="Comma 6 3 3 2" xfId="948"/>
    <cellStyle name="Comma 6 3 3 2 2" xfId="9798"/>
    <cellStyle name="Comma 6 3 3 2 3" xfId="4780"/>
    <cellStyle name="Comma 6 3 3 3" xfId="1962"/>
    <cellStyle name="Comma 6 3 3 3 2" xfId="11125"/>
    <cellStyle name="Comma 6 3 3 3 3" xfId="6109"/>
    <cellStyle name="Comma 6 3 3 4" xfId="8914"/>
    <cellStyle name="Comma 6 3 3 5" xfId="12579"/>
    <cellStyle name="Comma 6 3 3 6" xfId="7391"/>
    <cellStyle name="Comma 6 3 3 7" xfId="3845"/>
    <cellStyle name="Comma 6 3 4" xfId="802"/>
    <cellStyle name="Comma 6 3 4 2" xfId="2311"/>
    <cellStyle name="Comma 6 3 4 2 2" xfId="10068"/>
    <cellStyle name="Comma 6 3 4 2 3" xfId="5050"/>
    <cellStyle name="Comma 6 3 4 3" xfId="6458"/>
    <cellStyle name="Comma 6 3 4 3 2" xfId="11473"/>
    <cellStyle name="Comma 6 3 4 4" xfId="9184"/>
    <cellStyle name="Comma 6 3 4 5" xfId="12927"/>
    <cellStyle name="Comma 6 3 4 6" xfId="7661"/>
    <cellStyle name="Comma 6 3 4 7" xfId="4115"/>
    <cellStyle name="Comma 6 3 5" xfId="1304"/>
    <cellStyle name="Comma 6 3 5 2" xfId="2861"/>
    <cellStyle name="Comma 6 3 5 2 2" xfId="10507"/>
    <cellStyle name="Comma 6 3 5 2 3" xfId="5490"/>
    <cellStyle name="Comma 6 3 5 3" xfId="6888"/>
    <cellStyle name="Comma 6 3 5 3 2" xfId="11903"/>
    <cellStyle name="Comma 6 3 5 4" xfId="8695"/>
    <cellStyle name="Comma 6 3 5 5" xfId="13357"/>
    <cellStyle name="Comma 6 3 5 6" xfId="8101"/>
    <cellStyle name="Comma 6 3 5 7" xfId="3624"/>
    <cellStyle name="Comma 6 3 6" xfId="1697"/>
    <cellStyle name="Comma 6 3 6 2" xfId="9581"/>
    <cellStyle name="Comma 6 3 6 3" xfId="4563"/>
    <cellStyle name="Comma 6 3 7" xfId="5844"/>
    <cellStyle name="Comma 6 3 7 2" xfId="10860"/>
    <cellStyle name="Comma 6 3 8" xfId="8421"/>
    <cellStyle name="Comma 6 3 9" xfId="12314"/>
    <cellStyle name="Comma 6 4" xfId="232"/>
    <cellStyle name="Comma 6 4 10" xfId="7217"/>
    <cellStyle name="Comma 6 4 11" xfId="3281"/>
    <cellStyle name="Comma 6 4 2" xfId="325"/>
    <cellStyle name="Comma 6 4 2 2" xfId="682"/>
    <cellStyle name="Comma 6 4 2 2 2" xfId="1965"/>
    <cellStyle name="Comma 6 4 2 2 2 2" xfId="10071"/>
    <cellStyle name="Comma 6 4 2 2 2 3" xfId="5053"/>
    <cellStyle name="Comma 6 4 2 2 3" xfId="6112"/>
    <cellStyle name="Comma 6 4 2 2 3 2" xfId="11128"/>
    <cellStyle name="Comma 6 4 2 2 4" xfId="9187"/>
    <cellStyle name="Comma 6 4 2 2 5" xfId="12582"/>
    <cellStyle name="Comma 6 4 2 2 6" xfId="7664"/>
    <cellStyle name="Comma 6 4 2 2 7" xfId="4118"/>
    <cellStyle name="Comma 6 4 2 3" xfId="1091"/>
    <cellStyle name="Comma 6 4 2 3 2" xfId="2314"/>
    <cellStyle name="Comma 6 4 2 3 2 2" xfId="10650"/>
    <cellStyle name="Comma 6 4 2 3 2 3" xfId="5633"/>
    <cellStyle name="Comma 6 4 2 3 3" xfId="6461"/>
    <cellStyle name="Comma 6 4 2 3 3 2" xfId="11476"/>
    <cellStyle name="Comma 6 4 2 3 4" xfId="9057"/>
    <cellStyle name="Comma 6 4 2 3 5" xfId="12930"/>
    <cellStyle name="Comma 6 4 2 3 6" xfId="8244"/>
    <cellStyle name="Comma 6 4 2 3 7" xfId="3988"/>
    <cellStyle name="Comma 6 4 2 4" xfId="1449"/>
    <cellStyle name="Comma 6 4 2 4 2" xfId="3008"/>
    <cellStyle name="Comma 6 4 2 4 2 2" xfId="12046"/>
    <cellStyle name="Comma 6 4 2 4 2 3" xfId="7031"/>
    <cellStyle name="Comma 6 4 2 4 3" xfId="13500"/>
    <cellStyle name="Comma 6 4 2 4 4" xfId="9941"/>
    <cellStyle name="Comma 6 4 2 4 5" xfId="4923"/>
    <cellStyle name="Comma 6 4 2 5" xfId="1840"/>
    <cellStyle name="Comma 6 4 2 5 2" xfId="11003"/>
    <cellStyle name="Comma 6 4 2 5 3" xfId="5987"/>
    <cellStyle name="Comma 6 4 2 6" xfId="8564"/>
    <cellStyle name="Comma 6 4 2 7" xfId="12457"/>
    <cellStyle name="Comma 6 4 2 8" xfId="7534"/>
    <cellStyle name="Comma 6 4 2 9" xfId="3486"/>
    <cellStyle name="Comma 6 4 3" xfId="477"/>
    <cellStyle name="Comma 6 4 3 2" xfId="1964"/>
    <cellStyle name="Comma 6 4 3 2 2" xfId="9736"/>
    <cellStyle name="Comma 6 4 3 2 3" xfId="4718"/>
    <cellStyle name="Comma 6 4 3 3" xfId="6111"/>
    <cellStyle name="Comma 6 4 3 3 2" xfId="11127"/>
    <cellStyle name="Comma 6 4 3 4" xfId="8852"/>
    <cellStyle name="Comma 6 4 3 5" xfId="12581"/>
    <cellStyle name="Comma 6 4 3 6" xfId="7329"/>
    <cellStyle name="Comma 6 4 3 7" xfId="3783"/>
    <cellStyle name="Comma 6 4 4" xfId="886"/>
    <cellStyle name="Comma 6 4 4 2" xfId="2313"/>
    <cellStyle name="Comma 6 4 4 2 2" xfId="10070"/>
    <cellStyle name="Comma 6 4 4 2 3" xfId="5052"/>
    <cellStyle name="Comma 6 4 4 3" xfId="6460"/>
    <cellStyle name="Comma 6 4 4 3 2" xfId="11475"/>
    <cellStyle name="Comma 6 4 4 4" xfId="9186"/>
    <cellStyle name="Comma 6 4 4 5" xfId="12929"/>
    <cellStyle name="Comma 6 4 4 6" xfId="7663"/>
    <cellStyle name="Comma 6 4 4 7" xfId="4117"/>
    <cellStyle name="Comma 6 4 5" xfId="1238"/>
    <cellStyle name="Comma 6 4 5 2" xfId="2794"/>
    <cellStyle name="Comma 6 4 5 2 2" xfId="10445"/>
    <cellStyle name="Comma 6 4 5 2 3" xfId="5428"/>
    <cellStyle name="Comma 6 4 5 3" xfId="6826"/>
    <cellStyle name="Comma 6 4 5 3 2" xfId="11841"/>
    <cellStyle name="Comma 6 4 5 4" xfId="8738"/>
    <cellStyle name="Comma 6 4 5 5" xfId="13295"/>
    <cellStyle name="Comma 6 4 5 6" xfId="8039"/>
    <cellStyle name="Comma 6 4 5 7" xfId="3668"/>
    <cellStyle name="Comma 6 4 6" xfId="1635"/>
    <cellStyle name="Comma 6 4 6 2" xfId="9624"/>
    <cellStyle name="Comma 6 4 6 3" xfId="4606"/>
    <cellStyle name="Comma 6 4 7" xfId="5782"/>
    <cellStyle name="Comma 6 4 7 2" xfId="10798"/>
    <cellStyle name="Comma 6 4 8" xfId="8359"/>
    <cellStyle name="Comma 6 4 9" xfId="12252"/>
    <cellStyle name="Comma 6 5" xfId="259"/>
    <cellStyle name="Comma 6 5 2" xfId="577"/>
    <cellStyle name="Comma 6 5 2 2" xfId="1966"/>
    <cellStyle name="Comma 6 5 2 2 2" xfId="10072"/>
    <cellStyle name="Comma 6 5 2 2 3" xfId="5054"/>
    <cellStyle name="Comma 6 5 2 3" xfId="6113"/>
    <cellStyle name="Comma 6 5 2 3 2" xfId="11129"/>
    <cellStyle name="Comma 6 5 2 4" xfId="9188"/>
    <cellStyle name="Comma 6 5 2 5" xfId="12583"/>
    <cellStyle name="Comma 6 5 2 6" xfId="7665"/>
    <cellStyle name="Comma 6 5 2 7" xfId="4119"/>
    <cellStyle name="Comma 6 5 3" xfId="986"/>
    <cellStyle name="Comma 6 5 3 2" xfId="2315"/>
    <cellStyle name="Comma 6 5 3 2 2" xfId="10545"/>
    <cellStyle name="Comma 6 5 3 2 3" xfId="5528"/>
    <cellStyle name="Comma 6 5 3 3" xfId="6462"/>
    <cellStyle name="Comma 6 5 3 3 2" xfId="11477"/>
    <cellStyle name="Comma 6 5 3 4" xfId="8952"/>
    <cellStyle name="Comma 6 5 3 5" xfId="12931"/>
    <cellStyle name="Comma 6 5 3 6" xfId="8139"/>
    <cellStyle name="Comma 6 5 3 7" xfId="3883"/>
    <cellStyle name="Comma 6 5 4" xfId="1342"/>
    <cellStyle name="Comma 6 5 4 2" xfId="2900"/>
    <cellStyle name="Comma 6 5 4 2 2" xfId="11941"/>
    <cellStyle name="Comma 6 5 4 2 3" xfId="6926"/>
    <cellStyle name="Comma 6 5 4 3" xfId="13395"/>
    <cellStyle name="Comma 6 5 4 4" xfId="9836"/>
    <cellStyle name="Comma 6 5 4 5" xfId="4818"/>
    <cellStyle name="Comma 6 5 5" xfId="1735"/>
    <cellStyle name="Comma 6 5 5 2" xfId="10898"/>
    <cellStyle name="Comma 6 5 5 3" xfId="5882"/>
    <cellStyle name="Comma 6 5 6" xfId="8459"/>
    <cellStyle name="Comma 6 5 7" xfId="12352"/>
    <cellStyle name="Comma 6 5 8" xfId="7429"/>
    <cellStyle name="Comma 6 5 9" xfId="3381"/>
    <cellStyle name="Comma 6 6" xfId="414"/>
    <cellStyle name="Comma 6 6 2" xfId="822"/>
    <cellStyle name="Comma 6 6 2 2" xfId="1967"/>
    <cellStyle name="Comma 6 6 2 2 2" xfId="10073"/>
    <cellStyle name="Comma 6 6 2 2 3" xfId="5055"/>
    <cellStyle name="Comma 6 6 2 3" xfId="6114"/>
    <cellStyle name="Comma 6 6 2 3 2" xfId="11130"/>
    <cellStyle name="Comma 6 6 2 4" xfId="9189"/>
    <cellStyle name="Comma 6 6 2 5" xfId="12584"/>
    <cellStyle name="Comma 6 6 2 6" xfId="7666"/>
    <cellStyle name="Comma 6 6 2 7" xfId="4120"/>
    <cellStyle name="Comma 6 6 3" xfId="1172"/>
    <cellStyle name="Comma 6 6 3 2" xfId="2316"/>
    <cellStyle name="Comma 6 6 3 2 2" xfId="10382"/>
    <cellStyle name="Comma 6 6 3 2 3" xfId="5365"/>
    <cellStyle name="Comma 6 6 3 3" xfId="6463"/>
    <cellStyle name="Comma 6 6 3 3 2" xfId="11478"/>
    <cellStyle name="Comma 6 6 3 4" xfId="9487"/>
    <cellStyle name="Comma 6 6 3 5" xfId="12932"/>
    <cellStyle name="Comma 6 6 3 6" xfId="7976"/>
    <cellStyle name="Comma 6 6 3 7" xfId="4469"/>
    <cellStyle name="Comma 6 6 4" xfId="2723"/>
    <cellStyle name="Comma 6 6 4 2" xfId="6763"/>
    <cellStyle name="Comma 6 6 4 2 2" xfId="11778"/>
    <cellStyle name="Comma 6 6 4 3" xfId="13232"/>
    <cellStyle name="Comma 6 6 4 4" xfId="9673"/>
    <cellStyle name="Comma 6 6 4 5" xfId="4655"/>
    <cellStyle name="Comma 6 6 5" xfId="1572"/>
    <cellStyle name="Comma 6 6 5 2" xfId="10733"/>
    <cellStyle name="Comma 6 6 5 3" xfId="5717"/>
    <cellStyle name="Comma 6 6 6" xfId="8789"/>
    <cellStyle name="Comma 6 6 7" xfId="12189"/>
    <cellStyle name="Comma 6 6 8" xfId="7266"/>
    <cellStyle name="Comma 6 6 9" xfId="3720"/>
    <cellStyle name="Comma 6 7" xfId="748"/>
    <cellStyle name="Comma 6 7 2" xfId="1956"/>
    <cellStyle name="Comma 6 7 2 2" xfId="10062"/>
    <cellStyle name="Comma 6 7 2 3" xfId="5044"/>
    <cellStyle name="Comma 6 7 3" xfId="6103"/>
    <cellStyle name="Comma 6 7 3 2" xfId="11119"/>
    <cellStyle name="Comma 6 7 4" xfId="9178"/>
    <cellStyle name="Comma 6 7 5" xfId="12573"/>
    <cellStyle name="Comma 6 7 6" xfId="7655"/>
    <cellStyle name="Comma 6 7 7" xfId="4109"/>
    <cellStyle name="Comma 6 8" xfId="1152"/>
    <cellStyle name="Comma 6 8 2" xfId="2305"/>
    <cellStyle name="Comma 6 8 2 2" xfId="10362"/>
    <cellStyle name="Comma 6 8 2 3" xfId="5345"/>
    <cellStyle name="Comma 6 8 3" xfId="6452"/>
    <cellStyle name="Comma 6 8 3 2" xfId="11467"/>
    <cellStyle name="Comma 6 8 4" xfId="8632"/>
    <cellStyle name="Comma 6 8 5" xfId="12921"/>
    <cellStyle name="Comma 6 8 6" xfId="7956"/>
    <cellStyle name="Comma 6 8 7" xfId="3556"/>
    <cellStyle name="Comma 6 9" xfId="2677"/>
    <cellStyle name="Comma 6 9 2" xfId="6743"/>
    <cellStyle name="Comma 6 9 2 2" xfId="11758"/>
    <cellStyle name="Comma 6 9 3" xfId="13212"/>
    <cellStyle name="Comma 6 9 4" xfId="9518"/>
    <cellStyle name="Comma 6 9 5" xfId="4500"/>
    <cellStyle name="Comma 7" xfId="110"/>
    <cellStyle name="Comma 8" xfId="5"/>
    <cellStyle name="Explanatory Text 2" xfId="4426"/>
    <cellStyle name="Good 2" xfId="4427"/>
    <cellStyle name="Heading 1 2" xfId="4428"/>
    <cellStyle name="Heading 2 2" xfId="4429"/>
    <cellStyle name="Heading 3 2" xfId="4430"/>
    <cellStyle name="Heading 4 2" xfId="4431"/>
    <cellStyle name="Input 2" xfId="4432"/>
    <cellStyle name="Input 3" xfId="4446"/>
    <cellStyle name="Linked Cell 2" xfId="4433"/>
    <cellStyle name="Neutral 2" xfId="4434"/>
    <cellStyle name="Normal" xfId="0" builtinId="0"/>
    <cellStyle name="Normal 10" xfId="71"/>
    <cellStyle name="Normal 10 10" xfId="1500"/>
    <cellStyle name="Normal 10 10 2" xfId="12117"/>
    <cellStyle name="Normal 10 11" xfId="3219"/>
    <cellStyle name="Normal 10 2" xfId="142"/>
    <cellStyle name="Normal 10 2 10" xfId="1563"/>
    <cellStyle name="Normal 10 2 10 2" xfId="12180"/>
    <cellStyle name="Normal 10 2 10 3" xfId="10724"/>
    <cellStyle name="Normal 10 2 10 4" xfId="5708"/>
    <cellStyle name="Normal 10 2 11" xfId="1504"/>
    <cellStyle name="Normal 10 2 11 2" xfId="8307"/>
    <cellStyle name="Normal 10 2 12" xfId="12121"/>
    <cellStyle name="Normal 10 2 13" xfId="7105"/>
    <cellStyle name="Normal 10 2 14" xfId="3228"/>
    <cellStyle name="Normal 10 2 2" xfId="181"/>
    <cellStyle name="Normal 10 2 2 10" xfId="8332"/>
    <cellStyle name="Normal 10 2 2 11" xfId="12150"/>
    <cellStyle name="Normal 10 2 2 12" xfId="7142"/>
    <cellStyle name="Normal 10 2 2 13" xfId="3254"/>
    <cellStyle name="Normal 10 2 2 2" xfId="400"/>
    <cellStyle name="Normal 10 2 2 2 10" xfId="7185"/>
    <cellStyle name="Normal 10 2 2 2 11" xfId="3354"/>
    <cellStyle name="Normal 10 2 2 2 2" xfId="650"/>
    <cellStyle name="Normal 10 2 2 2 2 2" xfId="1059"/>
    <cellStyle name="Normal 10 2 2 2 2 2 2" xfId="1972"/>
    <cellStyle name="Normal 10 2 2 2 2 2 2 2" xfId="10078"/>
    <cellStyle name="Normal 10 2 2 2 2 2 2 3" xfId="5060"/>
    <cellStyle name="Normal 10 2 2 2 2 2 3" xfId="6119"/>
    <cellStyle name="Normal 10 2 2 2 2 2 3 2" xfId="11135"/>
    <cellStyle name="Normal 10 2 2 2 2 2 4" xfId="9194"/>
    <cellStyle name="Normal 10 2 2 2 2 2 5" xfId="12589"/>
    <cellStyle name="Normal 10 2 2 2 2 2 6" xfId="7671"/>
    <cellStyle name="Normal 10 2 2 2 2 2 7" xfId="4125"/>
    <cellStyle name="Normal 10 2 2 2 2 3" xfId="1417"/>
    <cellStyle name="Normal 10 2 2 2 2 3 2" xfId="2321"/>
    <cellStyle name="Normal 10 2 2 2 2 3 2 2" xfId="10618"/>
    <cellStyle name="Normal 10 2 2 2 2 3 2 3" xfId="5601"/>
    <cellStyle name="Normal 10 2 2 2 2 3 3" xfId="6468"/>
    <cellStyle name="Normal 10 2 2 2 2 3 3 2" xfId="11483"/>
    <cellStyle name="Normal 10 2 2 2 2 3 4" xfId="9025"/>
    <cellStyle name="Normal 10 2 2 2 2 3 5" xfId="12937"/>
    <cellStyle name="Normal 10 2 2 2 2 3 6" xfId="8212"/>
    <cellStyle name="Normal 10 2 2 2 2 3 7" xfId="3956"/>
    <cellStyle name="Normal 10 2 2 2 2 4" xfId="2975"/>
    <cellStyle name="Normal 10 2 2 2 2 4 2" xfId="6999"/>
    <cellStyle name="Normal 10 2 2 2 2 4 2 2" xfId="12014"/>
    <cellStyle name="Normal 10 2 2 2 2 4 3" xfId="13468"/>
    <cellStyle name="Normal 10 2 2 2 2 4 4" xfId="9909"/>
    <cellStyle name="Normal 10 2 2 2 2 4 5" xfId="4891"/>
    <cellStyle name="Normal 10 2 2 2 2 5" xfId="1808"/>
    <cellStyle name="Normal 10 2 2 2 2 5 2" xfId="10971"/>
    <cellStyle name="Normal 10 2 2 2 2 5 3" xfId="5955"/>
    <cellStyle name="Normal 10 2 2 2 2 6" xfId="8532"/>
    <cellStyle name="Normal 10 2 2 2 2 7" xfId="12425"/>
    <cellStyle name="Normal 10 2 2 2 2 8" xfId="7502"/>
    <cellStyle name="Normal 10 2 2 2 2 9" xfId="3454"/>
    <cellStyle name="Normal 10 2 2 2 2_Degree data" xfId="2646"/>
    <cellStyle name="Normal 10 2 2 2 3" xfId="550"/>
    <cellStyle name="Normal 10 2 2 2 3 2" xfId="1971"/>
    <cellStyle name="Normal 10 2 2 2 3 2 2" xfId="9809"/>
    <cellStyle name="Normal 10 2 2 2 3 2 3" xfId="4791"/>
    <cellStyle name="Normal 10 2 2 2 3 3" xfId="6118"/>
    <cellStyle name="Normal 10 2 2 2 3 3 2" xfId="11134"/>
    <cellStyle name="Normal 10 2 2 2 3 4" xfId="8925"/>
    <cellStyle name="Normal 10 2 2 2 3 5" xfId="12588"/>
    <cellStyle name="Normal 10 2 2 2 3 6" xfId="7402"/>
    <cellStyle name="Normal 10 2 2 2 3 7" xfId="3856"/>
    <cellStyle name="Normal 10 2 2 2 4" xfId="959"/>
    <cellStyle name="Normal 10 2 2 2 4 2" xfId="2320"/>
    <cellStyle name="Normal 10 2 2 2 4 2 2" xfId="10077"/>
    <cellStyle name="Normal 10 2 2 2 4 2 3" xfId="5059"/>
    <cellStyle name="Normal 10 2 2 2 4 3" xfId="6467"/>
    <cellStyle name="Normal 10 2 2 2 4 3 2" xfId="11482"/>
    <cellStyle name="Normal 10 2 2 2 4 4" xfId="9193"/>
    <cellStyle name="Normal 10 2 2 2 4 5" xfId="12936"/>
    <cellStyle name="Normal 10 2 2 2 4 6" xfId="7670"/>
    <cellStyle name="Normal 10 2 2 2 4 7" xfId="4124"/>
    <cellStyle name="Normal 10 2 2 2 5" xfId="1315"/>
    <cellStyle name="Normal 10 2 2 2 5 2" xfId="2873"/>
    <cellStyle name="Normal 10 2 2 2 5 2 2" xfId="10518"/>
    <cellStyle name="Normal 10 2 2 2 5 2 3" xfId="5501"/>
    <cellStyle name="Normal 10 2 2 2 5 3" xfId="6899"/>
    <cellStyle name="Normal 10 2 2 2 5 3 2" xfId="11914"/>
    <cellStyle name="Normal 10 2 2 2 5 4" xfId="8706"/>
    <cellStyle name="Normal 10 2 2 2 5 5" xfId="13368"/>
    <cellStyle name="Normal 10 2 2 2 5 6" xfId="8112"/>
    <cellStyle name="Normal 10 2 2 2 5 7" xfId="3636"/>
    <cellStyle name="Normal 10 2 2 2 6" xfId="1708"/>
    <cellStyle name="Normal 10 2 2 2 6 2" xfId="9592"/>
    <cellStyle name="Normal 10 2 2 2 6 3" xfId="4574"/>
    <cellStyle name="Normal 10 2 2 2 7" xfId="5855"/>
    <cellStyle name="Normal 10 2 2 2 7 2" xfId="10871"/>
    <cellStyle name="Normal 10 2 2 2 8" xfId="8432"/>
    <cellStyle name="Normal 10 2 2 2 9" xfId="12325"/>
    <cellStyle name="Normal 10 2 2 2_Degree data" xfId="2643"/>
    <cellStyle name="Normal 10 2 2 3" xfId="356"/>
    <cellStyle name="Normal 10 2 2 3 10" xfId="7246"/>
    <cellStyle name="Normal 10 2 2 3 11" xfId="3311"/>
    <cellStyle name="Normal 10 2 2 3 2" xfId="711"/>
    <cellStyle name="Normal 10 2 2 3 2 2" xfId="1120"/>
    <cellStyle name="Normal 10 2 2 3 2 2 2" xfId="1974"/>
    <cellStyle name="Normal 10 2 2 3 2 2 2 2" xfId="10080"/>
    <cellStyle name="Normal 10 2 2 3 2 2 2 3" xfId="5062"/>
    <cellStyle name="Normal 10 2 2 3 2 2 3" xfId="6121"/>
    <cellStyle name="Normal 10 2 2 3 2 2 3 2" xfId="11137"/>
    <cellStyle name="Normal 10 2 2 3 2 2 4" xfId="9196"/>
    <cellStyle name="Normal 10 2 2 3 2 2 5" xfId="12591"/>
    <cellStyle name="Normal 10 2 2 3 2 2 6" xfId="7673"/>
    <cellStyle name="Normal 10 2 2 3 2 2 7" xfId="4127"/>
    <cellStyle name="Normal 10 2 2 3 2 3" xfId="1478"/>
    <cellStyle name="Normal 10 2 2 3 2 3 2" xfId="2323"/>
    <cellStyle name="Normal 10 2 2 3 2 3 2 2" xfId="10679"/>
    <cellStyle name="Normal 10 2 2 3 2 3 2 3" xfId="5662"/>
    <cellStyle name="Normal 10 2 2 3 2 3 3" xfId="6470"/>
    <cellStyle name="Normal 10 2 2 3 2 3 3 2" xfId="11485"/>
    <cellStyle name="Normal 10 2 2 3 2 3 4" xfId="9086"/>
    <cellStyle name="Normal 10 2 2 3 2 3 5" xfId="12939"/>
    <cellStyle name="Normal 10 2 2 3 2 3 6" xfId="8273"/>
    <cellStyle name="Normal 10 2 2 3 2 3 7" xfId="4017"/>
    <cellStyle name="Normal 10 2 2 3 2 4" xfId="3037"/>
    <cellStyle name="Normal 10 2 2 3 2 4 2" xfId="7060"/>
    <cellStyle name="Normal 10 2 2 3 2 4 2 2" xfId="12075"/>
    <cellStyle name="Normal 10 2 2 3 2 4 3" xfId="13529"/>
    <cellStyle name="Normal 10 2 2 3 2 4 4" xfId="9970"/>
    <cellStyle name="Normal 10 2 2 3 2 4 5" xfId="4952"/>
    <cellStyle name="Normal 10 2 2 3 2 5" xfId="1869"/>
    <cellStyle name="Normal 10 2 2 3 2 5 2" xfId="11032"/>
    <cellStyle name="Normal 10 2 2 3 2 5 3" xfId="6016"/>
    <cellStyle name="Normal 10 2 2 3 2 6" xfId="8593"/>
    <cellStyle name="Normal 10 2 2 3 2 7" xfId="12486"/>
    <cellStyle name="Normal 10 2 2 3 2 8" xfId="7563"/>
    <cellStyle name="Normal 10 2 2 3 2 9" xfId="3515"/>
    <cellStyle name="Normal 10 2 2 3 2_Degree data" xfId="2757"/>
    <cellStyle name="Normal 10 2 2 3 3" xfId="507"/>
    <cellStyle name="Normal 10 2 2 3 3 2" xfId="1973"/>
    <cellStyle name="Normal 10 2 2 3 3 2 2" xfId="9766"/>
    <cellStyle name="Normal 10 2 2 3 3 2 3" xfId="4748"/>
    <cellStyle name="Normal 10 2 2 3 3 3" xfId="6120"/>
    <cellStyle name="Normal 10 2 2 3 3 3 2" xfId="11136"/>
    <cellStyle name="Normal 10 2 2 3 3 4" xfId="8882"/>
    <cellStyle name="Normal 10 2 2 3 3 5" xfId="12590"/>
    <cellStyle name="Normal 10 2 2 3 3 6" xfId="7359"/>
    <cellStyle name="Normal 10 2 2 3 3 7" xfId="3813"/>
    <cellStyle name="Normal 10 2 2 3 4" xfId="916"/>
    <cellStyle name="Normal 10 2 2 3 4 2" xfId="2322"/>
    <cellStyle name="Normal 10 2 2 3 4 2 2" xfId="10079"/>
    <cellStyle name="Normal 10 2 2 3 4 2 3" xfId="5061"/>
    <cellStyle name="Normal 10 2 2 3 4 3" xfId="6469"/>
    <cellStyle name="Normal 10 2 2 3 4 3 2" xfId="11484"/>
    <cellStyle name="Normal 10 2 2 3 4 4" xfId="9195"/>
    <cellStyle name="Normal 10 2 2 3 4 5" xfId="12938"/>
    <cellStyle name="Normal 10 2 2 3 4 6" xfId="7672"/>
    <cellStyle name="Normal 10 2 2 3 4 7" xfId="4126"/>
    <cellStyle name="Normal 10 2 2 3 5" xfId="1271"/>
    <cellStyle name="Normal 10 2 2 3 5 2" xfId="2828"/>
    <cellStyle name="Normal 10 2 2 3 5 2 2" xfId="10475"/>
    <cellStyle name="Normal 10 2 2 3 5 2 3" xfId="5458"/>
    <cellStyle name="Normal 10 2 2 3 5 3" xfId="6856"/>
    <cellStyle name="Normal 10 2 2 3 5 3 2" xfId="11871"/>
    <cellStyle name="Normal 10 2 2 3 5 4" xfId="8767"/>
    <cellStyle name="Normal 10 2 2 3 5 5" xfId="13325"/>
    <cellStyle name="Normal 10 2 2 3 5 6" xfId="8069"/>
    <cellStyle name="Normal 10 2 2 3 5 7" xfId="3697"/>
    <cellStyle name="Normal 10 2 2 3 6" xfId="1665"/>
    <cellStyle name="Normal 10 2 2 3 6 2" xfId="9653"/>
    <cellStyle name="Normal 10 2 2 3 6 3" xfId="4635"/>
    <cellStyle name="Normal 10 2 2 3 7" xfId="5812"/>
    <cellStyle name="Normal 10 2 2 3 7 2" xfId="10828"/>
    <cellStyle name="Normal 10 2 2 3 8" xfId="8389"/>
    <cellStyle name="Normal 10 2 2 3 9" xfId="12282"/>
    <cellStyle name="Normal 10 2 2 3_Degree data" xfId="2631"/>
    <cellStyle name="Normal 10 2 2 4" xfId="296"/>
    <cellStyle name="Normal 10 2 2 4 2" xfId="607"/>
    <cellStyle name="Normal 10 2 2 4 2 2" xfId="1975"/>
    <cellStyle name="Normal 10 2 2 4 2 2 2" xfId="10081"/>
    <cellStyle name="Normal 10 2 2 4 2 2 3" xfId="5063"/>
    <cellStyle name="Normal 10 2 2 4 2 3" xfId="6122"/>
    <cellStyle name="Normal 10 2 2 4 2 3 2" xfId="11138"/>
    <cellStyle name="Normal 10 2 2 4 2 4" xfId="9197"/>
    <cellStyle name="Normal 10 2 2 4 2 5" xfId="12592"/>
    <cellStyle name="Normal 10 2 2 4 2 6" xfId="7674"/>
    <cellStyle name="Normal 10 2 2 4 2 7" xfId="4128"/>
    <cellStyle name="Normal 10 2 2 4 3" xfId="1016"/>
    <cellStyle name="Normal 10 2 2 4 3 2" xfId="2324"/>
    <cellStyle name="Normal 10 2 2 4 3 2 2" xfId="10575"/>
    <cellStyle name="Normal 10 2 2 4 3 2 3" xfId="5558"/>
    <cellStyle name="Normal 10 2 2 4 3 3" xfId="6471"/>
    <cellStyle name="Normal 10 2 2 4 3 3 2" xfId="11486"/>
    <cellStyle name="Normal 10 2 2 4 3 4" xfId="8982"/>
    <cellStyle name="Normal 10 2 2 4 3 5" xfId="12940"/>
    <cellStyle name="Normal 10 2 2 4 3 6" xfId="8169"/>
    <cellStyle name="Normal 10 2 2 4 3 7" xfId="3913"/>
    <cellStyle name="Normal 10 2 2 4 4" xfId="1372"/>
    <cellStyle name="Normal 10 2 2 4 4 2" xfId="2930"/>
    <cellStyle name="Normal 10 2 2 4 4 2 2" xfId="11971"/>
    <cellStyle name="Normal 10 2 2 4 4 2 3" xfId="6956"/>
    <cellStyle name="Normal 10 2 2 4 4 3" xfId="13425"/>
    <cellStyle name="Normal 10 2 2 4 4 4" xfId="9866"/>
    <cellStyle name="Normal 10 2 2 4 4 5" xfId="4848"/>
    <cellStyle name="Normal 10 2 2 4 5" xfId="1765"/>
    <cellStyle name="Normal 10 2 2 4 5 2" xfId="10928"/>
    <cellStyle name="Normal 10 2 2 4 5 3" xfId="5912"/>
    <cellStyle name="Normal 10 2 2 4 6" xfId="8489"/>
    <cellStyle name="Normal 10 2 2 4 7" xfId="12382"/>
    <cellStyle name="Normal 10 2 2 4 8" xfId="7459"/>
    <cellStyle name="Normal 10 2 2 4 9" xfId="3411"/>
    <cellStyle name="Normal 10 2 2 4_Degree data" xfId="2772"/>
    <cellStyle name="Normal 10 2 2 5" xfId="450"/>
    <cellStyle name="Normal 10 2 2 5 2" xfId="859"/>
    <cellStyle name="Normal 10 2 2 5 2 2" xfId="9709"/>
    <cellStyle name="Normal 10 2 2 5 2 3" xfId="4691"/>
    <cellStyle name="Normal 10 2 2 5 3" xfId="1970"/>
    <cellStyle name="Normal 10 2 2 5 3 2" xfId="11133"/>
    <cellStyle name="Normal 10 2 2 5 3 3" xfId="6117"/>
    <cellStyle name="Normal 10 2 2 5 4" xfId="8825"/>
    <cellStyle name="Normal 10 2 2 5 5" xfId="12587"/>
    <cellStyle name="Normal 10 2 2 5 6" xfId="7302"/>
    <cellStyle name="Normal 10 2 2 5 7" xfId="3756"/>
    <cellStyle name="Normal 10 2 2 6" xfId="783"/>
    <cellStyle name="Normal 10 2 2 6 2" xfId="2319"/>
    <cellStyle name="Normal 10 2 2 6 2 2" xfId="10076"/>
    <cellStyle name="Normal 10 2 2 6 2 3" xfId="5058"/>
    <cellStyle name="Normal 10 2 2 6 3" xfId="6466"/>
    <cellStyle name="Normal 10 2 2 6 3 2" xfId="11481"/>
    <cellStyle name="Normal 10 2 2 6 4" xfId="9192"/>
    <cellStyle name="Normal 10 2 2 6 5" xfId="12935"/>
    <cellStyle name="Normal 10 2 2 6 6" xfId="7669"/>
    <cellStyle name="Normal 10 2 2 6 7" xfId="4123"/>
    <cellStyle name="Normal 10 2 2 7" xfId="1209"/>
    <cellStyle name="Normal 10 2 2 7 2" xfId="2763"/>
    <cellStyle name="Normal 10 2 2 7 2 2" xfId="10418"/>
    <cellStyle name="Normal 10 2 2 7 2 3" xfId="5401"/>
    <cellStyle name="Normal 10 2 2 7 3" xfId="6799"/>
    <cellStyle name="Normal 10 2 2 7 3 2" xfId="11814"/>
    <cellStyle name="Normal 10 2 2 7 4" xfId="8663"/>
    <cellStyle name="Normal 10 2 2 7 5" xfId="13268"/>
    <cellStyle name="Normal 10 2 2 7 6" xfId="8012"/>
    <cellStyle name="Normal 10 2 2 7 7" xfId="3590"/>
    <cellStyle name="Normal 10 2 2 8" xfId="1608"/>
    <cellStyle name="Normal 10 2 2 8 2" xfId="12225"/>
    <cellStyle name="Normal 10 2 2 8 3" xfId="9549"/>
    <cellStyle name="Normal 10 2 2 8 4" xfId="4531"/>
    <cellStyle name="Normal 10 2 2 9" xfId="1533"/>
    <cellStyle name="Normal 10 2 2 9 2" xfId="10769"/>
    <cellStyle name="Normal 10 2 2 9 3" xfId="5753"/>
    <cellStyle name="Normal 10 2 2_Degree data" xfId="2589"/>
    <cellStyle name="Normal 10 2 3" xfId="207"/>
    <cellStyle name="Normal 10 2 3 10" xfId="7160"/>
    <cellStyle name="Normal 10 2 3 11" xfId="3329"/>
    <cellStyle name="Normal 10 2 3 2" xfId="374"/>
    <cellStyle name="Normal 10 2 3 2 2" xfId="625"/>
    <cellStyle name="Normal 10 2 3 2 2 2" xfId="1977"/>
    <cellStyle name="Normal 10 2 3 2 2 2 2" xfId="10083"/>
    <cellStyle name="Normal 10 2 3 2 2 2 3" xfId="5065"/>
    <cellStyle name="Normal 10 2 3 2 2 3" xfId="6124"/>
    <cellStyle name="Normal 10 2 3 2 2 3 2" xfId="11140"/>
    <cellStyle name="Normal 10 2 3 2 2 4" xfId="9199"/>
    <cellStyle name="Normal 10 2 3 2 2 5" xfId="12594"/>
    <cellStyle name="Normal 10 2 3 2 2 6" xfId="7676"/>
    <cellStyle name="Normal 10 2 3 2 2 7" xfId="4130"/>
    <cellStyle name="Normal 10 2 3 2 3" xfId="1034"/>
    <cellStyle name="Normal 10 2 3 2 3 2" xfId="2326"/>
    <cellStyle name="Normal 10 2 3 2 3 2 2" xfId="10593"/>
    <cellStyle name="Normal 10 2 3 2 3 2 3" xfId="5576"/>
    <cellStyle name="Normal 10 2 3 2 3 3" xfId="6473"/>
    <cellStyle name="Normal 10 2 3 2 3 3 2" xfId="11488"/>
    <cellStyle name="Normal 10 2 3 2 3 4" xfId="9000"/>
    <cellStyle name="Normal 10 2 3 2 3 5" xfId="12942"/>
    <cellStyle name="Normal 10 2 3 2 3 6" xfId="8187"/>
    <cellStyle name="Normal 10 2 3 2 3 7" xfId="3931"/>
    <cellStyle name="Normal 10 2 3 2 4" xfId="1391"/>
    <cellStyle name="Normal 10 2 3 2 4 2" xfId="2949"/>
    <cellStyle name="Normal 10 2 3 2 4 2 2" xfId="11989"/>
    <cellStyle name="Normal 10 2 3 2 4 2 3" xfId="6974"/>
    <cellStyle name="Normal 10 2 3 2 4 3" xfId="13443"/>
    <cellStyle name="Normal 10 2 3 2 4 4" xfId="9884"/>
    <cellStyle name="Normal 10 2 3 2 4 5" xfId="4866"/>
    <cellStyle name="Normal 10 2 3 2 5" xfId="1783"/>
    <cellStyle name="Normal 10 2 3 2 5 2" xfId="10946"/>
    <cellStyle name="Normal 10 2 3 2 5 3" xfId="5930"/>
    <cellStyle name="Normal 10 2 3 2 6" xfId="8507"/>
    <cellStyle name="Normal 10 2 3 2 7" xfId="12400"/>
    <cellStyle name="Normal 10 2 3 2 8" xfId="7477"/>
    <cellStyle name="Normal 10 2 3 2 9" xfId="3429"/>
    <cellStyle name="Normal 10 2 3 2_Degree data" xfId="2628"/>
    <cellStyle name="Normal 10 2 3 3" xfId="525"/>
    <cellStyle name="Normal 10 2 3 3 2" xfId="934"/>
    <cellStyle name="Normal 10 2 3 3 2 2" xfId="9784"/>
    <cellStyle name="Normal 10 2 3 3 2 3" xfId="4766"/>
    <cellStyle name="Normal 10 2 3 3 3" xfId="1976"/>
    <cellStyle name="Normal 10 2 3 3 3 2" xfId="11139"/>
    <cellStyle name="Normal 10 2 3 3 3 3" xfId="6123"/>
    <cellStyle name="Normal 10 2 3 3 4" xfId="8900"/>
    <cellStyle name="Normal 10 2 3 3 5" xfId="12593"/>
    <cellStyle name="Normal 10 2 3 3 6" xfId="7377"/>
    <cellStyle name="Normal 10 2 3 3 7" xfId="3831"/>
    <cellStyle name="Normal 10 2 3 4" xfId="813"/>
    <cellStyle name="Normal 10 2 3 4 2" xfId="2325"/>
    <cellStyle name="Normal 10 2 3 4 2 2" xfId="10082"/>
    <cellStyle name="Normal 10 2 3 4 2 3" xfId="5064"/>
    <cellStyle name="Normal 10 2 3 4 3" xfId="6472"/>
    <cellStyle name="Normal 10 2 3 4 3 2" xfId="11487"/>
    <cellStyle name="Normal 10 2 3 4 4" xfId="9198"/>
    <cellStyle name="Normal 10 2 3 4 5" xfId="12941"/>
    <cellStyle name="Normal 10 2 3 4 6" xfId="7675"/>
    <cellStyle name="Normal 10 2 3 4 7" xfId="4129"/>
    <cellStyle name="Normal 10 2 3 5" xfId="1290"/>
    <cellStyle name="Normal 10 2 3 5 2" xfId="2847"/>
    <cellStyle name="Normal 10 2 3 5 2 2" xfId="10493"/>
    <cellStyle name="Normal 10 2 3 5 2 3" xfId="5476"/>
    <cellStyle name="Normal 10 2 3 5 3" xfId="6874"/>
    <cellStyle name="Normal 10 2 3 5 3 2" xfId="11889"/>
    <cellStyle name="Normal 10 2 3 5 4" xfId="8681"/>
    <cellStyle name="Normal 10 2 3 5 5" xfId="13343"/>
    <cellStyle name="Normal 10 2 3 5 6" xfId="8087"/>
    <cellStyle name="Normal 10 2 3 5 7" xfId="3610"/>
    <cellStyle name="Normal 10 2 3 6" xfId="1683"/>
    <cellStyle name="Normal 10 2 3 6 2" xfId="9567"/>
    <cellStyle name="Normal 10 2 3 6 3" xfId="4549"/>
    <cellStyle name="Normal 10 2 3 7" xfId="5830"/>
    <cellStyle name="Normal 10 2 3 7 2" xfId="10846"/>
    <cellStyle name="Normal 10 2 3 8" xfId="8407"/>
    <cellStyle name="Normal 10 2 3 9" xfId="12300"/>
    <cellStyle name="Normal 10 2 3_Degree data" xfId="2700"/>
    <cellStyle name="Normal 10 2 4" xfId="243"/>
    <cellStyle name="Normal 10 2 4 10" xfId="7210"/>
    <cellStyle name="Normal 10 2 4 11" xfId="3274"/>
    <cellStyle name="Normal 10 2 4 2" xfId="318"/>
    <cellStyle name="Normal 10 2 4 2 2" xfId="675"/>
    <cellStyle name="Normal 10 2 4 2 2 2" xfId="1979"/>
    <cellStyle name="Normal 10 2 4 2 2 2 2" xfId="10085"/>
    <cellStyle name="Normal 10 2 4 2 2 2 3" xfId="5067"/>
    <cellStyle name="Normal 10 2 4 2 2 3" xfId="6126"/>
    <cellStyle name="Normal 10 2 4 2 2 3 2" xfId="11142"/>
    <cellStyle name="Normal 10 2 4 2 2 4" xfId="9201"/>
    <cellStyle name="Normal 10 2 4 2 2 5" xfId="12596"/>
    <cellStyle name="Normal 10 2 4 2 2 6" xfId="7678"/>
    <cellStyle name="Normal 10 2 4 2 2 7" xfId="4132"/>
    <cellStyle name="Normal 10 2 4 2 3" xfId="1084"/>
    <cellStyle name="Normal 10 2 4 2 3 2" xfId="2328"/>
    <cellStyle name="Normal 10 2 4 2 3 2 2" xfId="10643"/>
    <cellStyle name="Normal 10 2 4 2 3 2 3" xfId="5626"/>
    <cellStyle name="Normal 10 2 4 2 3 3" xfId="6475"/>
    <cellStyle name="Normal 10 2 4 2 3 3 2" xfId="11490"/>
    <cellStyle name="Normal 10 2 4 2 3 4" xfId="9050"/>
    <cellStyle name="Normal 10 2 4 2 3 5" xfId="12944"/>
    <cellStyle name="Normal 10 2 4 2 3 6" xfId="8237"/>
    <cellStyle name="Normal 10 2 4 2 3 7" xfId="3981"/>
    <cellStyle name="Normal 10 2 4 2 4" xfId="1442"/>
    <cellStyle name="Normal 10 2 4 2 4 2" xfId="3001"/>
    <cellStyle name="Normal 10 2 4 2 4 2 2" xfId="12039"/>
    <cellStyle name="Normal 10 2 4 2 4 2 3" xfId="7024"/>
    <cellStyle name="Normal 10 2 4 2 4 3" xfId="13493"/>
    <cellStyle name="Normal 10 2 4 2 4 4" xfId="9934"/>
    <cellStyle name="Normal 10 2 4 2 4 5" xfId="4916"/>
    <cellStyle name="Normal 10 2 4 2 5" xfId="1833"/>
    <cellStyle name="Normal 10 2 4 2 5 2" xfId="10996"/>
    <cellStyle name="Normal 10 2 4 2 5 3" xfId="5980"/>
    <cellStyle name="Normal 10 2 4 2 6" xfId="8557"/>
    <cellStyle name="Normal 10 2 4 2 7" xfId="12450"/>
    <cellStyle name="Normal 10 2 4 2 8" xfId="7527"/>
    <cellStyle name="Normal 10 2 4 2 9" xfId="3479"/>
    <cellStyle name="Normal 10 2 4 2_Degree data" xfId="2633"/>
    <cellStyle name="Normal 10 2 4 3" xfId="470"/>
    <cellStyle name="Normal 10 2 4 3 2" xfId="1978"/>
    <cellStyle name="Normal 10 2 4 3 2 2" xfId="9729"/>
    <cellStyle name="Normal 10 2 4 3 2 3" xfId="4711"/>
    <cellStyle name="Normal 10 2 4 3 3" xfId="6125"/>
    <cellStyle name="Normal 10 2 4 3 3 2" xfId="11141"/>
    <cellStyle name="Normal 10 2 4 3 4" xfId="8845"/>
    <cellStyle name="Normal 10 2 4 3 5" xfId="12595"/>
    <cellStyle name="Normal 10 2 4 3 6" xfId="7322"/>
    <cellStyle name="Normal 10 2 4 3 7" xfId="3776"/>
    <cellStyle name="Normal 10 2 4 4" xfId="879"/>
    <cellStyle name="Normal 10 2 4 4 2" xfId="2327"/>
    <cellStyle name="Normal 10 2 4 4 2 2" xfId="10084"/>
    <cellStyle name="Normal 10 2 4 4 2 3" xfId="5066"/>
    <cellStyle name="Normal 10 2 4 4 3" xfId="6474"/>
    <cellStyle name="Normal 10 2 4 4 3 2" xfId="11489"/>
    <cellStyle name="Normal 10 2 4 4 4" xfId="9200"/>
    <cellStyle name="Normal 10 2 4 4 5" xfId="12943"/>
    <cellStyle name="Normal 10 2 4 4 6" xfId="7677"/>
    <cellStyle name="Normal 10 2 4 4 7" xfId="4131"/>
    <cellStyle name="Normal 10 2 4 5" xfId="1231"/>
    <cellStyle name="Normal 10 2 4 5 2" xfId="2787"/>
    <cellStyle name="Normal 10 2 4 5 2 2" xfId="10438"/>
    <cellStyle name="Normal 10 2 4 5 2 3" xfId="5421"/>
    <cellStyle name="Normal 10 2 4 5 3" xfId="6819"/>
    <cellStyle name="Normal 10 2 4 5 3 2" xfId="11834"/>
    <cellStyle name="Normal 10 2 4 5 4" xfId="8731"/>
    <cellStyle name="Normal 10 2 4 5 5" xfId="13288"/>
    <cellStyle name="Normal 10 2 4 5 6" xfId="8032"/>
    <cellStyle name="Normal 10 2 4 5 7" xfId="3661"/>
    <cellStyle name="Normal 10 2 4 6" xfId="1628"/>
    <cellStyle name="Normal 10 2 4 6 2" xfId="9617"/>
    <cellStyle name="Normal 10 2 4 6 3" xfId="4599"/>
    <cellStyle name="Normal 10 2 4 7" xfId="5775"/>
    <cellStyle name="Normal 10 2 4 7 2" xfId="10791"/>
    <cellStyle name="Normal 10 2 4 8" xfId="8352"/>
    <cellStyle name="Normal 10 2 4 9" xfId="12245"/>
    <cellStyle name="Normal 10 2 4_Degree data" xfId="2588"/>
    <cellStyle name="Normal 10 2 5" xfId="268"/>
    <cellStyle name="Normal 10 2 5 2" xfId="570"/>
    <cellStyle name="Normal 10 2 5 2 2" xfId="1980"/>
    <cellStyle name="Normal 10 2 5 2 2 2" xfId="10086"/>
    <cellStyle name="Normal 10 2 5 2 2 3" xfId="5068"/>
    <cellStyle name="Normal 10 2 5 2 3" xfId="6127"/>
    <cellStyle name="Normal 10 2 5 2 3 2" xfId="11143"/>
    <cellStyle name="Normal 10 2 5 2 4" xfId="9202"/>
    <cellStyle name="Normal 10 2 5 2 5" xfId="12597"/>
    <cellStyle name="Normal 10 2 5 2 6" xfId="7679"/>
    <cellStyle name="Normal 10 2 5 2 7" xfId="4133"/>
    <cellStyle name="Normal 10 2 5 3" xfId="979"/>
    <cellStyle name="Normal 10 2 5 3 2" xfId="2329"/>
    <cellStyle name="Normal 10 2 5 3 2 2" xfId="10538"/>
    <cellStyle name="Normal 10 2 5 3 2 3" xfId="5521"/>
    <cellStyle name="Normal 10 2 5 3 3" xfId="6476"/>
    <cellStyle name="Normal 10 2 5 3 3 2" xfId="11491"/>
    <cellStyle name="Normal 10 2 5 3 4" xfId="8945"/>
    <cellStyle name="Normal 10 2 5 3 5" xfId="12945"/>
    <cellStyle name="Normal 10 2 5 3 6" xfId="8132"/>
    <cellStyle name="Normal 10 2 5 3 7" xfId="3876"/>
    <cellStyle name="Normal 10 2 5 4" xfId="1335"/>
    <cellStyle name="Normal 10 2 5 4 2" xfId="2893"/>
    <cellStyle name="Normal 10 2 5 4 2 2" xfId="11934"/>
    <cellStyle name="Normal 10 2 5 4 2 3" xfId="6919"/>
    <cellStyle name="Normal 10 2 5 4 3" xfId="13388"/>
    <cellStyle name="Normal 10 2 5 4 4" xfId="9829"/>
    <cellStyle name="Normal 10 2 5 4 5" xfId="4811"/>
    <cellStyle name="Normal 10 2 5 5" xfId="1728"/>
    <cellStyle name="Normal 10 2 5 5 2" xfId="10891"/>
    <cellStyle name="Normal 10 2 5 5 3" xfId="5875"/>
    <cellStyle name="Normal 10 2 5 6" xfId="8452"/>
    <cellStyle name="Normal 10 2 5 7" xfId="12345"/>
    <cellStyle name="Normal 10 2 5 8" xfId="7422"/>
    <cellStyle name="Normal 10 2 5 9" xfId="3374"/>
    <cellStyle name="Normal 10 2 5_Degree data" xfId="2637"/>
    <cellStyle name="Normal 10 2 6" xfId="425"/>
    <cellStyle name="Normal 10 2 6 2" xfId="833"/>
    <cellStyle name="Normal 10 2 6 2 2" xfId="1981"/>
    <cellStyle name="Normal 10 2 6 2 2 2" xfId="10087"/>
    <cellStyle name="Normal 10 2 6 2 2 3" xfId="5069"/>
    <cellStyle name="Normal 10 2 6 2 3" xfId="6128"/>
    <cellStyle name="Normal 10 2 6 2 3 2" xfId="11144"/>
    <cellStyle name="Normal 10 2 6 2 4" xfId="9203"/>
    <cellStyle name="Normal 10 2 6 2 5" xfId="12598"/>
    <cellStyle name="Normal 10 2 6 2 6" xfId="7680"/>
    <cellStyle name="Normal 10 2 6 2 7" xfId="4134"/>
    <cellStyle name="Normal 10 2 6 3" xfId="1183"/>
    <cellStyle name="Normal 10 2 6 3 2" xfId="2330"/>
    <cellStyle name="Normal 10 2 6 3 2 2" xfId="10393"/>
    <cellStyle name="Normal 10 2 6 3 2 3" xfId="5376"/>
    <cellStyle name="Normal 10 2 6 3 3" xfId="6477"/>
    <cellStyle name="Normal 10 2 6 3 3 2" xfId="11492"/>
    <cellStyle name="Normal 10 2 6 3 4" xfId="9481"/>
    <cellStyle name="Normal 10 2 6 3 5" xfId="12946"/>
    <cellStyle name="Normal 10 2 6 3 6" xfId="7987"/>
    <cellStyle name="Normal 10 2 6 3 7" xfId="4463"/>
    <cellStyle name="Normal 10 2 6 4" xfId="2734"/>
    <cellStyle name="Normal 10 2 6 4 2" xfId="6774"/>
    <cellStyle name="Normal 10 2 6 4 2 2" xfId="11789"/>
    <cellStyle name="Normal 10 2 6 4 3" xfId="13243"/>
    <cellStyle name="Normal 10 2 6 4 4" xfId="9684"/>
    <cellStyle name="Normal 10 2 6 4 5" xfId="4666"/>
    <cellStyle name="Normal 10 2 6 5" xfId="1583"/>
    <cellStyle name="Normal 10 2 6 5 2" xfId="10744"/>
    <cellStyle name="Normal 10 2 6 5 3" xfId="5728"/>
    <cellStyle name="Normal 10 2 6 6" xfId="8800"/>
    <cellStyle name="Normal 10 2 6 7" xfId="12200"/>
    <cellStyle name="Normal 10 2 6 8" xfId="7277"/>
    <cellStyle name="Normal 10 2 6 9" xfId="3731"/>
    <cellStyle name="Normal 10 2 6_Degree data" xfId="2632"/>
    <cellStyle name="Normal 10 2 7" xfId="759"/>
    <cellStyle name="Normal 10 2 7 2" xfId="1969"/>
    <cellStyle name="Normal 10 2 7 2 2" xfId="10075"/>
    <cellStyle name="Normal 10 2 7 2 3" xfId="5057"/>
    <cellStyle name="Normal 10 2 7 3" xfId="6116"/>
    <cellStyle name="Normal 10 2 7 3 2" xfId="11132"/>
    <cellStyle name="Normal 10 2 7 4" xfId="9191"/>
    <cellStyle name="Normal 10 2 7 5" xfId="12586"/>
    <cellStyle name="Normal 10 2 7 6" xfId="7668"/>
    <cellStyle name="Normal 10 2 7 7" xfId="4122"/>
    <cellStyle name="Normal 10 2 8" xfId="1163"/>
    <cellStyle name="Normal 10 2 8 2" xfId="2318"/>
    <cellStyle name="Normal 10 2 8 2 2" xfId="10373"/>
    <cellStyle name="Normal 10 2 8 2 3" xfId="5356"/>
    <cellStyle name="Normal 10 2 8 3" xfId="6465"/>
    <cellStyle name="Normal 10 2 8 3 2" xfId="11480"/>
    <cellStyle name="Normal 10 2 8 4" xfId="8625"/>
    <cellStyle name="Normal 10 2 8 5" xfId="12934"/>
    <cellStyle name="Normal 10 2 8 6" xfId="7967"/>
    <cellStyle name="Normal 10 2 8 7" xfId="3549"/>
    <cellStyle name="Normal 10 2 9" xfId="2714"/>
    <cellStyle name="Normal 10 2 9 2" xfId="6754"/>
    <cellStyle name="Normal 10 2 9 2 2" xfId="11769"/>
    <cellStyle name="Normal 10 2 9 3" xfId="13223"/>
    <cellStyle name="Normal 10 2 9 4" xfId="9511"/>
    <cellStyle name="Normal 10 2 9 5" xfId="4493"/>
    <cellStyle name="Normal 10 2_Degree data" xfId="2685"/>
    <cellStyle name="Normal 10 3" xfId="124"/>
    <cellStyle name="Normal 10 3 2" xfId="286"/>
    <cellStyle name="Normal 10 3 2 10" xfId="3245"/>
    <cellStyle name="Normal 10 3 2 2" xfId="348"/>
    <cellStyle name="Normal 10 3 2 3" xfId="659"/>
    <cellStyle name="Normal 10 3 2 3 10" xfId="3463"/>
    <cellStyle name="Normal 10 3 2 3 2" xfId="1068"/>
    <cellStyle name="Normal 10 3 2 3 2 2" xfId="1983"/>
    <cellStyle name="Normal 10 3 2 3 2 2 2" xfId="9918"/>
    <cellStyle name="Normal 10 3 2 3 2 2 3" xfId="4900"/>
    <cellStyle name="Normal 10 3 2 3 2 3" xfId="6130"/>
    <cellStyle name="Normal 10 3 2 3 2 3 2" xfId="11146"/>
    <cellStyle name="Normal 10 3 2 3 2 4" xfId="9034"/>
    <cellStyle name="Normal 10 3 2 3 2 5" xfId="12600"/>
    <cellStyle name="Normal 10 3 2 3 2 6" xfId="7511"/>
    <cellStyle name="Normal 10 3 2 3 2 7" xfId="3965"/>
    <cellStyle name="Normal 10 3 2 3 3" xfId="1426"/>
    <cellStyle name="Normal 10 3 2 3 3 2" xfId="2332"/>
    <cellStyle name="Normal 10 3 2 3 3 2 2" xfId="10089"/>
    <cellStyle name="Normal 10 3 2 3 3 2 3" xfId="5071"/>
    <cellStyle name="Normal 10 3 2 3 3 3" xfId="6479"/>
    <cellStyle name="Normal 10 3 2 3 3 3 2" xfId="11494"/>
    <cellStyle name="Normal 10 3 2 3 3 4" xfId="9205"/>
    <cellStyle name="Normal 10 3 2 3 3 5" xfId="12948"/>
    <cellStyle name="Normal 10 3 2 3 3 6" xfId="7682"/>
    <cellStyle name="Normal 10 3 2 3 3 7" xfId="4136"/>
    <cellStyle name="Normal 10 3 2 3 4" xfId="2985"/>
    <cellStyle name="Normal 10 3 2 3 4 2" xfId="5610"/>
    <cellStyle name="Normal 10 3 2 3 4 2 2" xfId="10627"/>
    <cellStyle name="Normal 10 3 2 3 4 3" xfId="7008"/>
    <cellStyle name="Normal 10 3 2 3 4 3 2" xfId="12023"/>
    <cellStyle name="Normal 10 3 2 3 4 4" xfId="8715"/>
    <cellStyle name="Normal 10 3 2 3 4 5" xfId="13477"/>
    <cellStyle name="Normal 10 3 2 3 4 6" xfId="8221"/>
    <cellStyle name="Normal 10 3 2 3 4 7" xfId="3645"/>
    <cellStyle name="Normal 10 3 2 3 5" xfId="1817"/>
    <cellStyle name="Normal 10 3 2 3 5 2" xfId="9601"/>
    <cellStyle name="Normal 10 3 2 3 5 3" xfId="4583"/>
    <cellStyle name="Normal 10 3 2 3 6" xfId="5964"/>
    <cellStyle name="Normal 10 3 2 3 6 2" xfId="10980"/>
    <cellStyle name="Normal 10 3 2 3 7" xfId="8541"/>
    <cellStyle name="Normal 10 3 2 3 8" xfId="12434"/>
    <cellStyle name="Normal 10 3 2 3 9" xfId="7194"/>
    <cellStyle name="Normal 10 3 2 3_Degree data" xfId="2636"/>
    <cellStyle name="Normal 10 3 2 4" xfId="441"/>
    <cellStyle name="Normal 10 3 2 4 2" xfId="1982"/>
    <cellStyle name="Normal 10 3 2 4 2 2" xfId="9700"/>
    <cellStyle name="Normal 10 3 2 4 2 3" xfId="4682"/>
    <cellStyle name="Normal 10 3 2 4 3" xfId="6129"/>
    <cellStyle name="Normal 10 3 2 4 3 2" xfId="11145"/>
    <cellStyle name="Normal 10 3 2 4 4" xfId="8816"/>
    <cellStyle name="Normal 10 3 2 4 5" xfId="12599"/>
    <cellStyle name="Normal 10 3 2 4 6" xfId="7293"/>
    <cellStyle name="Normal 10 3 2 4 7" xfId="3747"/>
    <cellStyle name="Normal 10 3 2 5" xfId="850"/>
    <cellStyle name="Normal 10 3 2 5 2" xfId="2331"/>
    <cellStyle name="Normal 10 3 2 5 2 2" xfId="10088"/>
    <cellStyle name="Normal 10 3 2 5 2 3" xfId="5070"/>
    <cellStyle name="Normal 10 3 2 5 3" xfId="6478"/>
    <cellStyle name="Normal 10 3 2 5 3 2" xfId="11493"/>
    <cellStyle name="Normal 10 3 2 5 4" xfId="9204"/>
    <cellStyle name="Normal 10 3 2 5 5" xfId="12947"/>
    <cellStyle name="Normal 10 3 2 5 6" xfId="7681"/>
    <cellStyle name="Normal 10 3 2 5 7" xfId="4135"/>
    <cellStyle name="Normal 10 3 2 6" xfId="1200"/>
    <cellStyle name="Normal 10 3 2 6 2" xfId="2753"/>
    <cellStyle name="Normal 10 3 2 6 2 2" xfId="11805"/>
    <cellStyle name="Normal 10 3 2 6 2 3" xfId="6790"/>
    <cellStyle name="Normal 10 3 2 6 3" xfId="10409"/>
    <cellStyle name="Normal 10 3 2 6 4" xfId="13259"/>
    <cellStyle name="Normal 10 3 2 6 5" xfId="8003"/>
    <cellStyle name="Normal 10 3 2 6 6" xfId="5392"/>
    <cellStyle name="Normal 10 3 2 7" xfId="1599"/>
    <cellStyle name="Normal 10 3 2 7 2" xfId="10760"/>
    <cellStyle name="Normal 10 3 2 7 3" xfId="5744"/>
    <cellStyle name="Normal 10 3 2 8" xfId="8323"/>
    <cellStyle name="Normal 10 3 2 9" xfId="12216"/>
    <cellStyle name="Normal 10 3 2_Degree data" xfId="2587"/>
    <cellStyle name="Normal 10 3 3" xfId="314"/>
    <cellStyle name="Normal 10 3 3 10" xfId="7206"/>
    <cellStyle name="Normal 10 3 3 11" xfId="3270"/>
    <cellStyle name="Normal 10 3 3 2" xfId="671"/>
    <cellStyle name="Normal 10 3 3 2 2" xfId="1080"/>
    <cellStyle name="Normal 10 3 3 2 2 2" xfId="1985"/>
    <cellStyle name="Normal 10 3 3 2 2 2 2" xfId="10091"/>
    <cellStyle name="Normal 10 3 3 2 2 2 3" xfId="5073"/>
    <cellStyle name="Normal 10 3 3 2 2 3" xfId="6132"/>
    <cellStyle name="Normal 10 3 3 2 2 3 2" xfId="11148"/>
    <cellStyle name="Normal 10 3 3 2 2 4" xfId="9207"/>
    <cellStyle name="Normal 10 3 3 2 2 5" xfId="12602"/>
    <cellStyle name="Normal 10 3 3 2 2 6" xfId="7684"/>
    <cellStyle name="Normal 10 3 3 2 2 7" xfId="4138"/>
    <cellStyle name="Normal 10 3 3 2 3" xfId="1438"/>
    <cellStyle name="Normal 10 3 3 2 3 2" xfId="2334"/>
    <cellStyle name="Normal 10 3 3 2 3 2 2" xfId="10639"/>
    <cellStyle name="Normal 10 3 3 2 3 2 3" xfId="5622"/>
    <cellStyle name="Normal 10 3 3 2 3 3" xfId="6481"/>
    <cellStyle name="Normal 10 3 3 2 3 3 2" xfId="11496"/>
    <cellStyle name="Normal 10 3 3 2 3 4" xfId="9046"/>
    <cellStyle name="Normal 10 3 3 2 3 5" xfId="12950"/>
    <cellStyle name="Normal 10 3 3 2 3 6" xfId="8233"/>
    <cellStyle name="Normal 10 3 3 2 3 7" xfId="3977"/>
    <cellStyle name="Normal 10 3 3 2 4" xfId="2997"/>
    <cellStyle name="Normal 10 3 3 2 4 2" xfId="7020"/>
    <cellStyle name="Normal 10 3 3 2 4 2 2" xfId="12035"/>
    <cellStyle name="Normal 10 3 3 2 4 3" xfId="13489"/>
    <cellStyle name="Normal 10 3 3 2 4 4" xfId="9930"/>
    <cellStyle name="Normal 10 3 3 2 4 5" xfId="4912"/>
    <cellStyle name="Normal 10 3 3 2 5" xfId="1829"/>
    <cellStyle name="Normal 10 3 3 2 5 2" xfId="10992"/>
    <cellStyle name="Normal 10 3 3 2 5 3" xfId="5976"/>
    <cellStyle name="Normal 10 3 3 2 6" xfId="8553"/>
    <cellStyle name="Normal 10 3 3 2 7" xfId="12446"/>
    <cellStyle name="Normal 10 3 3 2 8" xfId="7523"/>
    <cellStyle name="Normal 10 3 3 2 9" xfId="3475"/>
    <cellStyle name="Normal 10 3 3 2_Degree data" xfId="2673"/>
    <cellStyle name="Normal 10 3 3 3" xfId="466"/>
    <cellStyle name="Normal 10 3 3 3 2" xfId="1984"/>
    <cellStyle name="Normal 10 3 3 3 2 2" xfId="9725"/>
    <cellStyle name="Normal 10 3 3 3 2 3" xfId="4707"/>
    <cellStyle name="Normal 10 3 3 3 3" xfId="6131"/>
    <cellStyle name="Normal 10 3 3 3 3 2" xfId="11147"/>
    <cellStyle name="Normal 10 3 3 3 4" xfId="8841"/>
    <cellStyle name="Normal 10 3 3 3 5" xfId="12601"/>
    <cellStyle name="Normal 10 3 3 3 6" xfId="7318"/>
    <cellStyle name="Normal 10 3 3 3 7" xfId="3772"/>
    <cellStyle name="Normal 10 3 3 4" xfId="875"/>
    <cellStyle name="Normal 10 3 3 4 2" xfId="2333"/>
    <cellStyle name="Normal 10 3 3 4 2 2" xfId="10090"/>
    <cellStyle name="Normal 10 3 3 4 2 3" xfId="5072"/>
    <cellStyle name="Normal 10 3 3 4 3" xfId="6480"/>
    <cellStyle name="Normal 10 3 3 4 3 2" xfId="11495"/>
    <cellStyle name="Normal 10 3 3 4 4" xfId="9206"/>
    <cellStyle name="Normal 10 3 3 4 5" xfId="12949"/>
    <cellStyle name="Normal 10 3 3 4 6" xfId="7683"/>
    <cellStyle name="Normal 10 3 3 4 7" xfId="4137"/>
    <cellStyle name="Normal 10 3 3 5" xfId="1227"/>
    <cellStyle name="Normal 10 3 3 5 2" xfId="2783"/>
    <cellStyle name="Normal 10 3 3 5 2 2" xfId="10434"/>
    <cellStyle name="Normal 10 3 3 5 2 3" xfId="5417"/>
    <cellStyle name="Normal 10 3 3 5 3" xfId="6815"/>
    <cellStyle name="Normal 10 3 3 5 3 2" xfId="11830"/>
    <cellStyle name="Normal 10 3 3 5 4" xfId="8727"/>
    <cellStyle name="Normal 10 3 3 5 5" xfId="13284"/>
    <cellStyle name="Normal 10 3 3 5 6" xfId="8028"/>
    <cellStyle name="Normal 10 3 3 5 7" xfId="3657"/>
    <cellStyle name="Normal 10 3 3 6" xfId="1624"/>
    <cellStyle name="Normal 10 3 3 6 2" xfId="9613"/>
    <cellStyle name="Normal 10 3 3 6 3" xfId="4595"/>
    <cellStyle name="Normal 10 3 3 7" xfId="5771"/>
    <cellStyle name="Normal 10 3 3 7 2" xfId="10787"/>
    <cellStyle name="Normal 10 3 3 8" xfId="8348"/>
    <cellStyle name="Normal 10 3 3 9" xfId="12241"/>
    <cellStyle name="Normal 10 3 3_Degree data" xfId="2586"/>
    <cellStyle name="Normal 10 3 4" xfId="566"/>
    <cellStyle name="Normal 10 3 4 2" xfId="975"/>
    <cellStyle name="Normal 10 3 4 2 2" xfId="1986"/>
    <cellStyle name="Normal 10 3 4 2 2 2" xfId="10092"/>
    <cellStyle name="Normal 10 3 4 2 2 3" xfId="5074"/>
    <cellStyle name="Normal 10 3 4 2 3" xfId="6133"/>
    <cellStyle name="Normal 10 3 4 2 3 2" xfId="11149"/>
    <cellStyle name="Normal 10 3 4 2 4" xfId="9208"/>
    <cellStyle name="Normal 10 3 4 2 5" xfId="12603"/>
    <cellStyle name="Normal 10 3 4 2 6" xfId="7685"/>
    <cellStyle name="Normal 10 3 4 2 7" xfId="4139"/>
    <cellStyle name="Normal 10 3 4 3" xfId="1331"/>
    <cellStyle name="Normal 10 3 4 3 2" xfId="2335"/>
    <cellStyle name="Normal 10 3 4 3 2 2" xfId="10534"/>
    <cellStyle name="Normal 10 3 4 3 2 3" xfId="5517"/>
    <cellStyle name="Normal 10 3 4 3 3" xfId="6482"/>
    <cellStyle name="Normal 10 3 4 3 3 2" xfId="11497"/>
    <cellStyle name="Normal 10 3 4 3 4" xfId="8941"/>
    <cellStyle name="Normal 10 3 4 3 5" xfId="12951"/>
    <cellStyle name="Normal 10 3 4 3 6" xfId="8128"/>
    <cellStyle name="Normal 10 3 4 3 7" xfId="3872"/>
    <cellStyle name="Normal 10 3 4 4" xfId="2889"/>
    <cellStyle name="Normal 10 3 4 4 2" xfId="6915"/>
    <cellStyle name="Normal 10 3 4 4 2 2" xfId="11930"/>
    <cellStyle name="Normal 10 3 4 4 3" xfId="13384"/>
    <cellStyle name="Normal 10 3 4 4 4" xfId="9825"/>
    <cellStyle name="Normal 10 3 4 4 5" xfId="4807"/>
    <cellStyle name="Normal 10 3 4 5" xfId="1724"/>
    <cellStyle name="Normal 10 3 4 5 2" xfId="10887"/>
    <cellStyle name="Normal 10 3 4 5 3" xfId="5871"/>
    <cellStyle name="Normal 10 3 4 6" xfId="8448"/>
    <cellStyle name="Normal 10 3 4 7" xfId="12341"/>
    <cellStyle name="Normal 10 3 4 8" xfId="7418"/>
    <cellStyle name="Normal 10 3 4 9" xfId="3370"/>
    <cellStyle name="Normal 10 3 4_Degree data" xfId="2695"/>
    <cellStyle name="Normal 10 3 5" xfId="3545"/>
    <cellStyle name="Normal 10 3 5 2" xfId="8621"/>
    <cellStyle name="Normal 10 3 6" xfId="4489"/>
    <cellStyle name="Normal 10 3 6 2" xfId="9507"/>
    <cellStyle name="Normal 10 3 7" xfId="7101"/>
    <cellStyle name="Normal 10 4" xfId="166"/>
    <cellStyle name="Normal 10 4 10" xfId="8311"/>
    <cellStyle name="Normal 10 4 11" xfId="12131"/>
    <cellStyle name="Normal 10 4 12" xfId="7123"/>
    <cellStyle name="Normal 10 4 13" xfId="3232"/>
    <cellStyle name="Normal 10 4 2" xfId="380"/>
    <cellStyle name="Normal 10 4 2 10" xfId="7166"/>
    <cellStyle name="Normal 10 4 2 11" xfId="3335"/>
    <cellStyle name="Normal 10 4 2 2" xfId="631"/>
    <cellStyle name="Normal 10 4 2 2 2" xfId="1040"/>
    <cellStyle name="Normal 10 4 2 2 2 2" xfId="1989"/>
    <cellStyle name="Normal 10 4 2 2 2 2 2" xfId="10095"/>
    <cellStyle name="Normal 10 4 2 2 2 2 3" xfId="5077"/>
    <cellStyle name="Normal 10 4 2 2 2 3" xfId="6136"/>
    <cellStyle name="Normal 10 4 2 2 2 3 2" xfId="11152"/>
    <cellStyle name="Normal 10 4 2 2 2 4" xfId="9211"/>
    <cellStyle name="Normal 10 4 2 2 2 5" xfId="12606"/>
    <cellStyle name="Normal 10 4 2 2 2 6" xfId="7688"/>
    <cellStyle name="Normal 10 4 2 2 2 7" xfId="4142"/>
    <cellStyle name="Normal 10 4 2 2 3" xfId="1397"/>
    <cellStyle name="Normal 10 4 2 2 3 2" xfId="2338"/>
    <cellStyle name="Normal 10 4 2 2 3 2 2" xfId="10599"/>
    <cellStyle name="Normal 10 4 2 2 3 2 3" xfId="5582"/>
    <cellStyle name="Normal 10 4 2 2 3 3" xfId="6485"/>
    <cellStyle name="Normal 10 4 2 2 3 3 2" xfId="11500"/>
    <cellStyle name="Normal 10 4 2 2 3 4" xfId="9006"/>
    <cellStyle name="Normal 10 4 2 2 3 5" xfId="12954"/>
    <cellStyle name="Normal 10 4 2 2 3 6" xfId="8193"/>
    <cellStyle name="Normal 10 4 2 2 3 7" xfId="3937"/>
    <cellStyle name="Normal 10 4 2 2 4" xfId="2955"/>
    <cellStyle name="Normal 10 4 2 2 4 2" xfId="6980"/>
    <cellStyle name="Normal 10 4 2 2 4 2 2" xfId="11995"/>
    <cellStyle name="Normal 10 4 2 2 4 3" xfId="13449"/>
    <cellStyle name="Normal 10 4 2 2 4 4" xfId="9890"/>
    <cellStyle name="Normal 10 4 2 2 4 5" xfId="4872"/>
    <cellStyle name="Normal 10 4 2 2 5" xfId="1789"/>
    <cellStyle name="Normal 10 4 2 2 5 2" xfId="10952"/>
    <cellStyle name="Normal 10 4 2 2 5 3" xfId="5936"/>
    <cellStyle name="Normal 10 4 2 2 6" xfId="8513"/>
    <cellStyle name="Normal 10 4 2 2 7" xfId="12406"/>
    <cellStyle name="Normal 10 4 2 2 8" xfId="7483"/>
    <cellStyle name="Normal 10 4 2 2 9" xfId="3435"/>
    <cellStyle name="Normal 10 4 2 2_Degree data" xfId="2670"/>
    <cellStyle name="Normal 10 4 2 3" xfId="531"/>
    <cellStyle name="Normal 10 4 2 3 2" xfId="1988"/>
    <cellStyle name="Normal 10 4 2 3 2 2" xfId="9790"/>
    <cellStyle name="Normal 10 4 2 3 2 3" xfId="4772"/>
    <cellStyle name="Normal 10 4 2 3 3" xfId="6135"/>
    <cellStyle name="Normal 10 4 2 3 3 2" xfId="11151"/>
    <cellStyle name="Normal 10 4 2 3 4" xfId="8906"/>
    <cellStyle name="Normal 10 4 2 3 5" xfId="12605"/>
    <cellStyle name="Normal 10 4 2 3 6" xfId="7383"/>
    <cellStyle name="Normal 10 4 2 3 7" xfId="3837"/>
    <cellStyle name="Normal 10 4 2 4" xfId="940"/>
    <cellStyle name="Normal 10 4 2 4 2" xfId="2337"/>
    <cellStyle name="Normal 10 4 2 4 2 2" xfId="10094"/>
    <cellStyle name="Normal 10 4 2 4 2 3" xfId="5076"/>
    <cellStyle name="Normal 10 4 2 4 3" xfId="6484"/>
    <cellStyle name="Normal 10 4 2 4 3 2" xfId="11499"/>
    <cellStyle name="Normal 10 4 2 4 4" xfId="9210"/>
    <cellStyle name="Normal 10 4 2 4 5" xfId="12953"/>
    <cellStyle name="Normal 10 4 2 4 6" xfId="7687"/>
    <cellStyle name="Normal 10 4 2 4 7" xfId="4141"/>
    <cellStyle name="Normal 10 4 2 5" xfId="1296"/>
    <cellStyle name="Normal 10 4 2 5 2" xfId="2853"/>
    <cellStyle name="Normal 10 4 2 5 2 2" xfId="10499"/>
    <cellStyle name="Normal 10 4 2 5 2 3" xfId="5482"/>
    <cellStyle name="Normal 10 4 2 5 3" xfId="6880"/>
    <cellStyle name="Normal 10 4 2 5 3 2" xfId="11895"/>
    <cellStyle name="Normal 10 4 2 5 4" xfId="8687"/>
    <cellStyle name="Normal 10 4 2 5 5" xfId="13349"/>
    <cellStyle name="Normal 10 4 2 5 6" xfId="8093"/>
    <cellStyle name="Normal 10 4 2 5 7" xfId="3616"/>
    <cellStyle name="Normal 10 4 2 6" xfId="1689"/>
    <cellStyle name="Normal 10 4 2 6 2" xfId="9573"/>
    <cellStyle name="Normal 10 4 2 6 3" xfId="4555"/>
    <cellStyle name="Normal 10 4 2 7" xfId="5836"/>
    <cellStyle name="Normal 10 4 2 7 2" xfId="10852"/>
    <cellStyle name="Normal 10 4 2 8" xfId="8413"/>
    <cellStyle name="Normal 10 4 2 9" xfId="12306"/>
    <cellStyle name="Normal 10 4 2_Degree data" xfId="2671"/>
    <cellStyle name="Normal 10 4 3" xfId="336"/>
    <cellStyle name="Normal 10 4 3 10" xfId="7228"/>
    <cellStyle name="Normal 10 4 3 11" xfId="3292"/>
    <cellStyle name="Normal 10 4 3 2" xfId="693"/>
    <cellStyle name="Normal 10 4 3 2 2" xfId="1102"/>
    <cellStyle name="Normal 10 4 3 2 2 2" xfId="1991"/>
    <cellStyle name="Normal 10 4 3 2 2 2 2" xfId="10097"/>
    <cellStyle name="Normal 10 4 3 2 2 2 3" xfId="5079"/>
    <cellStyle name="Normal 10 4 3 2 2 3" xfId="6138"/>
    <cellStyle name="Normal 10 4 3 2 2 3 2" xfId="11154"/>
    <cellStyle name="Normal 10 4 3 2 2 4" xfId="9213"/>
    <cellStyle name="Normal 10 4 3 2 2 5" xfId="12608"/>
    <cellStyle name="Normal 10 4 3 2 2 6" xfId="7690"/>
    <cellStyle name="Normal 10 4 3 2 2 7" xfId="4144"/>
    <cellStyle name="Normal 10 4 3 2 3" xfId="1460"/>
    <cellStyle name="Normal 10 4 3 2 3 2" xfId="2340"/>
    <cellStyle name="Normal 10 4 3 2 3 2 2" xfId="10661"/>
    <cellStyle name="Normal 10 4 3 2 3 2 3" xfId="5644"/>
    <cellStyle name="Normal 10 4 3 2 3 3" xfId="6487"/>
    <cellStyle name="Normal 10 4 3 2 3 3 2" xfId="11502"/>
    <cellStyle name="Normal 10 4 3 2 3 4" xfId="9068"/>
    <cellStyle name="Normal 10 4 3 2 3 5" xfId="12956"/>
    <cellStyle name="Normal 10 4 3 2 3 6" xfId="8255"/>
    <cellStyle name="Normal 10 4 3 2 3 7" xfId="3999"/>
    <cellStyle name="Normal 10 4 3 2 4" xfId="3019"/>
    <cellStyle name="Normal 10 4 3 2 4 2" xfId="7042"/>
    <cellStyle name="Normal 10 4 3 2 4 2 2" xfId="12057"/>
    <cellStyle name="Normal 10 4 3 2 4 3" xfId="13511"/>
    <cellStyle name="Normal 10 4 3 2 4 4" xfId="9952"/>
    <cellStyle name="Normal 10 4 3 2 4 5" xfId="4934"/>
    <cellStyle name="Normal 10 4 3 2 5" xfId="1851"/>
    <cellStyle name="Normal 10 4 3 2 5 2" xfId="11014"/>
    <cellStyle name="Normal 10 4 3 2 5 3" xfId="5998"/>
    <cellStyle name="Normal 10 4 3 2 6" xfId="8575"/>
    <cellStyle name="Normal 10 4 3 2 7" xfId="12468"/>
    <cellStyle name="Normal 10 4 3 2 8" xfId="7545"/>
    <cellStyle name="Normal 10 4 3 2 9" xfId="3497"/>
    <cellStyle name="Normal 10 4 3 2_Degree data" xfId="2703"/>
    <cellStyle name="Normal 10 4 3 3" xfId="488"/>
    <cellStyle name="Normal 10 4 3 3 2" xfId="1990"/>
    <cellStyle name="Normal 10 4 3 3 2 2" xfId="9747"/>
    <cellStyle name="Normal 10 4 3 3 2 3" xfId="4729"/>
    <cellStyle name="Normal 10 4 3 3 3" xfId="6137"/>
    <cellStyle name="Normal 10 4 3 3 3 2" xfId="11153"/>
    <cellStyle name="Normal 10 4 3 3 4" xfId="8863"/>
    <cellStyle name="Normal 10 4 3 3 5" xfId="12607"/>
    <cellStyle name="Normal 10 4 3 3 6" xfId="7340"/>
    <cellStyle name="Normal 10 4 3 3 7" xfId="3794"/>
    <cellStyle name="Normal 10 4 3 4" xfId="897"/>
    <cellStyle name="Normal 10 4 3 4 2" xfId="2339"/>
    <cellStyle name="Normal 10 4 3 4 2 2" xfId="10096"/>
    <cellStyle name="Normal 10 4 3 4 2 3" xfId="5078"/>
    <cellStyle name="Normal 10 4 3 4 3" xfId="6486"/>
    <cellStyle name="Normal 10 4 3 4 3 2" xfId="11501"/>
    <cellStyle name="Normal 10 4 3 4 4" xfId="9212"/>
    <cellStyle name="Normal 10 4 3 4 5" xfId="12955"/>
    <cellStyle name="Normal 10 4 3 4 6" xfId="7689"/>
    <cellStyle name="Normal 10 4 3 4 7" xfId="4143"/>
    <cellStyle name="Normal 10 4 3 5" xfId="1252"/>
    <cellStyle name="Normal 10 4 3 5 2" xfId="2808"/>
    <cellStyle name="Normal 10 4 3 5 2 2" xfId="10456"/>
    <cellStyle name="Normal 10 4 3 5 2 3" xfId="5439"/>
    <cellStyle name="Normal 10 4 3 5 3" xfId="6837"/>
    <cellStyle name="Normal 10 4 3 5 3 2" xfId="11852"/>
    <cellStyle name="Normal 10 4 3 5 4" xfId="8749"/>
    <cellStyle name="Normal 10 4 3 5 5" xfId="13306"/>
    <cellStyle name="Normal 10 4 3 5 6" xfId="8050"/>
    <cellStyle name="Normal 10 4 3 5 7" xfId="3679"/>
    <cellStyle name="Normal 10 4 3 6" xfId="1646"/>
    <cellStyle name="Normal 10 4 3 6 2" xfId="9635"/>
    <cellStyle name="Normal 10 4 3 6 3" xfId="4617"/>
    <cellStyle name="Normal 10 4 3 7" xfId="5793"/>
    <cellStyle name="Normal 10 4 3 7 2" xfId="10809"/>
    <cellStyle name="Normal 10 4 3 8" xfId="8370"/>
    <cellStyle name="Normal 10 4 3 9" xfId="12263"/>
    <cellStyle name="Normal 10 4 3_Degree data" xfId="2694"/>
    <cellStyle name="Normal 10 4 4" xfId="273"/>
    <cellStyle name="Normal 10 4 4 2" xfId="588"/>
    <cellStyle name="Normal 10 4 4 2 2" xfId="1992"/>
    <cellStyle name="Normal 10 4 4 2 2 2" xfId="10098"/>
    <cellStyle name="Normal 10 4 4 2 2 3" xfId="5080"/>
    <cellStyle name="Normal 10 4 4 2 3" xfId="6139"/>
    <cellStyle name="Normal 10 4 4 2 3 2" xfId="11155"/>
    <cellStyle name="Normal 10 4 4 2 4" xfId="9214"/>
    <cellStyle name="Normal 10 4 4 2 5" xfId="12609"/>
    <cellStyle name="Normal 10 4 4 2 6" xfId="7691"/>
    <cellStyle name="Normal 10 4 4 2 7" xfId="4145"/>
    <cellStyle name="Normal 10 4 4 3" xfId="997"/>
    <cellStyle name="Normal 10 4 4 3 2" xfId="2341"/>
    <cellStyle name="Normal 10 4 4 3 2 2" xfId="10556"/>
    <cellStyle name="Normal 10 4 4 3 2 3" xfId="5539"/>
    <cellStyle name="Normal 10 4 4 3 3" xfId="6488"/>
    <cellStyle name="Normal 10 4 4 3 3 2" xfId="11503"/>
    <cellStyle name="Normal 10 4 4 3 4" xfId="8963"/>
    <cellStyle name="Normal 10 4 4 3 5" xfId="12957"/>
    <cellStyle name="Normal 10 4 4 3 6" xfId="8150"/>
    <cellStyle name="Normal 10 4 4 3 7" xfId="3894"/>
    <cellStyle name="Normal 10 4 4 4" xfId="1353"/>
    <cellStyle name="Normal 10 4 4 4 2" xfId="2911"/>
    <cellStyle name="Normal 10 4 4 4 2 2" xfId="11952"/>
    <cellStyle name="Normal 10 4 4 4 2 3" xfId="6937"/>
    <cellStyle name="Normal 10 4 4 4 3" xfId="13406"/>
    <cellStyle name="Normal 10 4 4 4 4" xfId="9847"/>
    <cellStyle name="Normal 10 4 4 4 5" xfId="4829"/>
    <cellStyle name="Normal 10 4 4 5" xfId="1746"/>
    <cellStyle name="Normal 10 4 4 5 2" xfId="10909"/>
    <cellStyle name="Normal 10 4 4 5 3" xfId="5893"/>
    <cellStyle name="Normal 10 4 4 6" xfId="8470"/>
    <cellStyle name="Normal 10 4 4 7" xfId="12363"/>
    <cellStyle name="Normal 10 4 4 8" xfId="7440"/>
    <cellStyle name="Normal 10 4 4 9" xfId="3392"/>
    <cellStyle name="Normal 10 4 4_Degree data" xfId="2648"/>
    <cellStyle name="Normal 10 4 5" xfId="429"/>
    <cellStyle name="Normal 10 4 5 2" xfId="837"/>
    <cellStyle name="Normal 10 4 5 2 2" xfId="9688"/>
    <cellStyle name="Normal 10 4 5 2 3" xfId="4670"/>
    <cellStyle name="Normal 10 4 5 3" xfId="1987"/>
    <cellStyle name="Normal 10 4 5 3 2" xfId="11150"/>
    <cellStyle name="Normal 10 4 5 3 3" xfId="6134"/>
    <cellStyle name="Normal 10 4 5 4" xfId="8804"/>
    <cellStyle name="Normal 10 4 5 5" xfId="12604"/>
    <cellStyle name="Normal 10 4 5 6" xfId="7281"/>
    <cellStyle name="Normal 10 4 5 7" xfId="3735"/>
    <cellStyle name="Normal 10 4 6" xfId="764"/>
    <cellStyle name="Normal 10 4 6 2" xfId="2336"/>
    <cellStyle name="Normal 10 4 6 2 2" xfId="10093"/>
    <cellStyle name="Normal 10 4 6 2 3" xfId="5075"/>
    <cellStyle name="Normal 10 4 6 3" xfId="6483"/>
    <cellStyle name="Normal 10 4 6 3 2" xfId="11498"/>
    <cellStyle name="Normal 10 4 6 4" xfId="9209"/>
    <cellStyle name="Normal 10 4 6 5" xfId="12952"/>
    <cellStyle name="Normal 10 4 6 6" xfId="7686"/>
    <cellStyle name="Normal 10 4 6 7" xfId="4140"/>
    <cellStyle name="Normal 10 4 7" xfId="1188"/>
    <cellStyle name="Normal 10 4 7 2" xfId="2740"/>
    <cellStyle name="Normal 10 4 7 2 2" xfId="10397"/>
    <cellStyle name="Normal 10 4 7 2 3" xfId="5380"/>
    <cellStyle name="Normal 10 4 7 3" xfId="6778"/>
    <cellStyle name="Normal 10 4 7 3 2" xfId="11793"/>
    <cellStyle name="Normal 10 4 7 4" xfId="8643"/>
    <cellStyle name="Normal 10 4 7 5" xfId="13247"/>
    <cellStyle name="Normal 10 4 7 6" xfId="7991"/>
    <cellStyle name="Normal 10 4 7 7" xfId="3570"/>
    <cellStyle name="Normal 10 4 8" xfId="1587"/>
    <cellStyle name="Normal 10 4 8 2" xfId="12204"/>
    <cellStyle name="Normal 10 4 8 3" xfId="9530"/>
    <cellStyle name="Normal 10 4 8 4" xfId="4512"/>
    <cellStyle name="Normal 10 4 9" xfId="1514"/>
    <cellStyle name="Normal 10 4 9 2" xfId="10748"/>
    <cellStyle name="Normal 10 4 9 3" xfId="5732"/>
    <cellStyle name="Normal 10 4_Degree data" xfId="2672"/>
    <cellStyle name="Normal 10 5" xfId="188"/>
    <cellStyle name="Normal 10 5 10" xfId="7157"/>
    <cellStyle name="Normal 10 5 11" xfId="3326"/>
    <cellStyle name="Normal 10 5 2" xfId="371"/>
    <cellStyle name="Normal 10 5 2 2" xfId="622"/>
    <cellStyle name="Normal 10 5 2 2 2" xfId="1994"/>
    <cellStyle name="Normal 10 5 2 2 2 2" xfId="10100"/>
    <cellStyle name="Normal 10 5 2 2 2 3" xfId="5082"/>
    <cellStyle name="Normal 10 5 2 2 3" xfId="6141"/>
    <cellStyle name="Normal 10 5 2 2 3 2" xfId="11157"/>
    <cellStyle name="Normal 10 5 2 2 4" xfId="9216"/>
    <cellStyle name="Normal 10 5 2 2 5" xfId="12611"/>
    <cellStyle name="Normal 10 5 2 2 6" xfId="7693"/>
    <cellStyle name="Normal 10 5 2 2 7" xfId="4147"/>
    <cellStyle name="Normal 10 5 2 3" xfId="1031"/>
    <cellStyle name="Normal 10 5 2 3 2" xfId="2343"/>
    <cellStyle name="Normal 10 5 2 3 2 2" xfId="10590"/>
    <cellStyle name="Normal 10 5 2 3 2 3" xfId="5573"/>
    <cellStyle name="Normal 10 5 2 3 3" xfId="6490"/>
    <cellStyle name="Normal 10 5 2 3 3 2" xfId="11505"/>
    <cellStyle name="Normal 10 5 2 3 4" xfId="8997"/>
    <cellStyle name="Normal 10 5 2 3 5" xfId="12959"/>
    <cellStyle name="Normal 10 5 2 3 6" xfId="8184"/>
    <cellStyle name="Normal 10 5 2 3 7" xfId="3928"/>
    <cellStyle name="Normal 10 5 2 4" xfId="1388"/>
    <cellStyle name="Normal 10 5 2 4 2" xfId="2946"/>
    <cellStyle name="Normal 10 5 2 4 2 2" xfId="11986"/>
    <cellStyle name="Normal 10 5 2 4 2 3" xfId="6971"/>
    <cellStyle name="Normal 10 5 2 4 3" xfId="13440"/>
    <cellStyle name="Normal 10 5 2 4 4" xfId="9881"/>
    <cellStyle name="Normal 10 5 2 4 5" xfId="4863"/>
    <cellStyle name="Normal 10 5 2 5" xfId="1780"/>
    <cellStyle name="Normal 10 5 2 5 2" xfId="10943"/>
    <cellStyle name="Normal 10 5 2 5 3" xfId="5927"/>
    <cellStyle name="Normal 10 5 2 6" xfId="8504"/>
    <cellStyle name="Normal 10 5 2 7" xfId="12397"/>
    <cellStyle name="Normal 10 5 2 8" xfId="7474"/>
    <cellStyle name="Normal 10 5 2 9" xfId="3426"/>
    <cellStyle name="Normal 10 5 2_Degree data" xfId="2668"/>
    <cellStyle name="Normal 10 5 3" xfId="522"/>
    <cellStyle name="Normal 10 5 3 2" xfId="931"/>
    <cellStyle name="Normal 10 5 3 2 2" xfId="9781"/>
    <cellStyle name="Normal 10 5 3 2 3" xfId="4763"/>
    <cellStyle name="Normal 10 5 3 3" xfId="1993"/>
    <cellStyle name="Normal 10 5 3 3 2" xfId="11156"/>
    <cellStyle name="Normal 10 5 3 3 3" xfId="6140"/>
    <cellStyle name="Normal 10 5 3 4" xfId="8897"/>
    <cellStyle name="Normal 10 5 3 5" xfId="12610"/>
    <cellStyle name="Normal 10 5 3 6" xfId="7374"/>
    <cellStyle name="Normal 10 5 3 7" xfId="3828"/>
    <cellStyle name="Normal 10 5 4" xfId="794"/>
    <cellStyle name="Normal 10 5 4 2" xfId="2342"/>
    <cellStyle name="Normal 10 5 4 2 2" xfId="10099"/>
    <cellStyle name="Normal 10 5 4 2 3" xfId="5081"/>
    <cellStyle name="Normal 10 5 4 3" xfId="6489"/>
    <cellStyle name="Normal 10 5 4 3 2" xfId="11504"/>
    <cellStyle name="Normal 10 5 4 4" xfId="9215"/>
    <cellStyle name="Normal 10 5 4 5" xfId="12958"/>
    <cellStyle name="Normal 10 5 4 6" xfId="7692"/>
    <cellStyle name="Normal 10 5 4 7" xfId="4146"/>
    <cellStyle name="Normal 10 5 5" xfId="1287"/>
    <cellStyle name="Normal 10 5 5 2" xfId="2844"/>
    <cellStyle name="Normal 10 5 5 2 2" xfId="10490"/>
    <cellStyle name="Normal 10 5 5 2 3" xfId="5473"/>
    <cellStyle name="Normal 10 5 5 3" xfId="6871"/>
    <cellStyle name="Normal 10 5 5 3 2" xfId="11886"/>
    <cellStyle name="Normal 10 5 5 4" xfId="8678"/>
    <cellStyle name="Normal 10 5 5 5" xfId="13340"/>
    <cellStyle name="Normal 10 5 5 6" xfId="8084"/>
    <cellStyle name="Normal 10 5 5 7" xfId="3607"/>
    <cellStyle name="Normal 10 5 6" xfId="1680"/>
    <cellStyle name="Normal 10 5 6 2" xfId="9564"/>
    <cellStyle name="Normal 10 5 6 3" xfId="4546"/>
    <cellStyle name="Normal 10 5 7" xfId="5827"/>
    <cellStyle name="Normal 10 5 7 2" xfId="10843"/>
    <cellStyle name="Normal 10 5 8" xfId="8404"/>
    <cellStyle name="Normal 10 5 9" xfId="12297"/>
    <cellStyle name="Normal 10 5_Degree data" xfId="2669"/>
    <cellStyle name="Normal 10 6" xfId="224"/>
    <cellStyle name="Normal 10 6 2" xfId="1968"/>
    <cellStyle name="Normal 10 6 2 2" xfId="10074"/>
    <cellStyle name="Normal 10 6 2 3" xfId="5056"/>
    <cellStyle name="Normal 10 6 3" xfId="6115"/>
    <cellStyle name="Normal 10 6 3 2" xfId="11131"/>
    <cellStyle name="Normal 10 6 4" xfId="9190"/>
    <cellStyle name="Normal 10 6 5" xfId="12585"/>
    <cellStyle name="Normal 10 6 6" xfId="7667"/>
    <cellStyle name="Normal 10 6 7" xfId="4121"/>
    <cellStyle name="Normal 10 7" xfId="740"/>
    <cellStyle name="Normal 10 7 2" xfId="2317"/>
    <cellStyle name="Normal 10 7 2 2" xfId="10354"/>
    <cellStyle name="Normal 10 7 2 3" xfId="5337"/>
    <cellStyle name="Normal 10 7 3" xfId="6464"/>
    <cellStyle name="Normal 10 7 3 2" xfId="11479"/>
    <cellStyle name="Normal 10 7 4" xfId="9480"/>
    <cellStyle name="Normal 10 7 5" xfId="12933"/>
    <cellStyle name="Normal 10 7 6" xfId="7948"/>
    <cellStyle name="Normal 10 7 7" xfId="4462"/>
    <cellStyle name="Normal 10 8" xfId="1144"/>
    <cellStyle name="Normal 10 8 2" xfId="2641"/>
    <cellStyle name="Normal 10 8 2 2" xfId="11750"/>
    <cellStyle name="Normal 10 8 2 3" xfId="6735"/>
    <cellStyle name="Normal 10 8 3" xfId="13204"/>
    <cellStyle name="Normal 10 8 4" xfId="10700"/>
    <cellStyle name="Normal 10 8 5" xfId="5683"/>
    <cellStyle name="Normal 10 9" xfId="1544"/>
    <cellStyle name="Normal 10 9 2" xfId="12161"/>
    <cellStyle name="Normal 10 9 3" xfId="10704"/>
    <cellStyle name="Normal 10 9 4" xfId="5688"/>
    <cellStyle name="Normal 10_Degree data" xfId="2590"/>
    <cellStyle name="Normal 100" xfId="733"/>
    <cellStyle name="Normal 100 2" xfId="12113"/>
    <cellStyle name="Normal 101" xfId="1140"/>
    <cellStyle name="Normal 101 2" xfId="7092"/>
    <cellStyle name="Normal 102" xfId="7944"/>
    <cellStyle name="Normal 103" xfId="13549"/>
    <cellStyle name="Normal 104" xfId="3211"/>
    <cellStyle name="Normal 105" xfId="3212"/>
    <cellStyle name="Normal 106" xfId="13551"/>
    <cellStyle name="Normal 107" xfId="13555"/>
    <cellStyle name="Normal 108" xfId="13550"/>
    <cellStyle name="Normal 109" xfId="4"/>
    <cellStyle name="Normal 11" xfId="125"/>
    <cellStyle name="Normal 110" xfId="6"/>
    <cellStyle name="Normal 12" xfId="80"/>
    <cellStyle name="Normal 12 2" xfId="133"/>
    <cellStyle name="Normal 12 3" xfId="116"/>
    <cellStyle name="Normal 13" xfId="24"/>
    <cellStyle name="Normal 13 2" xfId="81"/>
    <cellStyle name="Normal 13 3" xfId="127"/>
    <cellStyle name="Normal 13 3 2" xfId="269"/>
    <cellStyle name="Normal 13 3 3" xfId="306"/>
    <cellStyle name="Normal 14" xfId="79"/>
    <cellStyle name="Normal 14 2" xfId="132"/>
    <cellStyle name="Normal 14 3" xfId="114"/>
    <cellStyle name="Normal 15" xfId="115"/>
    <cellStyle name="Normal 15 2" xfId="1497"/>
    <cellStyle name="Normal 15 2 2" xfId="2344"/>
    <cellStyle name="Normal 15 2 2 2" xfId="5681"/>
    <cellStyle name="Normal 15 2 2 2 2" xfId="10698"/>
    <cellStyle name="Normal 15 2 2 3" xfId="6491"/>
    <cellStyle name="Normal 15 2 2 3 2" xfId="11506"/>
    <cellStyle name="Normal 15 2 2 4" xfId="9477"/>
    <cellStyle name="Normal 15 2 2 5" xfId="12960"/>
    <cellStyle name="Normal 15 2 2 6" xfId="8292"/>
    <cellStyle name="Normal 15 2 2 7" xfId="4459"/>
    <cellStyle name="Normal 15 2 3" xfId="3059"/>
    <cellStyle name="Normal 15 2 3 2" xfId="7079"/>
    <cellStyle name="Normal 15 2 3 2 2" xfId="12094"/>
    <cellStyle name="Normal 15 2 3 3" xfId="13548"/>
    <cellStyle name="Normal 15 2 3 4" xfId="10101"/>
    <cellStyle name="Normal 15 2 3 5" xfId="5083"/>
    <cellStyle name="Normal 15 2 4" xfId="1995"/>
    <cellStyle name="Normal 15 2 4 2" xfId="11158"/>
    <cellStyle name="Normal 15 2 4 3" xfId="6142"/>
    <cellStyle name="Normal 15 2 5" xfId="9217"/>
    <cellStyle name="Normal 15 2 6" xfId="12612"/>
    <cellStyle name="Normal 15 2 7" xfId="7694"/>
    <cellStyle name="Normal 15 2 8" xfId="4148"/>
    <cellStyle name="Normal 15 2_Degree data" xfId="2967"/>
    <cellStyle name="Normal 16" xfId="25"/>
    <cellStyle name="Normal 17" xfId="26"/>
    <cellStyle name="Normal 18" xfId="27"/>
    <cellStyle name="Normal 19" xfId="50"/>
    <cellStyle name="Normal 19 2" xfId="141"/>
    <cellStyle name="Normal 19 3" xfId="109"/>
    <cellStyle name="Normal 2" xfId="11"/>
    <cellStyle name="Normal 2 2" xfId="66"/>
    <cellStyle name="Normal 2 2 2" xfId="69"/>
    <cellStyle name="Normal 2 2 3" xfId="737"/>
    <cellStyle name="Normal 2 3" xfId="93"/>
    <cellStyle name="Normal 2 3 2" xfId="94"/>
    <cellStyle name="Normal 2 4" xfId="102"/>
    <cellStyle name="Normal 2 4 2" xfId="726"/>
    <cellStyle name="Normal 2 5" xfId="68"/>
    <cellStyle name="Normal 2 5 10" xfId="416"/>
    <cellStyle name="Normal 2 5 10 2" xfId="824"/>
    <cellStyle name="Normal 2 5 10 2 2" xfId="1997"/>
    <cellStyle name="Normal 2 5 10 2 2 2" xfId="10103"/>
    <cellStyle name="Normal 2 5 10 2 2 3" xfId="5085"/>
    <cellStyle name="Normal 2 5 10 2 3" xfId="6144"/>
    <cellStyle name="Normal 2 5 10 2 3 2" xfId="11160"/>
    <cellStyle name="Normal 2 5 10 2 4" xfId="9219"/>
    <cellStyle name="Normal 2 5 10 2 5" xfId="12614"/>
    <cellStyle name="Normal 2 5 10 2 6" xfId="7696"/>
    <cellStyle name="Normal 2 5 10 2 7" xfId="4150"/>
    <cellStyle name="Normal 2 5 10 3" xfId="1174"/>
    <cellStyle name="Normal 2 5 10 3 2" xfId="2346"/>
    <cellStyle name="Normal 2 5 10 3 2 2" xfId="10384"/>
    <cellStyle name="Normal 2 5 10 3 2 3" xfId="5367"/>
    <cellStyle name="Normal 2 5 10 3 3" xfId="6493"/>
    <cellStyle name="Normal 2 5 10 3 3 2" xfId="11508"/>
    <cellStyle name="Normal 2 5 10 3 4" xfId="9471"/>
    <cellStyle name="Normal 2 5 10 3 5" xfId="12962"/>
    <cellStyle name="Normal 2 5 10 3 6" xfId="7978"/>
    <cellStyle name="Normal 2 5 10 3 7" xfId="4453"/>
    <cellStyle name="Normal 2 5 10 4" xfId="2725"/>
    <cellStyle name="Normal 2 5 10 4 2" xfId="6765"/>
    <cellStyle name="Normal 2 5 10 4 2 2" xfId="11780"/>
    <cellStyle name="Normal 2 5 10 4 3" xfId="13234"/>
    <cellStyle name="Normal 2 5 10 4 4" xfId="9675"/>
    <cellStyle name="Normal 2 5 10 4 5" xfId="4657"/>
    <cellStyle name="Normal 2 5 10 5" xfId="1574"/>
    <cellStyle name="Normal 2 5 10 5 2" xfId="10735"/>
    <cellStyle name="Normal 2 5 10 5 3" xfId="5719"/>
    <cellStyle name="Normal 2 5 10 6" xfId="8791"/>
    <cellStyle name="Normal 2 5 10 7" xfId="12191"/>
    <cellStyle name="Normal 2 5 10 8" xfId="7268"/>
    <cellStyle name="Normal 2 5 10 9" xfId="3722"/>
    <cellStyle name="Normal 2 5 10_Degree data" xfId="2836"/>
    <cellStyle name="Normal 2 5 11" xfId="734"/>
    <cellStyle name="Normal 2 5 11 2" xfId="1996"/>
    <cellStyle name="Normal 2 5 11 2 2" xfId="10102"/>
    <cellStyle name="Normal 2 5 11 2 3" xfId="5084"/>
    <cellStyle name="Normal 2 5 11 3" xfId="6143"/>
    <cellStyle name="Normal 2 5 11 3 2" xfId="11159"/>
    <cellStyle name="Normal 2 5 11 4" xfId="9218"/>
    <cellStyle name="Normal 2 5 11 5" xfId="12613"/>
    <cellStyle name="Normal 2 5 11 6" xfId="7695"/>
    <cellStyle name="Normal 2 5 11 7" xfId="4149"/>
    <cellStyle name="Normal 2 5 12" xfId="1142"/>
    <cellStyle name="Normal 2 5 12 2" xfId="2345"/>
    <cellStyle name="Normal 2 5 12 2 2" xfId="10352"/>
    <cellStyle name="Normal 2 5 12 2 3" xfId="5335"/>
    <cellStyle name="Normal 2 5 12 3" xfId="6492"/>
    <cellStyle name="Normal 2 5 12 3 2" xfId="11507"/>
    <cellStyle name="Normal 2 5 12 4" xfId="8618"/>
    <cellStyle name="Normal 2 5 12 5" xfId="12961"/>
    <cellStyle name="Normal 2 5 12 6" xfId="7946"/>
    <cellStyle name="Normal 2 5 12 7" xfId="3540"/>
    <cellStyle name="Normal 2 5 13" xfId="2638"/>
    <cellStyle name="Normal 2 5 13 2" xfId="6733"/>
    <cellStyle name="Normal 2 5 13 2 2" xfId="11748"/>
    <cellStyle name="Normal 2 5 13 3" xfId="13202"/>
    <cellStyle name="Normal 2 5 13 4" xfId="9504"/>
    <cellStyle name="Normal 2 5 13 5" xfId="4486"/>
    <cellStyle name="Normal 2 5 14" xfId="1542"/>
    <cellStyle name="Normal 2 5 14 2" xfId="12159"/>
    <cellStyle name="Normal 2 5 14 3" xfId="10702"/>
    <cellStyle name="Normal 2 5 14 4" xfId="5686"/>
    <cellStyle name="Normal 2 5 15" xfId="1502"/>
    <cellStyle name="Normal 2 5 15 2" xfId="8298"/>
    <cellStyle name="Normal 2 5 16" xfId="12119"/>
    <cellStyle name="Normal 2 5 17" xfId="7098"/>
    <cellStyle name="Normal 2 5 18" xfId="3216"/>
    <cellStyle name="Normal 2 5 2" xfId="95"/>
    <cellStyle name="Normal 2 5 2 10" xfId="2667"/>
    <cellStyle name="Normal 2 5 2 10 2" xfId="6741"/>
    <cellStyle name="Normal 2 5 2 10 2 2" xfId="11756"/>
    <cellStyle name="Normal 2 5 2 10 3" xfId="13210"/>
    <cellStyle name="Normal 2 5 2 10 4" xfId="9517"/>
    <cellStyle name="Normal 2 5 2 10 5" xfId="4499"/>
    <cellStyle name="Normal 2 5 2 11" xfId="1550"/>
    <cellStyle name="Normal 2 5 2 11 2" xfId="12167"/>
    <cellStyle name="Normal 2 5 2 11 3" xfId="10711"/>
    <cellStyle name="Normal 2 5 2 11 4" xfId="5695"/>
    <cellStyle name="Normal 2 5 2 12" xfId="1510"/>
    <cellStyle name="Normal 2 5 2 12 2" xfId="8306"/>
    <cellStyle name="Normal 2 5 2 13" xfId="12127"/>
    <cellStyle name="Normal 2 5 2 14" xfId="7111"/>
    <cellStyle name="Normal 2 5 2 15" xfId="3227"/>
    <cellStyle name="Normal 2 5 2 2" xfId="139"/>
    <cellStyle name="Normal 2 5 2 2 10" xfId="1532"/>
    <cellStyle name="Normal 2 5 2 2 10 2" xfId="8331"/>
    <cellStyle name="Normal 2 5 2 2 11" xfId="12149"/>
    <cellStyle name="Normal 2 5 2 2 12" xfId="7141"/>
    <cellStyle name="Normal 2 5 2 2 13" xfId="3253"/>
    <cellStyle name="Normal 2 5 2 2 2" xfId="180"/>
    <cellStyle name="Normal 2 5 2 2 2 10" xfId="7184"/>
    <cellStyle name="Normal 2 5 2 2 2 11" xfId="3353"/>
    <cellStyle name="Normal 2 5 2 2 2 2" xfId="399"/>
    <cellStyle name="Normal 2 5 2 2 2 2 2" xfId="649"/>
    <cellStyle name="Normal 2 5 2 2 2 2 2 2" xfId="2001"/>
    <cellStyle name="Normal 2 5 2 2 2 2 2 2 2" xfId="10107"/>
    <cellStyle name="Normal 2 5 2 2 2 2 2 2 3" xfId="5089"/>
    <cellStyle name="Normal 2 5 2 2 2 2 2 3" xfId="6148"/>
    <cellStyle name="Normal 2 5 2 2 2 2 2 3 2" xfId="11164"/>
    <cellStyle name="Normal 2 5 2 2 2 2 2 4" xfId="9223"/>
    <cellStyle name="Normal 2 5 2 2 2 2 2 5" xfId="12618"/>
    <cellStyle name="Normal 2 5 2 2 2 2 2 6" xfId="7700"/>
    <cellStyle name="Normal 2 5 2 2 2 2 2 7" xfId="4154"/>
    <cellStyle name="Normal 2 5 2 2 2 2 3" xfId="1058"/>
    <cellStyle name="Normal 2 5 2 2 2 2 3 2" xfId="2350"/>
    <cellStyle name="Normal 2 5 2 2 2 2 3 2 2" xfId="10617"/>
    <cellStyle name="Normal 2 5 2 2 2 2 3 2 3" xfId="5600"/>
    <cellStyle name="Normal 2 5 2 2 2 2 3 3" xfId="6497"/>
    <cellStyle name="Normal 2 5 2 2 2 2 3 3 2" xfId="11512"/>
    <cellStyle name="Normal 2 5 2 2 2 2 3 4" xfId="9024"/>
    <cellStyle name="Normal 2 5 2 2 2 2 3 5" xfId="12966"/>
    <cellStyle name="Normal 2 5 2 2 2 2 3 6" xfId="8211"/>
    <cellStyle name="Normal 2 5 2 2 2 2 3 7" xfId="3955"/>
    <cellStyle name="Normal 2 5 2 2 2 2 4" xfId="1416"/>
    <cellStyle name="Normal 2 5 2 2 2 2 4 2" xfId="2974"/>
    <cellStyle name="Normal 2 5 2 2 2 2 4 2 2" xfId="12013"/>
    <cellStyle name="Normal 2 5 2 2 2 2 4 2 3" xfId="6998"/>
    <cellStyle name="Normal 2 5 2 2 2 2 4 3" xfId="13467"/>
    <cellStyle name="Normal 2 5 2 2 2 2 4 4" xfId="9908"/>
    <cellStyle name="Normal 2 5 2 2 2 2 4 5" xfId="4890"/>
    <cellStyle name="Normal 2 5 2 2 2 2 5" xfId="1807"/>
    <cellStyle name="Normal 2 5 2 2 2 2 5 2" xfId="10970"/>
    <cellStyle name="Normal 2 5 2 2 2 2 5 3" xfId="5954"/>
    <cellStyle name="Normal 2 5 2 2 2 2 6" xfId="8531"/>
    <cellStyle name="Normal 2 5 2 2 2 2 7" xfId="12424"/>
    <cellStyle name="Normal 2 5 2 2 2 2 8" xfId="7501"/>
    <cellStyle name="Normal 2 5 2 2 2 2 9" xfId="3453"/>
    <cellStyle name="Normal 2 5 2 2 2 2_Degree data" xfId="2735"/>
    <cellStyle name="Normal 2 5 2 2 2 3" xfId="549"/>
    <cellStyle name="Normal 2 5 2 2 2 3 2" xfId="958"/>
    <cellStyle name="Normal 2 5 2 2 2 3 2 2" xfId="9808"/>
    <cellStyle name="Normal 2 5 2 2 2 3 2 3" xfId="4790"/>
    <cellStyle name="Normal 2 5 2 2 2 3 3" xfId="2000"/>
    <cellStyle name="Normal 2 5 2 2 2 3 3 2" xfId="11163"/>
    <cellStyle name="Normal 2 5 2 2 2 3 3 3" xfId="6147"/>
    <cellStyle name="Normal 2 5 2 2 2 3 4" xfId="8924"/>
    <cellStyle name="Normal 2 5 2 2 2 3 5" xfId="12617"/>
    <cellStyle name="Normal 2 5 2 2 2 3 6" xfId="7401"/>
    <cellStyle name="Normal 2 5 2 2 2 3 7" xfId="3855"/>
    <cellStyle name="Normal 2 5 2 2 2 4" xfId="782"/>
    <cellStyle name="Normal 2 5 2 2 2 4 2" xfId="2349"/>
    <cellStyle name="Normal 2 5 2 2 2 4 2 2" xfId="10106"/>
    <cellStyle name="Normal 2 5 2 2 2 4 2 3" xfId="5088"/>
    <cellStyle name="Normal 2 5 2 2 2 4 3" xfId="6496"/>
    <cellStyle name="Normal 2 5 2 2 2 4 3 2" xfId="11511"/>
    <cellStyle name="Normal 2 5 2 2 2 4 4" xfId="9222"/>
    <cellStyle name="Normal 2 5 2 2 2 4 5" xfId="12965"/>
    <cellStyle name="Normal 2 5 2 2 2 4 6" xfId="7699"/>
    <cellStyle name="Normal 2 5 2 2 2 4 7" xfId="4153"/>
    <cellStyle name="Normal 2 5 2 2 2 5" xfId="1314"/>
    <cellStyle name="Normal 2 5 2 2 2 5 2" xfId="2872"/>
    <cellStyle name="Normal 2 5 2 2 2 5 2 2" xfId="10517"/>
    <cellStyle name="Normal 2 5 2 2 2 5 2 3" xfId="5500"/>
    <cellStyle name="Normal 2 5 2 2 2 5 3" xfId="6898"/>
    <cellStyle name="Normal 2 5 2 2 2 5 3 2" xfId="11913"/>
    <cellStyle name="Normal 2 5 2 2 2 5 4" xfId="8705"/>
    <cellStyle name="Normal 2 5 2 2 2 5 5" xfId="13367"/>
    <cellStyle name="Normal 2 5 2 2 2 5 6" xfId="8111"/>
    <cellStyle name="Normal 2 5 2 2 2 5 7" xfId="3635"/>
    <cellStyle name="Normal 2 5 2 2 2 6" xfId="1707"/>
    <cellStyle name="Normal 2 5 2 2 2 6 2" xfId="9591"/>
    <cellStyle name="Normal 2 5 2 2 2 6 3" xfId="4573"/>
    <cellStyle name="Normal 2 5 2 2 2 7" xfId="5854"/>
    <cellStyle name="Normal 2 5 2 2 2 7 2" xfId="10870"/>
    <cellStyle name="Normal 2 5 2 2 2 8" xfId="8431"/>
    <cellStyle name="Normal 2 5 2 2 2 9" xfId="12324"/>
    <cellStyle name="Normal 2 5 2 2 2_Degree data" xfId="2802"/>
    <cellStyle name="Normal 2 5 2 2 3" xfId="206"/>
    <cellStyle name="Normal 2 5 2 2 3 10" xfId="7245"/>
    <cellStyle name="Normal 2 5 2 2 3 11" xfId="3310"/>
    <cellStyle name="Normal 2 5 2 2 3 2" xfId="355"/>
    <cellStyle name="Normal 2 5 2 2 3 2 2" xfId="710"/>
    <cellStyle name="Normal 2 5 2 2 3 2 2 2" xfId="2003"/>
    <cellStyle name="Normal 2 5 2 2 3 2 2 2 2" xfId="10109"/>
    <cellStyle name="Normal 2 5 2 2 3 2 2 2 3" xfId="5091"/>
    <cellStyle name="Normal 2 5 2 2 3 2 2 3" xfId="6150"/>
    <cellStyle name="Normal 2 5 2 2 3 2 2 3 2" xfId="11166"/>
    <cellStyle name="Normal 2 5 2 2 3 2 2 4" xfId="9225"/>
    <cellStyle name="Normal 2 5 2 2 3 2 2 5" xfId="12620"/>
    <cellStyle name="Normal 2 5 2 2 3 2 2 6" xfId="7702"/>
    <cellStyle name="Normal 2 5 2 2 3 2 2 7" xfId="4156"/>
    <cellStyle name="Normal 2 5 2 2 3 2 3" xfId="1119"/>
    <cellStyle name="Normal 2 5 2 2 3 2 3 2" xfId="2352"/>
    <cellStyle name="Normal 2 5 2 2 3 2 3 2 2" xfId="10678"/>
    <cellStyle name="Normal 2 5 2 2 3 2 3 2 3" xfId="5661"/>
    <cellStyle name="Normal 2 5 2 2 3 2 3 3" xfId="6499"/>
    <cellStyle name="Normal 2 5 2 2 3 2 3 3 2" xfId="11514"/>
    <cellStyle name="Normal 2 5 2 2 3 2 3 4" xfId="9085"/>
    <cellStyle name="Normal 2 5 2 2 3 2 3 5" xfId="12968"/>
    <cellStyle name="Normal 2 5 2 2 3 2 3 6" xfId="8272"/>
    <cellStyle name="Normal 2 5 2 2 3 2 3 7" xfId="4016"/>
    <cellStyle name="Normal 2 5 2 2 3 2 4" xfId="1477"/>
    <cellStyle name="Normal 2 5 2 2 3 2 4 2" xfId="3036"/>
    <cellStyle name="Normal 2 5 2 2 3 2 4 2 2" xfId="12074"/>
    <cellStyle name="Normal 2 5 2 2 3 2 4 2 3" xfId="7059"/>
    <cellStyle name="Normal 2 5 2 2 3 2 4 3" xfId="13528"/>
    <cellStyle name="Normal 2 5 2 2 3 2 4 4" xfId="9969"/>
    <cellStyle name="Normal 2 5 2 2 3 2 4 5" xfId="4951"/>
    <cellStyle name="Normal 2 5 2 2 3 2 5" xfId="1868"/>
    <cellStyle name="Normal 2 5 2 2 3 2 5 2" xfId="11031"/>
    <cellStyle name="Normal 2 5 2 2 3 2 5 3" xfId="6015"/>
    <cellStyle name="Normal 2 5 2 2 3 2 6" xfId="8592"/>
    <cellStyle name="Normal 2 5 2 2 3 2 7" xfId="12485"/>
    <cellStyle name="Normal 2 5 2 2 3 2 8" xfId="7562"/>
    <cellStyle name="Normal 2 5 2 2 3 2 9" xfId="3514"/>
    <cellStyle name="Normal 2 5 2 2 3 2_Degree data" xfId="2773"/>
    <cellStyle name="Normal 2 5 2 2 3 3" xfId="506"/>
    <cellStyle name="Normal 2 5 2 2 3 3 2" xfId="915"/>
    <cellStyle name="Normal 2 5 2 2 3 3 2 2" xfId="9765"/>
    <cellStyle name="Normal 2 5 2 2 3 3 2 3" xfId="4747"/>
    <cellStyle name="Normal 2 5 2 2 3 3 3" xfId="2002"/>
    <cellStyle name="Normal 2 5 2 2 3 3 3 2" xfId="11165"/>
    <cellStyle name="Normal 2 5 2 2 3 3 3 3" xfId="6149"/>
    <cellStyle name="Normal 2 5 2 2 3 3 4" xfId="8881"/>
    <cellStyle name="Normal 2 5 2 2 3 3 5" xfId="12619"/>
    <cellStyle name="Normal 2 5 2 2 3 3 6" xfId="7358"/>
    <cellStyle name="Normal 2 5 2 2 3 3 7" xfId="3812"/>
    <cellStyle name="Normal 2 5 2 2 3 4" xfId="812"/>
    <cellStyle name="Normal 2 5 2 2 3 4 2" xfId="2351"/>
    <cellStyle name="Normal 2 5 2 2 3 4 2 2" xfId="10108"/>
    <cellStyle name="Normal 2 5 2 2 3 4 2 3" xfId="5090"/>
    <cellStyle name="Normal 2 5 2 2 3 4 3" xfId="6498"/>
    <cellStyle name="Normal 2 5 2 2 3 4 3 2" xfId="11513"/>
    <cellStyle name="Normal 2 5 2 2 3 4 4" xfId="9224"/>
    <cellStyle name="Normal 2 5 2 2 3 4 5" xfId="12967"/>
    <cellStyle name="Normal 2 5 2 2 3 4 6" xfId="7701"/>
    <cellStyle name="Normal 2 5 2 2 3 4 7" xfId="4155"/>
    <cellStyle name="Normal 2 5 2 2 3 5" xfId="1270"/>
    <cellStyle name="Normal 2 5 2 2 3 5 2" xfId="2827"/>
    <cellStyle name="Normal 2 5 2 2 3 5 2 2" xfId="10474"/>
    <cellStyle name="Normal 2 5 2 2 3 5 2 3" xfId="5457"/>
    <cellStyle name="Normal 2 5 2 2 3 5 3" xfId="6855"/>
    <cellStyle name="Normal 2 5 2 2 3 5 3 2" xfId="11870"/>
    <cellStyle name="Normal 2 5 2 2 3 5 4" xfId="8766"/>
    <cellStyle name="Normal 2 5 2 2 3 5 5" xfId="13324"/>
    <cellStyle name="Normal 2 5 2 2 3 5 6" xfId="8068"/>
    <cellStyle name="Normal 2 5 2 2 3 5 7" xfId="3696"/>
    <cellStyle name="Normal 2 5 2 2 3 6" xfId="1664"/>
    <cellStyle name="Normal 2 5 2 2 3 6 2" xfId="9652"/>
    <cellStyle name="Normal 2 5 2 2 3 6 3" xfId="4634"/>
    <cellStyle name="Normal 2 5 2 2 3 7" xfId="5811"/>
    <cellStyle name="Normal 2 5 2 2 3 7 2" xfId="10827"/>
    <cellStyle name="Normal 2 5 2 2 3 8" xfId="8388"/>
    <cellStyle name="Normal 2 5 2 2 3 9" xfId="12281"/>
    <cellStyle name="Normal 2 5 2 2 3_Degree data" xfId="2771"/>
    <cellStyle name="Normal 2 5 2 2 4" xfId="242"/>
    <cellStyle name="Normal 2 5 2 2 4 2" xfId="606"/>
    <cellStyle name="Normal 2 5 2 2 4 2 2" xfId="2004"/>
    <cellStyle name="Normal 2 5 2 2 4 2 2 2" xfId="10110"/>
    <cellStyle name="Normal 2 5 2 2 4 2 2 3" xfId="5092"/>
    <cellStyle name="Normal 2 5 2 2 4 2 3" xfId="6151"/>
    <cellStyle name="Normal 2 5 2 2 4 2 3 2" xfId="11167"/>
    <cellStyle name="Normal 2 5 2 2 4 2 4" xfId="9226"/>
    <cellStyle name="Normal 2 5 2 2 4 2 5" xfId="12621"/>
    <cellStyle name="Normal 2 5 2 2 4 2 6" xfId="7703"/>
    <cellStyle name="Normal 2 5 2 2 4 2 7" xfId="4157"/>
    <cellStyle name="Normal 2 5 2 2 4 3" xfId="1015"/>
    <cellStyle name="Normal 2 5 2 2 4 3 2" xfId="2353"/>
    <cellStyle name="Normal 2 5 2 2 4 3 2 2" xfId="10574"/>
    <cellStyle name="Normal 2 5 2 2 4 3 2 3" xfId="5557"/>
    <cellStyle name="Normal 2 5 2 2 4 3 3" xfId="6500"/>
    <cellStyle name="Normal 2 5 2 2 4 3 3 2" xfId="11515"/>
    <cellStyle name="Normal 2 5 2 2 4 3 4" xfId="8981"/>
    <cellStyle name="Normal 2 5 2 2 4 3 5" xfId="12969"/>
    <cellStyle name="Normal 2 5 2 2 4 3 6" xfId="8168"/>
    <cellStyle name="Normal 2 5 2 2 4 3 7" xfId="3912"/>
    <cellStyle name="Normal 2 5 2 2 4 4" xfId="1371"/>
    <cellStyle name="Normal 2 5 2 2 4 4 2" xfId="2929"/>
    <cellStyle name="Normal 2 5 2 2 4 4 2 2" xfId="11970"/>
    <cellStyle name="Normal 2 5 2 2 4 4 2 3" xfId="6955"/>
    <cellStyle name="Normal 2 5 2 2 4 4 3" xfId="13424"/>
    <cellStyle name="Normal 2 5 2 2 4 4 4" xfId="9865"/>
    <cellStyle name="Normal 2 5 2 2 4 4 5" xfId="4847"/>
    <cellStyle name="Normal 2 5 2 2 4 5" xfId="1764"/>
    <cellStyle name="Normal 2 5 2 2 4 5 2" xfId="10927"/>
    <cellStyle name="Normal 2 5 2 2 4 5 3" xfId="5911"/>
    <cellStyle name="Normal 2 5 2 2 4 6" xfId="8488"/>
    <cellStyle name="Normal 2 5 2 2 4 7" xfId="12381"/>
    <cellStyle name="Normal 2 5 2 2 4 8" xfId="7458"/>
    <cellStyle name="Normal 2 5 2 2 4 9" xfId="3410"/>
    <cellStyle name="Normal 2 5 2 2 4_Degree data" xfId="2652"/>
    <cellStyle name="Normal 2 5 2 2 5" xfId="295"/>
    <cellStyle name="Normal 2 5 2 2 5 2" xfId="858"/>
    <cellStyle name="Normal 2 5 2 2 5 2 2" xfId="2005"/>
    <cellStyle name="Normal 2 5 2 2 5 2 2 2" xfId="10111"/>
    <cellStyle name="Normal 2 5 2 2 5 2 2 3" xfId="5093"/>
    <cellStyle name="Normal 2 5 2 2 5 2 3" xfId="6152"/>
    <cellStyle name="Normal 2 5 2 2 5 2 3 2" xfId="11168"/>
    <cellStyle name="Normal 2 5 2 2 5 2 4" xfId="9227"/>
    <cellStyle name="Normal 2 5 2 2 5 2 5" xfId="12622"/>
    <cellStyle name="Normal 2 5 2 2 5 2 6" xfId="7704"/>
    <cellStyle name="Normal 2 5 2 2 5 2 7" xfId="4158"/>
    <cellStyle name="Normal 2 5 2 2 5 3" xfId="1208"/>
    <cellStyle name="Normal 2 5 2 2 5 3 2" xfId="2354"/>
    <cellStyle name="Normal 2 5 2 2 5 3 2 2" xfId="10417"/>
    <cellStyle name="Normal 2 5 2 2 5 3 2 3" xfId="5400"/>
    <cellStyle name="Normal 2 5 2 2 5 3 3" xfId="6501"/>
    <cellStyle name="Normal 2 5 2 2 5 3 3 2" xfId="11516"/>
    <cellStyle name="Normal 2 5 2 2 5 3 4" xfId="9482"/>
    <cellStyle name="Normal 2 5 2 2 5 3 5" xfId="12970"/>
    <cellStyle name="Normal 2 5 2 2 5 3 6" xfId="8011"/>
    <cellStyle name="Normal 2 5 2 2 5 3 7" xfId="4464"/>
    <cellStyle name="Normal 2 5 2 2 5 4" xfId="2762"/>
    <cellStyle name="Normal 2 5 2 2 5 4 2" xfId="6798"/>
    <cellStyle name="Normal 2 5 2 2 5 4 2 2" xfId="11813"/>
    <cellStyle name="Normal 2 5 2 2 5 4 3" xfId="13267"/>
    <cellStyle name="Normal 2 5 2 2 5 4 4" xfId="9708"/>
    <cellStyle name="Normal 2 5 2 2 5 4 5" xfId="4690"/>
    <cellStyle name="Normal 2 5 2 2 5 5" xfId="1607"/>
    <cellStyle name="Normal 2 5 2 2 5 5 2" xfId="10768"/>
    <cellStyle name="Normal 2 5 2 2 5 5 3" xfId="5752"/>
    <cellStyle name="Normal 2 5 2 2 5 6" xfId="8824"/>
    <cellStyle name="Normal 2 5 2 2 5 7" xfId="12224"/>
    <cellStyle name="Normal 2 5 2 2 5 8" xfId="7301"/>
    <cellStyle name="Normal 2 5 2 2 5 9" xfId="3755"/>
    <cellStyle name="Normal 2 5 2 2 5_Degree data" xfId="2663"/>
    <cellStyle name="Normal 2 5 2 2 6" xfId="449"/>
    <cellStyle name="Normal 2 5 2 2 6 2" xfId="1999"/>
    <cellStyle name="Normal 2 5 2 2 6 2 2" xfId="10105"/>
    <cellStyle name="Normal 2 5 2 2 6 2 3" xfId="5087"/>
    <cellStyle name="Normal 2 5 2 2 6 3" xfId="6146"/>
    <cellStyle name="Normal 2 5 2 2 6 3 2" xfId="11162"/>
    <cellStyle name="Normal 2 5 2 2 6 4" xfId="9221"/>
    <cellStyle name="Normal 2 5 2 2 6 5" xfId="12616"/>
    <cellStyle name="Normal 2 5 2 2 6 6" xfId="7698"/>
    <cellStyle name="Normal 2 5 2 2 6 7" xfId="4152"/>
    <cellStyle name="Normal 2 5 2 2 7" xfId="758"/>
    <cellStyle name="Normal 2 5 2 2 7 2" xfId="2348"/>
    <cellStyle name="Normal 2 5 2 2 7 2 2" xfId="10372"/>
    <cellStyle name="Normal 2 5 2 2 7 2 3" xfId="5355"/>
    <cellStyle name="Normal 2 5 2 2 7 3" xfId="6495"/>
    <cellStyle name="Normal 2 5 2 2 7 3 2" xfId="11510"/>
    <cellStyle name="Normal 2 5 2 2 7 4" xfId="8662"/>
    <cellStyle name="Normal 2 5 2 2 7 5" xfId="12964"/>
    <cellStyle name="Normal 2 5 2 2 7 6" xfId="7966"/>
    <cellStyle name="Normal 2 5 2 2 7 7" xfId="3589"/>
    <cellStyle name="Normal 2 5 2 2 8" xfId="1162"/>
    <cellStyle name="Normal 2 5 2 2 8 2" xfId="2711"/>
    <cellStyle name="Normal 2 5 2 2 8 2 2" xfId="11768"/>
    <cellStyle name="Normal 2 5 2 2 8 2 3" xfId="6753"/>
    <cellStyle name="Normal 2 5 2 2 8 3" xfId="13222"/>
    <cellStyle name="Normal 2 5 2 2 8 4" xfId="9548"/>
    <cellStyle name="Normal 2 5 2 2 8 5" xfId="4530"/>
    <cellStyle name="Normal 2 5 2 2 9" xfId="1562"/>
    <cellStyle name="Normal 2 5 2 2 9 2" xfId="12179"/>
    <cellStyle name="Normal 2 5 2 2 9 3" xfId="10723"/>
    <cellStyle name="Normal 2 5 2 2 9 4" xfId="5707"/>
    <cellStyle name="Normal 2 5 2 2_Degree data" xfId="2804"/>
    <cellStyle name="Normal 2 5 2 3" xfId="168"/>
    <cellStyle name="Normal 2 5 2 3 10" xfId="8317"/>
    <cellStyle name="Normal 2 5 2 3 11" xfId="12137"/>
    <cellStyle name="Normal 2 5 2 3 12" xfId="7129"/>
    <cellStyle name="Normal 2 5 2 3 13" xfId="3238"/>
    <cellStyle name="Normal 2 5 2 3 2" xfId="386"/>
    <cellStyle name="Normal 2 5 2 3 2 10" xfId="7172"/>
    <cellStyle name="Normal 2 5 2 3 2 11" xfId="3341"/>
    <cellStyle name="Normal 2 5 2 3 2 2" xfId="637"/>
    <cellStyle name="Normal 2 5 2 3 2 2 2" xfId="1046"/>
    <cellStyle name="Normal 2 5 2 3 2 2 2 2" xfId="2008"/>
    <cellStyle name="Normal 2 5 2 3 2 2 2 2 2" xfId="10114"/>
    <cellStyle name="Normal 2 5 2 3 2 2 2 2 3" xfId="5096"/>
    <cellStyle name="Normal 2 5 2 3 2 2 2 3" xfId="6155"/>
    <cellStyle name="Normal 2 5 2 3 2 2 2 3 2" xfId="11171"/>
    <cellStyle name="Normal 2 5 2 3 2 2 2 4" xfId="9230"/>
    <cellStyle name="Normal 2 5 2 3 2 2 2 5" xfId="12625"/>
    <cellStyle name="Normal 2 5 2 3 2 2 2 6" xfId="7707"/>
    <cellStyle name="Normal 2 5 2 3 2 2 2 7" xfId="4161"/>
    <cellStyle name="Normal 2 5 2 3 2 2 3" xfId="1403"/>
    <cellStyle name="Normal 2 5 2 3 2 2 3 2" xfId="2357"/>
    <cellStyle name="Normal 2 5 2 3 2 2 3 2 2" xfId="10605"/>
    <cellStyle name="Normal 2 5 2 3 2 2 3 2 3" xfId="5588"/>
    <cellStyle name="Normal 2 5 2 3 2 2 3 3" xfId="6504"/>
    <cellStyle name="Normal 2 5 2 3 2 2 3 3 2" xfId="11519"/>
    <cellStyle name="Normal 2 5 2 3 2 2 3 4" xfId="9012"/>
    <cellStyle name="Normal 2 5 2 3 2 2 3 5" xfId="12973"/>
    <cellStyle name="Normal 2 5 2 3 2 2 3 6" xfId="8199"/>
    <cellStyle name="Normal 2 5 2 3 2 2 3 7" xfId="3943"/>
    <cellStyle name="Normal 2 5 2 3 2 2 4" xfId="2961"/>
    <cellStyle name="Normal 2 5 2 3 2 2 4 2" xfId="6986"/>
    <cellStyle name="Normal 2 5 2 3 2 2 4 2 2" xfId="12001"/>
    <cellStyle name="Normal 2 5 2 3 2 2 4 3" xfId="13455"/>
    <cellStyle name="Normal 2 5 2 3 2 2 4 4" xfId="9896"/>
    <cellStyle name="Normal 2 5 2 3 2 2 4 5" xfId="4878"/>
    <cellStyle name="Normal 2 5 2 3 2 2 5" xfId="1795"/>
    <cellStyle name="Normal 2 5 2 3 2 2 5 2" xfId="10958"/>
    <cellStyle name="Normal 2 5 2 3 2 2 5 3" xfId="5942"/>
    <cellStyle name="Normal 2 5 2 3 2 2 6" xfId="8519"/>
    <cellStyle name="Normal 2 5 2 3 2 2 7" xfId="12412"/>
    <cellStyle name="Normal 2 5 2 3 2 2 8" xfId="7489"/>
    <cellStyle name="Normal 2 5 2 3 2 2 9" xfId="3441"/>
    <cellStyle name="Normal 2 5 2 3 2 2_Degree data" xfId="2655"/>
    <cellStyle name="Normal 2 5 2 3 2 3" xfId="537"/>
    <cellStyle name="Normal 2 5 2 3 2 3 2" xfId="2007"/>
    <cellStyle name="Normal 2 5 2 3 2 3 2 2" xfId="9796"/>
    <cellStyle name="Normal 2 5 2 3 2 3 2 3" xfId="4778"/>
    <cellStyle name="Normal 2 5 2 3 2 3 3" xfId="6154"/>
    <cellStyle name="Normal 2 5 2 3 2 3 3 2" xfId="11170"/>
    <cellStyle name="Normal 2 5 2 3 2 3 4" xfId="8912"/>
    <cellStyle name="Normal 2 5 2 3 2 3 5" xfId="12624"/>
    <cellStyle name="Normal 2 5 2 3 2 3 6" xfId="7389"/>
    <cellStyle name="Normal 2 5 2 3 2 3 7" xfId="3843"/>
    <cellStyle name="Normal 2 5 2 3 2 4" xfId="946"/>
    <cellStyle name="Normal 2 5 2 3 2 4 2" xfId="2356"/>
    <cellStyle name="Normal 2 5 2 3 2 4 2 2" xfId="10113"/>
    <cellStyle name="Normal 2 5 2 3 2 4 2 3" xfId="5095"/>
    <cellStyle name="Normal 2 5 2 3 2 4 3" xfId="6503"/>
    <cellStyle name="Normal 2 5 2 3 2 4 3 2" xfId="11518"/>
    <cellStyle name="Normal 2 5 2 3 2 4 4" xfId="9229"/>
    <cellStyle name="Normal 2 5 2 3 2 4 5" xfId="12972"/>
    <cellStyle name="Normal 2 5 2 3 2 4 6" xfId="7706"/>
    <cellStyle name="Normal 2 5 2 3 2 4 7" xfId="4160"/>
    <cellStyle name="Normal 2 5 2 3 2 5" xfId="1302"/>
    <cellStyle name="Normal 2 5 2 3 2 5 2" xfId="2859"/>
    <cellStyle name="Normal 2 5 2 3 2 5 2 2" xfId="10505"/>
    <cellStyle name="Normal 2 5 2 3 2 5 2 3" xfId="5488"/>
    <cellStyle name="Normal 2 5 2 3 2 5 3" xfId="6886"/>
    <cellStyle name="Normal 2 5 2 3 2 5 3 2" xfId="11901"/>
    <cellStyle name="Normal 2 5 2 3 2 5 4" xfId="8693"/>
    <cellStyle name="Normal 2 5 2 3 2 5 5" xfId="13355"/>
    <cellStyle name="Normal 2 5 2 3 2 5 6" xfId="8099"/>
    <cellStyle name="Normal 2 5 2 3 2 5 7" xfId="3622"/>
    <cellStyle name="Normal 2 5 2 3 2 6" xfId="1695"/>
    <cellStyle name="Normal 2 5 2 3 2 6 2" xfId="9579"/>
    <cellStyle name="Normal 2 5 2 3 2 6 3" xfId="4561"/>
    <cellStyle name="Normal 2 5 2 3 2 7" xfId="5842"/>
    <cellStyle name="Normal 2 5 2 3 2 7 2" xfId="10858"/>
    <cellStyle name="Normal 2 5 2 3 2 8" xfId="8419"/>
    <cellStyle name="Normal 2 5 2 3 2 9" xfId="12312"/>
    <cellStyle name="Normal 2 5 2 3 2_Degree data" xfId="2664"/>
    <cellStyle name="Normal 2 5 2 3 3" xfId="342"/>
    <cellStyle name="Normal 2 5 2 3 3 10" xfId="7234"/>
    <cellStyle name="Normal 2 5 2 3 3 11" xfId="3298"/>
    <cellStyle name="Normal 2 5 2 3 3 2" xfId="699"/>
    <cellStyle name="Normal 2 5 2 3 3 2 2" xfId="1108"/>
    <cellStyle name="Normal 2 5 2 3 3 2 2 2" xfId="2010"/>
    <cellStyle name="Normal 2 5 2 3 3 2 2 2 2" xfId="10116"/>
    <cellStyle name="Normal 2 5 2 3 3 2 2 2 3" xfId="5098"/>
    <cellStyle name="Normal 2 5 2 3 3 2 2 3" xfId="6157"/>
    <cellStyle name="Normal 2 5 2 3 3 2 2 3 2" xfId="11173"/>
    <cellStyle name="Normal 2 5 2 3 3 2 2 4" xfId="9232"/>
    <cellStyle name="Normal 2 5 2 3 3 2 2 5" xfId="12627"/>
    <cellStyle name="Normal 2 5 2 3 3 2 2 6" xfId="7709"/>
    <cellStyle name="Normal 2 5 2 3 3 2 2 7" xfId="4163"/>
    <cellStyle name="Normal 2 5 2 3 3 2 3" xfId="1466"/>
    <cellStyle name="Normal 2 5 2 3 3 2 3 2" xfId="2359"/>
    <cellStyle name="Normal 2 5 2 3 3 2 3 2 2" xfId="10667"/>
    <cellStyle name="Normal 2 5 2 3 3 2 3 2 3" xfId="5650"/>
    <cellStyle name="Normal 2 5 2 3 3 2 3 3" xfId="6506"/>
    <cellStyle name="Normal 2 5 2 3 3 2 3 3 2" xfId="11521"/>
    <cellStyle name="Normal 2 5 2 3 3 2 3 4" xfId="9074"/>
    <cellStyle name="Normal 2 5 2 3 3 2 3 5" xfId="12975"/>
    <cellStyle name="Normal 2 5 2 3 3 2 3 6" xfId="8261"/>
    <cellStyle name="Normal 2 5 2 3 3 2 3 7" xfId="4005"/>
    <cellStyle name="Normal 2 5 2 3 3 2 4" xfId="3025"/>
    <cellStyle name="Normal 2 5 2 3 3 2 4 2" xfId="7048"/>
    <cellStyle name="Normal 2 5 2 3 3 2 4 2 2" xfId="12063"/>
    <cellStyle name="Normal 2 5 2 3 3 2 4 3" xfId="13517"/>
    <cellStyle name="Normal 2 5 2 3 3 2 4 4" xfId="9958"/>
    <cellStyle name="Normal 2 5 2 3 3 2 4 5" xfId="4940"/>
    <cellStyle name="Normal 2 5 2 3 3 2 5" xfId="1857"/>
    <cellStyle name="Normal 2 5 2 3 3 2 5 2" xfId="11020"/>
    <cellStyle name="Normal 2 5 2 3 3 2 5 3" xfId="6004"/>
    <cellStyle name="Normal 2 5 2 3 3 2 6" xfId="8581"/>
    <cellStyle name="Normal 2 5 2 3 3 2 7" xfId="12474"/>
    <cellStyle name="Normal 2 5 2 3 3 2 8" xfId="7551"/>
    <cellStyle name="Normal 2 5 2 3 3 2 9" xfId="3503"/>
    <cellStyle name="Normal 2 5 2 3 3 2_Degree data" xfId="2662"/>
    <cellStyle name="Normal 2 5 2 3 3 3" xfId="494"/>
    <cellStyle name="Normal 2 5 2 3 3 3 2" xfId="2009"/>
    <cellStyle name="Normal 2 5 2 3 3 3 2 2" xfId="9753"/>
    <cellStyle name="Normal 2 5 2 3 3 3 2 3" xfId="4735"/>
    <cellStyle name="Normal 2 5 2 3 3 3 3" xfId="6156"/>
    <cellStyle name="Normal 2 5 2 3 3 3 3 2" xfId="11172"/>
    <cellStyle name="Normal 2 5 2 3 3 3 4" xfId="8869"/>
    <cellStyle name="Normal 2 5 2 3 3 3 5" xfId="12626"/>
    <cellStyle name="Normal 2 5 2 3 3 3 6" xfId="7346"/>
    <cellStyle name="Normal 2 5 2 3 3 3 7" xfId="3800"/>
    <cellStyle name="Normal 2 5 2 3 3 4" xfId="903"/>
    <cellStyle name="Normal 2 5 2 3 3 4 2" xfId="2358"/>
    <cellStyle name="Normal 2 5 2 3 3 4 2 2" xfId="10115"/>
    <cellStyle name="Normal 2 5 2 3 3 4 2 3" xfId="5097"/>
    <cellStyle name="Normal 2 5 2 3 3 4 3" xfId="6505"/>
    <cellStyle name="Normal 2 5 2 3 3 4 3 2" xfId="11520"/>
    <cellStyle name="Normal 2 5 2 3 3 4 4" xfId="9231"/>
    <cellStyle name="Normal 2 5 2 3 3 4 5" xfId="12974"/>
    <cellStyle name="Normal 2 5 2 3 3 4 6" xfId="7708"/>
    <cellStyle name="Normal 2 5 2 3 3 4 7" xfId="4162"/>
    <cellStyle name="Normal 2 5 2 3 3 5" xfId="1258"/>
    <cellStyle name="Normal 2 5 2 3 3 5 2" xfId="2814"/>
    <cellStyle name="Normal 2 5 2 3 3 5 2 2" xfId="10462"/>
    <cellStyle name="Normal 2 5 2 3 3 5 2 3" xfId="5445"/>
    <cellStyle name="Normal 2 5 2 3 3 5 3" xfId="6843"/>
    <cellStyle name="Normal 2 5 2 3 3 5 3 2" xfId="11858"/>
    <cellStyle name="Normal 2 5 2 3 3 5 4" xfId="8755"/>
    <cellStyle name="Normal 2 5 2 3 3 5 5" xfId="13312"/>
    <cellStyle name="Normal 2 5 2 3 3 5 6" xfId="8056"/>
    <cellStyle name="Normal 2 5 2 3 3 5 7" xfId="3685"/>
    <cellStyle name="Normal 2 5 2 3 3 6" xfId="1652"/>
    <cellStyle name="Normal 2 5 2 3 3 6 2" xfId="9641"/>
    <cellStyle name="Normal 2 5 2 3 3 6 3" xfId="4623"/>
    <cellStyle name="Normal 2 5 2 3 3 7" xfId="5799"/>
    <cellStyle name="Normal 2 5 2 3 3 7 2" xfId="10815"/>
    <cellStyle name="Normal 2 5 2 3 3 8" xfId="8376"/>
    <cellStyle name="Normal 2 5 2 3 3 9" xfId="12269"/>
    <cellStyle name="Normal 2 5 2 3 3_Degree data" xfId="2654"/>
    <cellStyle name="Normal 2 5 2 3 4" xfId="279"/>
    <cellStyle name="Normal 2 5 2 3 4 2" xfId="594"/>
    <cellStyle name="Normal 2 5 2 3 4 2 2" xfId="2011"/>
    <cellStyle name="Normal 2 5 2 3 4 2 2 2" xfId="10117"/>
    <cellStyle name="Normal 2 5 2 3 4 2 2 3" xfId="5099"/>
    <cellStyle name="Normal 2 5 2 3 4 2 3" xfId="6158"/>
    <cellStyle name="Normal 2 5 2 3 4 2 3 2" xfId="11174"/>
    <cellStyle name="Normal 2 5 2 3 4 2 4" xfId="9233"/>
    <cellStyle name="Normal 2 5 2 3 4 2 5" xfId="12628"/>
    <cellStyle name="Normal 2 5 2 3 4 2 6" xfId="7710"/>
    <cellStyle name="Normal 2 5 2 3 4 2 7" xfId="4164"/>
    <cellStyle name="Normal 2 5 2 3 4 3" xfId="1003"/>
    <cellStyle name="Normal 2 5 2 3 4 3 2" xfId="2360"/>
    <cellStyle name="Normal 2 5 2 3 4 3 2 2" xfId="10562"/>
    <cellStyle name="Normal 2 5 2 3 4 3 2 3" xfId="5545"/>
    <cellStyle name="Normal 2 5 2 3 4 3 3" xfId="6507"/>
    <cellStyle name="Normal 2 5 2 3 4 3 3 2" xfId="11522"/>
    <cellStyle name="Normal 2 5 2 3 4 3 4" xfId="8969"/>
    <cellStyle name="Normal 2 5 2 3 4 3 5" xfId="12976"/>
    <cellStyle name="Normal 2 5 2 3 4 3 6" xfId="8156"/>
    <cellStyle name="Normal 2 5 2 3 4 3 7" xfId="3900"/>
    <cellStyle name="Normal 2 5 2 3 4 4" xfId="1359"/>
    <cellStyle name="Normal 2 5 2 3 4 4 2" xfId="2917"/>
    <cellStyle name="Normal 2 5 2 3 4 4 2 2" xfId="11958"/>
    <cellStyle name="Normal 2 5 2 3 4 4 2 3" xfId="6943"/>
    <cellStyle name="Normal 2 5 2 3 4 4 3" xfId="13412"/>
    <cellStyle name="Normal 2 5 2 3 4 4 4" xfId="9853"/>
    <cellStyle name="Normal 2 5 2 3 4 4 5" xfId="4835"/>
    <cellStyle name="Normal 2 5 2 3 4 5" xfId="1752"/>
    <cellStyle name="Normal 2 5 2 3 4 5 2" xfId="10915"/>
    <cellStyle name="Normal 2 5 2 3 4 5 3" xfId="5899"/>
    <cellStyle name="Normal 2 5 2 3 4 6" xfId="8476"/>
    <cellStyle name="Normal 2 5 2 3 4 7" xfId="12369"/>
    <cellStyle name="Normal 2 5 2 3 4 8" xfId="7446"/>
    <cellStyle name="Normal 2 5 2 3 4 9" xfId="3398"/>
    <cellStyle name="Normal 2 5 2 3 4_Degree data" xfId="2691"/>
    <cellStyle name="Normal 2 5 2 3 5" xfId="435"/>
    <cellStyle name="Normal 2 5 2 3 5 2" xfId="843"/>
    <cellStyle name="Normal 2 5 2 3 5 2 2" xfId="9694"/>
    <cellStyle name="Normal 2 5 2 3 5 2 3" xfId="4676"/>
    <cellStyle name="Normal 2 5 2 3 5 3" xfId="2006"/>
    <cellStyle name="Normal 2 5 2 3 5 3 2" xfId="11169"/>
    <cellStyle name="Normal 2 5 2 3 5 3 3" xfId="6153"/>
    <cellStyle name="Normal 2 5 2 3 5 4" xfId="8810"/>
    <cellStyle name="Normal 2 5 2 3 5 5" xfId="12623"/>
    <cellStyle name="Normal 2 5 2 3 5 6" xfId="7287"/>
    <cellStyle name="Normal 2 5 2 3 5 7" xfId="3741"/>
    <cellStyle name="Normal 2 5 2 3 6" xfId="770"/>
    <cellStyle name="Normal 2 5 2 3 6 2" xfId="2355"/>
    <cellStyle name="Normal 2 5 2 3 6 2 2" xfId="10112"/>
    <cellStyle name="Normal 2 5 2 3 6 2 3" xfId="5094"/>
    <cellStyle name="Normal 2 5 2 3 6 3" xfId="6502"/>
    <cellStyle name="Normal 2 5 2 3 6 3 2" xfId="11517"/>
    <cellStyle name="Normal 2 5 2 3 6 4" xfId="9228"/>
    <cellStyle name="Normal 2 5 2 3 6 5" xfId="12971"/>
    <cellStyle name="Normal 2 5 2 3 6 6" xfId="7705"/>
    <cellStyle name="Normal 2 5 2 3 6 7" xfId="4159"/>
    <cellStyle name="Normal 2 5 2 3 7" xfId="1194"/>
    <cellStyle name="Normal 2 5 2 3 7 2" xfId="2746"/>
    <cellStyle name="Normal 2 5 2 3 7 2 2" xfId="10403"/>
    <cellStyle name="Normal 2 5 2 3 7 2 3" xfId="5386"/>
    <cellStyle name="Normal 2 5 2 3 7 3" xfId="6784"/>
    <cellStyle name="Normal 2 5 2 3 7 3 2" xfId="11799"/>
    <cellStyle name="Normal 2 5 2 3 7 4" xfId="8649"/>
    <cellStyle name="Normal 2 5 2 3 7 5" xfId="13253"/>
    <cellStyle name="Normal 2 5 2 3 7 6" xfId="7997"/>
    <cellStyle name="Normal 2 5 2 3 7 7" xfId="3576"/>
    <cellStyle name="Normal 2 5 2 3 8" xfId="1593"/>
    <cellStyle name="Normal 2 5 2 3 8 2" xfId="12210"/>
    <cellStyle name="Normal 2 5 2 3 8 3" xfId="9536"/>
    <cellStyle name="Normal 2 5 2 3 8 4" xfId="4518"/>
    <cellStyle name="Normal 2 5 2 3 9" xfId="1520"/>
    <cellStyle name="Normal 2 5 2 3 9 2" xfId="10754"/>
    <cellStyle name="Normal 2 5 2 3 9 3" xfId="5738"/>
    <cellStyle name="Normal 2 5 2 3_Degree data" xfId="2645"/>
    <cellStyle name="Normal 2 5 2 4" xfId="194"/>
    <cellStyle name="Normal 2 5 2 4 10" xfId="7162"/>
    <cellStyle name="Normal 2 5 2 4 11" xfId="3331"/>
    <cellStyle name="Normal 2 5 2 4 2" xfId="376"/>
    <cellStyle name="Normal 2 5 2 4 2 2" xfId="627"/>
    <cellStyle name="Normal 2 5 2 4 2 2 2" xfId="2013"/>
    <cellStyle name="Normal 2 5 2 4 2 2 2 2" xfId="10119"/>
    <cellStyle name="Normal 2 5 2 4 2 2 2 3" xfId="5101"/>
    <cellStyle name="Normal 2 5 2 4 2 2 3" xfId="6160"/>
    <cellStyle name="Normal 2 5 2 4 2 2 3 2" xfId="11176"/>
    <cellStyle name="Normal 2 5 2 4 2 2 4" xfId="9235"/>
    <cellStyle name="Normal 2 5 2 4 2 2 5" xfId="12630"/>
    <cellStyle name="Normal 2 5 2 4 2 2 6" xfId="7712"/>
    <cellStyle name="Normal 2 5 2 4 2 2 7" xfId="4166"/>
    <cellStyle name="Normal 2 5 2 4 2 3" xfId="1036"/>
    <cellStyle name="Normal 2 5 2 4 2 3 2" xfId="2362"/>
    <cellStyle name="Normal 2 5 2 4 2 3 2 2" xfId="10595"/>
    <cellStyle name="Normal 2 5 2 4 2 3 2 3" xfId="5578"/>
    <cellStyle name="Normal 2 5 2 4 2 3 3" xfId="6509"/>
    <cellStyle name="Normal 2 5 2 4 2 3 3 2" xfId="11524"/>
    <cellStyle name="Normal 2 5 2 4 2 3 4" xfId="9002"/>
    <cellStyle name="Normal 2 5 2 4 2 3 5" xfId="12978"/>
    <cellStyle name="Normal 2 5 2 4 2 3 6" xfId="8189"/>
    <cellStyle name="Normal 2 5 2 4 2 3 7" xfId="3933"/>
    <cellStyle name="Normal 2 5 2 4 2 4" xfId="1393"/>
    <cellStyle name="Normal 2 5 2 4 2 4 2" xfId="2951"/>
    <cellStyle name="Normal 2 5 2 4 2 4 2 2" xfId="11991"/>
    <cellStyle name="Normal 2 5 2 4 2 4 2 3" xfId="6976"/>
    <cellStyle name="Normal 2 5 2 4 2 4 3" xfId="13445"/>
    <cellStyle name="Normal 2 5 2 4 2 4 4" xfId="9886"/>
    <cellStyle name="Normal 2 5 2 4 2 4 5" xfId="4868"/>
    <cellStyle name="Normal 2 5 2 4 2 5" xfId="1785"/>
    <cellStyle name="Normal 2 5 2 4 2 5 2" xfId="10948"/>
    <cellStyle name="Normal 2 5 2 4 2 5 3" xfId="5932"/>
    <cellStyle name="Normal 2 5 2 4 2 6" xfId="8509"/>
    <cellStyle name="Normal 2 5 2 4 2 7" xfId="12402"/>
    <cellStyle name="Normal 2 5 2 4 2 8" xfId="7479"/>
    <cellStyle name="Normal 2 5 2 4 2 9" xfId="3431"/>
    <cellStyle name="Normal 2 5 2 4 2_Degree data" xfId="2689"/>
    <cellStyle name="Normal 2 5 2 4 3" xfId="527"/>
    <cellStyle name="Normal 2 5 2 4 3 2" xfId="936"/>
    <cellStyle name="Normal 2 5 2 4 3 2 2" xfId="9786"/>
    <cellStyle name="Normal 2 5 2 4 3 2 3" xfId="4768"/>
    <cellStyle name="Normal 2 5 2 4 3 3" xfId="2012"/>
    <cellStyle name="Normal 2 5 2 4 3 3 2" xfId="11175"/>
    <cellStyle name="Normal 2 5 2 4 3 3 3" xfId="6159"/>
    <cellStyle name="Normal 2 5 2 4 3 4" xfId="8902"/>
    <cellStyle name="Normal 2 5 2 4 3 5" xfId="12629"/>
    <cellStyle name="Normal 2 5 2 4 3 6" xfId="7379"/>
    <cellStyle name="Normal 2 5 2 4 3 7" xfId="3833"/>
    <cellStyle name="Normal 2 5 2 4 4" xfId="800"/>
    <cellStyle name="Normal 2 5 2 4 4 2" xfId="2361"/>
    <cellStyle name="Normal 2 5 2 4 4 2 2" xfId="10118"/>
    <cellStyle name="Normal 2 5 2 4 4 2 3" xfId="5100"/>
    <cellStyle name="Normal 2 5 2 4 4 3" xfId="6508"/>
    <cellStyle name="Normal 2 5 2 4 4 3 2" xfId="11523"/>
    <cellStyle name="Normal 2 5 2 4 4 4" xfId="9234"/>
    <cellStyle name="Normal 2 5 2 4 4 5" xfId="12977"/>
    <cellStyle name="Normal 2 5 2 4 4 6" xfId="7711"/>
    <cellStyle name="Normal 2 5 2 4 4 7" xfId="4165"/>
    <cellStyle name="Normal 2 5 2 4 5" xfId="1292"/>
    <cellStyle name="Normal 2 5 2 4 5 2" xfId="2849"/>
    <cellStyle name="Normal 2 5 2 4 5 2 2" xfId="10495"/>
    <cellStyle name="Normal 2 5 2 4 5 2 3" xfId="5478"/>
    <cellStyle name="Normal 2 5 2 4 5 3" xfId="6876"/>
    <cellStyle name="Normal 2 5 2 4 5 3 2" xfId="11891"/>
    <cellStyle name="Normal 2 5 2 4 5 4" xfId="8683"/>
    <cellStyle name="Normal 2 5 2 4 5 5" xfId="13345"/>
    <cellStyle name="Normal 2 5 2 4 5 6" xfId="8089"/>
    <cellStyle name="Normal 2 5 2 4 5 7" xfId="3612"/>
    <cellStyle name="Normal 2 5 2 4 6" xfId="1685"/>
    <cellStyle name="Normal 2 5 2 4 6 2" xfId="9569"/>
    <cellStyle name="Normal 2 5 2 4 6 3" xfId="4551"/>
    <cellStyle name="Normal 2 5 2 4 7" xfId="5832"/>
    <cellStyle name="Normal 2 5 2 4 7 2" xfId="10848"/>
    <cellStyle name="Normal 2 5 2 4 8" xfId="8409"/>
    <cellStyle name="Normal 2 5 2 4 9" xfId="12302"/>
    <cellStyle name="Normal 2 5 2 4_Degree data" xfId="2690"/>
    <cellStyle name="Normal 2 5 2 5" xfId="230"/>
    <cellStyle name="Normal 2 5 2 5 10" xfId="7216"/>
    <cellStyle name="Normal 2 5 2 5 11" xfId="3280"/>
    <cellStyle name="Normal 2 5 2 5 2" xfId="324"/>
    <cellStyle name="Normal 2 5 2 5 2 2" xfId="681"/>
    <cellStyle name="Normal 2 5 2 5 2 2 2" xfId="2015"/>
    <cellStyle name="Normal 2 5 2 5 2 2 2 2" xfId="10121"/>
    <cellStyle name="Normal 2 5 2 5 2 2 2 3" xfId="5103"/>
    <cellStyle name="Normal 2 5 2 5 2 2 3" xfId="6162"/>
    <cellStyle name="Normal 2 5 2 5 2 2 3 2" xfId="11178"/>
    <cellStyle name="Normal 2 5 2 5 2 2 4" xfId="9237"/>
    <cellStyle name="Normal 2 5 2 5 2 2 5" xfId="12632"/>
    <cellStyle name="Normal 2 5 2 5 2 2 6" xfId="7714"/>
    <cellStyle name="Normal 2 5 2 5 2 2 7" xfId="4168"/>
    <cellStyle name="Normal 2 5 2 5 2 3" xfId="1090"/>
    <cellStyle name="Normal 2 5 2 5 2 3 2" xfId="2364"/>
    <cellStyle name="Normal 2 5 2 5 2 3 2 2" xfId="10649"/>
    <cellStyle name="Normal 2 5 2 5 2 3 2 3" xfId="5632"/>
    <cellStyle name="Normal 2 5 2 5 2 3 3" xfId="6511"/>
    <cellStyle name="Normal 2 5 2 5 2 3 3 2" xfId="11526"/>
    <cellStyle name="Normal 2 5 2 5 2 3 4" xfId="9056"/>
    <cellStyle name="Normal 2 5 2 5 2 3 5" xfId="12980"/>
    <cellStyle name="Normal 2 5 2 5 2 3 6" xfId="8243"/>
    <cellStyle name="Normal 2 5 2 5 2 3 7" xfId="3987"/>
    <cellStyle name="Normal 2 5 2 5 2 4" xfId="1448"/>
    <cellStyle name="Normal 2 5 2 5 2 4 2" xfId="3007"/>
    <cellStyle name="Normal 2 5 2 5 2 4 2 2" xfId="12045"/>
    <cellStyle name="Normal 2 5 2 5 2 4 2 3" xfId="7030"/>
    <cellStyle name="Normal 2 5 2 5 2 4 3" xfId="13499"/>
    <cellStyle name="Normal 2 5 2 5 2 4 4" xfId="9940"/>
    <cellStyle name="Normal 2 5 2 5 2 4 5" xfId="4922"/>
    <cellStyle name="Normal 2 5 2 5 2 5" xfId="1839"/>
    <cellStyle name="Normal 2 5 2 5 2 5 2" xfId="11002"/>
    <cellStyle name="Normal 2 5 2 5 2 5 3" xfId="5986"/>
    <cellStyle name="Normal 2 5 2 5 2 6" xfId="8563"/>
    <cellStyle name="Normal 2 5 2 5 2 7" xfId="12456"/>
    <cellStyle name="Normal 2 5 2 5 2 8" xfId="7533"/>
    <cellStyle name="Normal 2 5 2 5 2 9" xfId="3485"/>
    <cellStyle name="Normal 2 5 2 5 2_Degree data" xfId="2626"/>
    <cellStyle name="Normal 2 5 2 5 3" xfId="476"/>
    <cellStyle name="Normal 2 5 2 5 3 2" xfId="2014"/>
    <cellStyle name="Normal 2 5 2 5 3 2 2" xfId="9735"/>
    <cellStyle name="Normal 2 5 2 5 3 2 3" xfId="4717"/>
    <cellStyle name="Normal 2 5 2 5 3 3" xfId="6161"/>
    <cellStyle name="Normal 2 5 2 5 3 3 2" xfId="11177"/>
    <cellStyle name="Normal 2 5 2 5 3 4" xfId="8851"/>
    <cellStyle name="Normal 2 5 2 5 3 5" xfId="12631"/>
    <cellStyle name="Normal 2 5 2 5 3 6" xfId="7328"/>
    <cellStyle name="Normal 2 5 2 5 3 7" xfId="3782"/>
    <cellStyle name="Normal 2 5 2 5 4" xfId="885"/>
    <cellStyle name="Normal 2 5 2 5 4 2" xfId="2363"/>
    <cellStyle name="Normal 2 5 2 5 4 2 2" xfId="10120"/>
    <cellStyle name="Normal 2 5 2 5 4 2 3" xfId="5102"/>
    <cellStyle name="Normal 2 5 2 5 4 3" xfId="6510"/>
    <cellStyle name="Normal 2 5 2 5 4 3 2" xfId="11525"/>
    <cellStyle name="Normal 2 5 2 5 4 4" xfId="9236"/>
    <cellStyle name="Normal 2 5 2 5 4 5" xfId="12979"/>
    <cellStyle name="Normal 2 5 2 5 4 6" xfId="7713"/>
    <cellStyle name="Normal 2 5 2 5 4 7" xfId="4167"/>
    <cellStyle name="Normal 2 5 2 5 5" xfId="1237"/>
    <cellStyle name="Normal 2 5 2 5 5 2" xfId="2793"/>
    <cellStyle name="Normal 2 5 2 5 5 2 2" xfId="10444"/>
    <cellStyle name="Normal 2 5 2 5 5 2 3" xfId="5427"/>
    <cellStyle name="Normal 2 5 2 5 5 3" xfId="6825"/>
    <cellStyle name="Normal 2 5 2 5 5 3 2" xfId="11840"/>
    <cellStyle name="Normal 2 5 2 5 5 4" xfId="8737"/>
    <cellStyle name="Normal 2 5 2 5 5 5" xfId="13294"/>
    <cellStyle name="Normal 2 5 2 5 5 6" xfId="8038"/>
    <cellStyle name="Normal 2 5 2 5 5 7" xfId="3667"/>
    <cellStyle name="Normal 2 5 2 5 6" xfId="1634"/>
    <cellStyle name="Normal 2 5 2 5 6 2" xfId="9623"/>
    <cellStyle name="Normal 2 5 2 5 6 3" xfId="4605"/>
    <cellStyle name="Normal 2 5 2 5 7" xfId="5781"/>
    <cellStyle name="Normal 2 5 2 5 7 2" xfId="10797"/>
    <cellStyle name="Normal 2 5 2 5 8" xfId="8358"/>
    <cellStyle name="Normal 2 5 2 5 9" xfId="12251"/>
    <cellStyle name="Normal 2 5 2 5_Degree data" xfId="2616"/>
    <cellStyle name="Normal 2 5 2 6" xfId="266"/>
    <cellStyle name="Normal 2 5 2 6 2" xfId="576"/>
    <cellStyle name="Normal 2 5 2 6 2 2" xfId="2016"/>
    <cellStyle name="Normal 2 5 2 6 2 2 2" xfId="10122"/>
    <cellStyle name="Normal 2 5 2 6 2 2 3" xfId="5104"/>
    <cellStyle name="Normal 2 5 2 6 2 3" xfId="6163"/>
    <cellStyle name="Normal 2 5 2 6 2 3 2" xfId="11179"/>
    <cellStyle name="Normal 2 5 2 6 2 4" xfId="9238"/>
    <cellStyle name="Normal 2 5 2 6 2 5" xfId="12633"/>
    <cellStyle name="Normal 2 5 2 6 2 6" xfId="7715"/>
    <cellStyle name="Normal 2 5 2 6 2 7" xfId="4169"/>
    <cellStyle name="Normal 2 5 2 6 3" xfId="985"/>
    <cellStyle name="Normal 2 5 2 6 3 2" xfId="2365"/>
    <cellStyle name="Normal 2 5 2 6 3 2 2" xfId="10544"/>
    <cellStyle name="Normal 2 5 2 6 3 2 3" xfId="5527"/>
    <cellStyle name="Normal 2 5 2 6 3 3" xfId="6512"/>
    <cellStyle name="Normal 2 5 2 6 3 3 2" xfId="11527"/>
    <cellStyle name="Normal 2 5 2 6 3 4" xfId="8951"/>
    <cellStyle name="Normal 2 5 2 6 3 5" xfId="12981"/>
    <cellStyle name="Normal 2 5 2 6 3 6" xfId="8138"/>
    <cellStyle name="Normal 2 5 2 6 3 7" xfId="3882"/>
    <cellStyle name="Normal 2 5 2 6 4" xfId="1341"/>
    <cellStyle name="Normal 2 5 2 6 4 2" xfId="2899"/>
    <cellStyle name="Normal 2 5 2 6 4 2 2" xfId="11940"/>
    <cellStyle name="Normal 2 5 2 6 4 2 3" xfId="6925"/>
    <cellStyle name="Normal 2 5 2 6 4 3" xfId="13394"/>
    <cellStyle name="Normal 2 5 2 6 4 4" xfId="9835"/>
    <cellStyle name="Normal 2 5 2 6 4 5" xfId="4817"/>
    <cellStyle name="Normal 2 5 2 6 5" xfId="1734"/>
    <cellStyle name="Normal 2 5 2 6 5 2" xfId="10897"/>
    <cellStyle name="Normal 2 5 2 6 5 3" xfId="5881"/>
    <cellStyle name="Normal 2 5 2 6 6" xfId="8458"/>
    <cellStyle name="Normal 2 5 2 6 7" xfId="12351"/>
    <cellStyle name="Normal 2 5 2 6 8" xfId="7428"/>
    <cellStyle name="Normal 2 5 2 6 9" xfId="3380"/>
    <cellStyle name="Normal 2 5 2 6_Degree data" xfId="2625"/>
    <cellStyle name="Normal 2 5 2 7" xfId="424"/>
    <cellStyle name="Normal 2 5 2 7 2" xfId="832"/>
    <cellStyle name="Normal 2 5 2 7 2 2" xfId="2017"/>
    <cellStyle name="Normal 2 5 2 7 2 2 2" xfId="10123"/>
    <cellStyle name="Normal 2 5 2 7 2 2 3" xfId="5105"/>
    <cellStyle name="Normal 2 5 2 7 2 3" xfId="6164"/>
    <cellStyle name="Normal 2 5 2 7 2 3 2" xfId="11180"/>
    <cellStyle name="Normal 2 5 2 7 2 4" xfId="9239"/>
    <cellStyle name="Normal 2 5 2 7 2 5" xfId="12634"/>
    <cellStyle name="Normal 2 5 2 7 2 6" xfId="7716"/>
    <cellStyle name="Normal 2 5 2 7 2 7" xfId="4170"/>
    <cellStyle name="Normal 2 5 2 7 3" xfId="1182"/>
    <cellStyle name="Normal 2 5 2 7 3 2" xfId="2366"/>
    <cellStyle name="Normal 2 5 2 7 3 2 2" xfId="10392"/>
    <cellStyle name="Normal 2 5 2 7 3 2 3" xfId="5375"/>
    <cellStyle name="Normal 2 5 2 7 3 3" xfId="6513"/>
    <cellStyle name="Normal 2 5 2 7 3 3 2" xfId="11528"/>
    <cellStyle name="Normal 2 5 2 7 3 4" xfId="8655"/>
    <cellStyle name="Normal 2 5 2 7 3 5" xfId="12982"/>
    <cellStyle name="Normal 2 5 2 7 3 6" xfId="7986"/>
    <cellStyle name="Normal 2 5 2 7 3 7" xfId="3582"/>
    <cellStyle name="Normal 2 5 2 7 4" xfId="2733"/>
    <cellStyle name="Normal 2 5 2 7 4 2" xfId="6773"/>
    <cellStyle name="Normal 2 5 2 7 4 2 2" xfId="11788"/>
    <cellStyle name="Normal 2 5 2 7 4 3" xfId="13242"/>
    <cellStyle name="Normal 2 5 2 7 4 4" xfId="9683"/>
    <cellStyle name="Normal 2 5 2 7 4 5" xfId="4665"/>
    <cellStyle name="Normal 2 5 2 7 5" xfId="1582"/>
    <cellStyle name="Normal 2 5 2 7 5 2" xfId="10743"/>
    <cellStyle name="Normal 2 5 2 7 5 3" xfId="5727"/>
    <cellStyle name="Normal 2 5 2 7 6" xfId="8799"/>
    <cellStyle name="Normal 2 5 2 7 7" xfId="12199"/>
    <cellStyle name="Normal 2 5 2 7 8" xfId="7276"/>
    <cellStyle name="Normal 2 5 2 7 9" xfId="3730"/>
    <cellStyle name="Normal 2 5 2 7_Degree data" xfId="2865"/>
    <cellStyle name="Normal 2 5 2 8" xfId="746"/>
    <cellStyle name="Normal 2 5 2 8 2" xfId="1998"/>
    <cellStyle name="Normal 2 5 2 8 2 2" xfId="10104"/>
    <cellStyle name="Normal 2 5 2 8 2 3" xfId="5086"/>
    <cellStyle name="Normal 2 5 2 8 3" xfId="6145"/>
    <cellStyle name="Normal 2 5 2 8 3 2" xfId="11161"/>
    <cellStyle name="Normal 2 5 2 8 4" xfId="9220"/>
    <cellStyle name="Normal 2 5 2 8 5" xfId="12615"/>
    <cellStyle name="Normal 2 5 2 8 6" xfId="7697"/>
    <cellStyle name="Normal 2 5 2 8 7" xfId="4151"/>
    <cellStyle name="Normal 2 5 2 9" xfId="1150"/>
    <cellStyle name="Normal 2 5 2 9 2" xfId="2347"/>
    <cellStyle name="Normal 2 5 2 9 2 2" xfId="10360"/>
    <cellStyle name="Normal 2 5 2 9 2 3" xfId="5343"/>
    <cellStyle name="Normal 2 5 2 9 3" xfId="6494"/>
    <cellStyle name="Normal 2 5 2 9 3 2" xfId="11509"/>
    <cellStyle name="Normal 2 5 2 9 4" xfId="8631"/>
    <cellStyle name="Normal 2 5 2 9 5" xfId="12963"/>
    <cellStyle name="Normal 2 5 2 9 6" xfId="7954"/>
    <cellStyle name="Normal 2 5 2 9 7" xfId="3555"/>
    <cellStyle name="Normal 2 5 2_Degree data" xfId="2803"/>
    <cellStyle name="Normal 2 5 3" xfId="107"/>
    <cellStyle name="Normal 2 5 3 10" xfId="1554"/>
    <cellStyle name="Normal 2 5 3 10 2" xfId="12171"/>
    <cellStyle name="Normal 2 5 3 10 3" xfId="10715"/>
    <cellStyle name="Normal 2 5 3 10 4" xfId="5699"/>
    <cellStyle name="Normal 2 5 3 11" xfId="1524"/>
    <cellStyle name="Normal 2 5 3 11 2" xfId="8321"/>
    <cellStyle name="Normal 2 5 3 12" xfId="12141"/>
    <cellStyle name="Normal 2 5 3 13" xfId="7103"/>
    <cellStyle name="Normal 2 5 3 14" xfId="3242"/>
    <cellStyle name="Normal 2 5 3 2" xfId="172"/>
    <cellStyle name="Normal 2 5 3 2 10" xfId="12273"/>
    <cellStyle name="Normal 2 5 3 2 11" xfId="7133"/>
    <cellStyle name="Normal 2 5 3 2 12" xfId="3302"/>
    <cellStyle name="Normal 2 5 3 2 2" xfId="346"/>
    <cellStyle name="Normal 2 5 3 2 2 10" xfId="3506"/>
    <cellStyle name="Normal 2 5 3 2 2 2" xfId="702"/>
    <cellStyle name="Normal 2 5 3 2 2 2 2" xfId="2020"/>
    <cellStyle name="Normal 2 5 3 2 2 2 2 2" xfId="9961"/>
    <cellStyle name="Normal 2 5 3 2 2 2 2 3" xfId="4943"/>
    <cellStyle name="Normal 2 5 3 2 2 2 3" xfId="6167"/>
    <cellStyle name="Normal 2 5 3 2 2 2 3 2" xfId="11183"/>
    <cellStyle name="Normal 2 5 3 2 2 2 4" xfId="9077"/>
    <cellStyle name="Normal 2 5 3 2 2 2 5" xfId="12637"/>
    <cellStyle name="Normal 2 5 3 2 2 2 6" xfId="7554"/>
    <cellStyle name="Normal 2 5 3 2 2 2 7" xfId="4008"/>
    <cellStyle name="Normal 2 5 3 2 2 3" xfId="1111"/>
    <cellStyle name="Normal 2 5 3 2 2 3 2" xfId="2369"/>
    <cellStyle name="Normal 2 5 3 2 2 3 2 2" xfId="10126"/>
    <cellStyle name="Normal 2 5 3 2 2 3 2 3" xfId="5108"/>
    <cellStyle name="Normal 2 5 3 2 2 3 3" xfId="6516"/>
    <cellStyle name="Normal 2 5 3 2 2 3 3 2" xfId="11531"/>
    <cellStyle name="Normal 2 5 3 2 2 3 4" xfId="9242"/>
    <cellStyle name="Normal 2 5 3 2 2 3 5" xfId="12985"/>
    <cellStyle name="Normal 2 5 3 2 2 3 6" xfId="7719"/>
    <cellStyle name="Normal 2 5 3 2 2 3 7" xfId="4173"/>
    <cellStyle name="Normal 2 5 3 2 2 4" xfId="1469"/>
    <cellStyle name="Normal 2 5 3 2 2 4 2" xfId="3028"/>
    <cellStyle name="Normal 2 5 3 2 2 4 2 2" xfId="10670"/>
    <cellStyle name="Normal 2 5 3 2 2 4 2 3" xfId="5653"/>
    <cellStyle name="Normal 2 5 3 2 2 4 3" xfId="7051"/>
    <cellStyle name="Normal 2 5 3 2 2 4 3 2" xfId="12066"/>
    <cellStyle name="Normal 2 5 3 2 2 4 4" xfId="8758"/>
    <cellStyle name="Normal 2 5 3 2 2 4 5" xfId="13520"/>
    <cellStyle name="Normal 2 5 3 2 2 4 6" xfId="8264"/>
    <cellStyle name="Normal 2 5 3 2 2 4 7" xfId="3688"/>
    <cellStyle name="Normal 2 5 3 2 2 5" xfId="1860"/>
    <cellStyle name="Normal 2 5 3 2 2 5 2" xfId="9644"/>
    <cellStyle name="Normal 2 5 3 2 2 5 3" xfId="4626"/>
    <cellStyle name="Normal 2 5 3 2 2 6" xfId="6007"/>
    <cellStyle name="Normal 2 5 3 2 2 6 2" xfId="11023"/>
    <cellStyle name="Normal 2 5 3 2 2 7" xfId="8584"/>
    <cellStyle name="Normal 2 5 3 2 2 8" xfId="12477"/>
    <cellStyle name="Normal 2 5 3 2 2 9" xfId="7237"/>
    <cellStyle name="Normal 2 5 3 2 2_Degree data" xfId="2684"/>
    <cellStyle name="Normal 2 5 3 2 3" xfId="598"/>
    <cellStyle name="Normal 2 5 3 2 3 2" xfId="1007"/>
    <cellStyle name="Normal 2 5 3 2 3 2 2" xfId="2021"/>
    <cellStyle name="Normal 2 5 3 2 3 2 2 2" xfId="10127"/>
    <cellStyle name="Normal 2 5 3 2 3 2 2 3" xfId="5109"/>
    <cellStyle name="Normal 2 5 3 2 3 2 3" xfId="6168"/>
    <cellStyle name="Normal 2 5 3 2 3 2 3 2" xfId="11184"/>
    <cellStyle name="Normal 2 5 3 2 3 2 4" xfId="9243"/>
    <cellStyle name="Normal 2 5 3 2 3 2 5" xfId="12638"/>
    <cellStyle name="Normal 2 5 3 2 3 2 6" xfId="7720"/>
    <cellStyle name="Normal 2 5 3 2 3 2 7" xfId="4174"/>
    <cellStyle name="Normal 2 5 3 2 3 3" xfId="1363"/>
    <cellStyle name="Normal 2 5 3 2 3 3 2" xfId="2370"/>
    <cellStyle name="Normal 2 5 3 2 3 3 2 2" xfId="10566"/>
    <cellStyle name="Normal 2 5 3 2 3 3 2 3" xfId="5549"/>
    <cellStyle name="Normal 2 5 3 2 3 3 3" xfId="6517"/>
    <cellStyle name="Normal 2 5 3 2 3 3 3 2" xfId="11532"/>
    <cellStyle name="Normal 2 5 3 2 3 3 4" xfId="8973"/>
    <cellStyle name="Normal 2 5 3 2 3 3 5" xfId="12986"/>
    <cellStyle name="Normal 2 5 3 2 3 3 6" xfId="8160"/>
    <cellStyle name="Normal 2 5 3 2 3 3 7" xfId="3904"/>
    <cellStyle name="Normal 2 5 3 2 3 4" xfId="2921"/>
    <cellStyle name="Normal 2 5 3 2 3 4 2" xfId="6947"/>
    <cellStyle name="Normal 2 5 3 2 3 4 2 2" xfId="11962"/>
    <cellStyle name="Normal 2 5 3 2 3 4 3" xfId="13416"/>
    <cellStyle name="Normal 2 5 3 2 3 4 4" xfId="9857"/>
    <cellStyle name="Normal 2 5 3 2 3 4 5" xfId="4839"/>
    <cellStyle name="Normal 2 5 3 2 3 5" xfId="1756"/>
    <cellStyle name="Normal 2 5 3 2 3 5 2" xfId="10919"/>
    <cellStyle name="Normal 2 5 3 2 3 5 3" xfId="5903"/>
    <cellStyle name="Normal 2 5 3 2 3 6" xfId="8480"/>
    <cellStyle name="Normal 2 5 3 2 3 7" xfId="12373"/>
    <cellStyle name="Normal 2 5 3 2 3 8" xfId="7450"/>
    <cellStyle name="Normal 2 5 3 2 3 9" xfId="3402"/>
    <cellStyle name="Normal 2 5 3 2 3_Degree data" xfId="2624"/>
    <cellStyle name="Normal 2 5 3 2 4" xfId="498"/>
    <cellStyle name="Normal 2 5 3 2 4 2" xfId="907"/>
    <cellStyle name="Normal 2 5 3 2 4 2 2" xfId="9757"/>
    <cellStyle name="Normal 2 5 3 2 4 2 3" xfId="4739"/>
    <cellStyle name="Normal 2 5 3 2 4 3" xfId="2019"/>
    <cellStyle name="Normal 2 5 3 2 4 3 2" xfId="11182"/>
    <cellStyle name="Normal 2 5 3 2 4 3 3" xfId="6166"/>
    <cellStyle name="Normal 2 5 3 2 4 4" xfId="8873"/>
    <cellStyle name="Normal 2 5 3 2 4 5" xfId="12636"/>
    <cellStyle name="Normal 2 5 3 2 4 6" xfId="7350"/>
    <cellStyle name="Normal 2 5 3 2 4 7" xfId="3804"/>
    <cellStyle name="Normal 2 5 3 2 5" xfId="774"/>
    <cellStyle name="Normal 2 5 3 2 5 2" xfId="2368"/>
    <cellStyle name="Normal 2 5 3 2 5 2 2" xfId="10125"/>
    <cellStyle name="Normal 2 5 3 2 5 2 3" xfId="5107"/>
    <cellStyle name="Normal 2 5 3 2 5 3" xfId="6515"/>
    <cellStyle name="Normal 2 5 3 2 5 3 2" xfId="11530"/>
    <cellStyle name="Normal 2 5 3 2 5 4" xfId="9241"/>
    <cellStyle name="Normal 2 5 3 2 5 5" xfId="12984"/>
    <cellStyle name="Normal 2 5 3 2 5 6" xfId="7718"/>
    <cellStyle name="Normal 2 5 3 2 5 7" xfId="4172"/>
    <cellStyle name="Normal 2 5 3 2 6" xfId="1262"/>
    <cellStyle name="Normal 2 5 3 2 6 2" xfId="2818"/>
    <cellStyle name="Normal 2 5 3 2 6 2 2" xfId="10466"/>
    <cellStyle name="Normal 2 5 3 2 6 2 3" xfId="5449"/>
    <cellStyle name="Normal 2 5 3 2 6 3" xfId="6847"/>
    <cellStyle name="Normal 2 5 3 2 6 3 2" xfId="11862"/>
    <cellStyle name="Normal 2 5 3 2 6 4" xfId="8653"/>
    <cellStyle name="Normal 2 5 3 2 6 5" xfId="13316"/>
    <cellStyle name="Normal 2 5 3 2 6 6" xfId="8060"/>
    <cellStyle name="Normal 2 5 3 2 6 7" xfId="3580"/>
    <cellStyle name="Normal 2 5 3 2 7" xfId="1656"/>
    <cellStyle name="Normal 2 5 3 2 7 2" xfId="9540"/>
    <cellStyle name="Normal 2 5 3 2 7 3" xfId="4522"/>
    <cellStyle name="Normal 2 5 3 2 8" xfId="5803"/>
    <cellStyle name="Normal 2 5 3 2 8 2" xfId="10819"/>
    <cellStyle name="Normal 2 5 3 2 9" xfId="8380"/>
    <cellStyle name="Normal 2 5 3 2_Degree data" xfId="2752"/>
    <cellStyle name="Normal 2 5 3 3" xfId="198"/>
    <cellStyle name="Normal 2 5 3 3 10" xfId="7176"/>
    <cellStyle name="Normal 2 5 3 3 11" xfId="3345"/>
    <cellStyle name="Normal 2 5 3 3 2" xfId="390"/>
    <cellStyle name="Normal 2 5 3 3 2 2" xfId="641"/>
    <cellStyle name="Normal 2 5 3 3 2 2 2" xfId="2023"/>
    <cellStyle name="Normal 2 5 3 3 2 2 2 2" xfId="10129"/>
    <cellStyle name="Normal 2 5 3 3 2 2 2 3" xfId="5111"/>
    <cellStyle name="Normal 2 5 3 3 2 2 3" xfId="6170"/>
    <cellStyle name="Normal 2 5 3 3 2 2 3 2" xfId="11186"/>
    <cellStyle name="Normal 2 5 3 3 2 2 4" xfId="9245"/>
    <cellStyle name="Normal 2 5 3 3 2 2 5" xfId="12640"/>
    <cellStyle name="Normal 2 5 3 3 2 2 6" xfId="7722"/>
    <cellStyle name="Normal 2 5 3 3 2 2 7" xfId="4176"/>
    <cellStyle name="Normal 2 5 3 3 2 3" xfId="1050"/>
    <cellStyle name="Normal 2 5 3 3 2 3 2" xfId="2372"/>
    <cellStyle name="Normal 2 5 3 3 2 3 2 2" xfId="10609"/>
    <cellStyle name="Normal 2 5 3 3 2 3 2 3" xfId="5592"/>
    <cellStyle name="Normal 2 5 3 3 2 3 3" xfId="6519"/>
    <cellStyle name="Normal 2 5 3 3 2 3 3 2" xfId="11534"/>
    <cellStyle name="Normal 2 5 3 3 2 3 4" xfId="9016"/>
    <cellStyle name="Normal 2 5 3 3 2 3 5" xfId="12988"/>
    <cellStyle name="Normal 2 5 3 3 2 3 6" xfId="8203"/>
    <cellStyle name="Normal 2 5 3 3 2 3 7" xfId="3947"/>
    <cellStyle name="Normal 2 5 3 3 2 4" xfId="1407"/>
    <cellStyle name="Normal 2 5 3 3 2 4 2" xfId="2965"/>
    <cellStyle name="Normal 2 5 3 3 2 4 2 2" xfId="12005"/>
    <cellStyle name="Normal 2 5 3 3 2 4 2 3" xfId="6990"/>
    <cellStyle name="Normal 2 5 3 3 2 4 3" xfId="13459"/>
    <cellStyle name="Normal 2 5 3 3 2 4 4" xfId="9900"/>
    <cellStyle name="Normal 2 5 3 3 2 4 5" xfId="4882"/>
    <cellStyle name="Normal 2 5 3 3 2 5" xfId="1799"/>
    <cellStyle name="Normal 2 5 3 3 2 5 2" xfId="10962"/>
    <cellStyle name="Normal 2 5 3 3 2 5 3" xfId="5946"/>
    <cellStyle name="Normal 2 5 3 3 2 6" xfId="8523"/>
    <cellStyle name="Normal 2 5 3 3 2 7" xfId="12416"/>
    <cellStyle name="Normal 2 5 3 3 2 8" xfId="7493"/>
    <cellStyle name="Normal 2 5 3 3 2 9" xfId="3445"/>
    <cellStyle name="Normal 2 5 3 3 2_Degree data" xfId="2614"/>
    <cellStyle name="Normal 2 5 3 3 3" xfId="541"/>
    <cellStyle name="Normal 2 5 3 3 3 2" xfId="950"/>
    <cellStyle name="Normal 2 5 3 3 3 2 2" xfId="9800"/>
    <cellStyle name="Normal 2 5 3 3 3 2 3" xfId="4782"/>
    <cellStyle name="Normal 2 5 3 3 3 3" xfId="2022"/>
    <cellStyle name="Normal 2 5 3 3 3 3 2" xfId="11185"/>
    <cellStyle name="Normal 2 5 3 3 3 3 3" xfId="6169"/>
    <cellStyle name="Normal 2 5 3 3 3 4" xfId="8916"/>
    <cellStyle name="Normal 2 5 3 3 3 5" xfId="12639"/>
    <cellStyle name="Normal 2 5 3 3 3 6" xfId="7393"/>
    <cellStyle name="Normal 2 5 3 3 3 7" xfId="3847"/>
    <cellStyle name="Normal 2 5 3 3 4" xfId="804"/>
    <cellStyle name="Normal 2 5 3 3 4 2" xfId="2371"/>
    <cellStyle name="Normal 2 5 3 3 4 2 2" xfId="10128"/>
    <cellStyle name="Normal 2 5 3 3 4 2 3" xfId="5110"/>
    <cellStyle name="Normal 2 5 3 3 4 3" xfId="6518"/>
    <cellStyle name="Normal 2 5 3 3 4 3 2" xfId="11533"/>
    <cellStyle name="Normal 2 5 3 3 4 4" xfId="9244"/>
    <cellStyle name="Normal 2 5 3 3 4 5" xfId="12987"/>
    <cellStyle name="Normal 2 5 3 3 4 6" xfId="7721"/>
    <cellStyle name="Normal 2 5 3 3 4 7" xfId="4175"/>
    <cellStyle name="Normal 2 5 3 3 5" xfId="1306"/>
    <cellStyle name="Normal 2 5 3 3 5 2" xfId="2863"/>
    <cellStyle name="Normal 2 5 3 3 5 2 2" xfId="10509"/>
    <cellStyle name="Normal 2 5 3 3 5 2 3" xfId="5492"/>
    <cellStyle name="Normal 2 5 3 3 5 3" xfId="6890"/>
    <cellStyle name="Normal 2 5 3 3 5 3 2" xfId="11905"/>
    <cellStyle name="Normal 2 5 3 3 5 4" xfId="8697"/>
    <cellStyle name="Normal 2 5 3 3 5 5" xfId="13359"/>
    <cellStyle name="Normal 2 5 3 3 5 6" xfId="8103"/>
    <cellStyle name="Normal 2 5 3 3 5 7" xfId="3626"/>
    <cellStyle name="Normal 2 5 3 3 6" xfId="1699"/>
    <cellStyle name="Normal 2 5 3 3 6 2" xfId="9583"/>
    <cellStyle name="Normal 2 5 3 3 6 3" xfId="4565"/>
    <cellStyle name="Normal 2 5 3 3 7" xfId="5846"/>
    <cellStyle name="Normal 2 5 3 3 7 2" xfId="10862"/>
    <cellStyle name="Normal 2 5 3 3 8" xfId="8423"/>
    <cellStyle name="Normal 2 5 3 3 9" xfId="12316"/>
    <cellStyle name="Normal 2 5 3 3_Degree data" xfId="2615"/>
    <cellStyle name="Normal 2 5 3 4" xfId="234"/>
    <cellStyle name="Normal 2 5 3 4 10" xfId="7208"/>
    <cellStyle name="Normal 2 5 3 4 11" xfId="3272"/>
    <cellStyle name="Normal 2 5 3 4 2" xfId="316"/>
    <cellStyle name="Normal 2 5 3 4 2 2" xfId="673"/>
    <cellStyle name="Normal 2 5 3 4 2 2 2" xfId="2025"/>
    <cellStyle name="Normal 2 5 3 4 2 2 2 2" xfId="10131"/>
    <cellStyle name="Normal 2 5 3 4 2 2 2 3" xfId="5113"/>
    <cellStyle name="Normal 2 5 3 4 2 2 3" xfId="6172"/>
    <cellStyle name="Normal 2 5 3 4 2 2 3 2" xfId="11188"/>
    <cellStyle name="Normal 2 5 3 4 2 2 4" xfId="9247"/>
    <cellStyle name="Normal 2 5 3 4 2 2 5" xfId="12642"/>
    <cellStyle name="Normal 2 5 3 4 2 2 6" xfId="7724"/>
    <cellStyle name="Normal 2 5 3 4 2 2 7" xfId="4178"/>
    <cellStyle name="Normal 2 5 3 4 2 3" xfId="1082"/>
    <cellStyle name="Normal 2 5 3 4 2 3 2" xfId="2374"/>
    <cellStyle name="Normal 2 5 3 4 2 3 2 2" xfId="10641"/>
    <cellStyle name="Normal 2 5 3 4 2 3 2 3" xfId="5624"/>
    <cellStyle name="Normal 2 5 3 4 2 3 3" xfId="6521"/>
    <cellStyle name="Normal 2 5 3 4 2 3 3 2" xfId="11536"/>
    <cellStyle name="Normal 2 5 3 4 2 3 4" xfId="9048"/>
    <cellStyle name="Normal 2 5 3 4 2 3 5" xfId="12990"/>
    <cellStyle name="Normal 2 5 3 4 2 3 6" xfId="8235"/>
    <cellStyle name="Normal 2 5 3 4 2 3 7" xfId="3979"/>
    <cellStyle name="Normal 2 5 3 4 2 4" xfId="1440"/>
    <cellStyle name="Normal 2 5 3 4 2 4 2" xfId="2999"/>
    <cellStyle name="Normal 2 5 3 4 2 4 2 2" xfId="12037"/>
    <cellStyle name="Normal 2 5 3 4 2 4 2 3" xfId="7022"/>
    <cellStyle name="Normal 2 5 3 4 2 4 3" xfId="13491"/>
    <cellStyle name="Normal 2 5 3 4 2 4 4" xfId="9932"/>
    <cellStyle name="Normal 2 5 3 4 2 4 5" xfId="4914"/>
    <cellStyle name="Normal 2 5 3 4 2 5" xfId="1831"/>
    <cellStyle name="Normal 2 5 3 4 2 5 2" xfId="10994"/>
    <cellStyle name="Normal 2 5 3 4 2 5 3" xfId="5978"/>
    <cellStyle name="Normal 2 5 3 4 2 6" xfId="8555"/>
    <cellStyle name="Normal 2 5 3 4 2 7" xfId="12448"/>
    <cellStyle name="Normal 2 5 3 4 2 8" xfId="7525"/>
    <cellStyle name="Normal 2 5 3 4 2 9" xfId="3477"/>
    <cellStyle name="Normal 2 5 3 4 2_Degree data" xfId="2612"/>
    <cellStyle name="Normal 2 5 3 4 3" xfId="468"/>
    <cellStyle name="Normal 2 5 3 4 3 2" xfId="2024"/>
    <cellStyle name="Normal 2 5 3 4 3 2 2" xfId="9727"/>
    <cellStyle name="Normal 2 5 3 4 3 2 3" xfId="4709"/>
    <cellStyle name="Normal 2 5 3 4 3 3" xfId="6171"/>
    <cellStyle name="Normal 2 5 3 4 3 3 2" xfId="11187"/>
    <cellStyle name="Normal 2 5 3 4 3 4" xfId="8843"/>
    <cellStyle name="Normal 2 5 3 4 3 5" xfId="12641"/>
    <cellStyle name="Normal 2 5 3 4 3 6" xfId="7320"/>
    <cellStyle name="Normal 2 5 3 4 3 7" xfId="3774"/>
    <cellStyle name="Normal 2 5 3 4 4" xfId="877"/>
    <cellStyle name="Normal 2 5 3 4 4 2" xfId="2373"/>
    <cellStyle name="Normal 2 5 3 4 4 2 2" xfId="10130"/>
    <cellStyle name="Normal 2 5 3 4 4 2 3" xfId="5112"/>
    <cellStyle name="Normal 2 5 3 4 4 3" xfId="6520"/>
    <cellStyle name="Normal 2 5 3 4 4 3 2" xfId="11535"/>
    <cellStyle name="Normal 2 5 3 4 4 4" xfId="9246"/>
    <cellStyle name="Normal 2 5 3 4 4 5" xfId="12989"/>
    <cellStyle name="Normal 2 5 3 4 4 6" xfId="7723"/>
    <cellStyle name="Normal 2 5 3 4 4 7" xfId="4177"/>
    <cellStyle name="Normal 2 5 3 4 5" xfId="1229"/>
    <cellStyle name="Normal 2 5 3 4 5 2" xfId="2785"/>
    <cellStyle name="Normal 2 5 3 4 5 2 2" xfId="10436"/>
    <cellStyle name="Normal 2 5 3 4 5 2 3" xfId="5419"/>
    <cellStyle name="Normal 2 5 3 4 5 3" xfId="6817"/>
    <cellStyle name="Normal 2 5 3 4 5 3 2" xfId="11832"/>
    <cellStyle name="Normal 2 5 3 4 5 4" xfId="8729"/>
    <cellStyle name="Normal 2 5 3 4 5 5" xfId="13286"/>
    <cellStyle name="Normal 2 5 3 4 5 6" xfId="8030"/>
    <cellStyle name="Normal 2 5 3 4 5 7" xfId="3659"/>
    <cellStyle name="Normal 2 5 3 4 6" xfId="1626"/>
    <cellStyle name="Normal 2 5 3 4 6 2" xfId="9615"/>
    <cellStyle name="Normal 2 5 3 4 6 3" xfId="4597"/>
    <cellStyle name="Normal 2 5 3 4 7" xfId="5773"/>
    <cellStyle name="Normal 2 5 3 4 7 2" xfId="10789"/>
    <cellStyle name="Normal 2 5 3 4 8" xfId="8350"/>
    <cellStyle name="Normal 2 5 3 4 9" xfId="12243"/>
    <cellStyle name="Normal 2 5 3 4_Degree data" xfId="2613"/>
    <cellStyle name="Normal 2 5 3 5" xfId="283"/>
    <cellStyle name="Normal 2 5 3 5 2" xfId="568"/>
    <cellStyle name="Normal 2 5 3 5 2 2" xfId="2026"/>
    <cellStyle name="Normal 2 5 3 5 2 2 2" xfId="10132"/>
    <cellStyle name="Normal 2 5 3 5 2 2 3" xfId="5114"/>
    <cellStyle name="Normal 2 5 3 5 2 3" xfId="6173"/>
    <cellStyle name="Normal 2 5 3 5 2 3 2" xfId="11189"/>
    <cellStyle name="Normal 2 5 3 5 2 4" xfId="9248"/>
    <cellStyle name="Normal 2 5 3 5 2 5" xfId="12643"/>
    <cellStyle name="Normal 2 5 3 5 2 6" xfId="7725"/>
    <cellStyle name="Normal 2 5 3 5 2 7" xfId="4179"/>
    <cellStyle name="Normal 2 5 3 5 3" xfId="977"/>
    <cellStyle name="Normal 2 5 3 5 3 2" xfId="2375"/>
    <cellStyle name="Normal 2 5 3 5 3 2 2" xfId="10536"/>
    <cellStyle name="Normal 2 5 3 5 3 2 3" xfId="5519"/>
    <cellStyle name="Normal 2 5 3 5 3 3" xfId="6522"/>
    <cellStyle name="Normal 2 5 3 5 3 3 2" xfId="11537"/>
    <cellStyle name="Normal 2 5 3 5 3 4" xfId="8943"/>
    <cellStyle name="Normal 2 5 3 5 3 5" xfId="12991"/>
    <cellStyle name="Normal 2 5 3 5 3 6" xfId="8130"/>
    <cellStyle name="Normal 2 5 3 5 3 7" xfId="3874"/>
    <cellStyle name="Normal 2 5 3 5 4" xfId="1333"/>
    <cellStyle name="Normal 2 5 3 5 4 2" xfId="2891"/>
    <cellStyle name="Normal 2 5 3 5 4 2 2" xfId="11932"/>
    <cellStyle name="Normal 2 5 3 5 4 2 3" xfId="6917"/>
    <cellStyle name="Normal 2 5 3 5 4 3" xfId="13386"/>
    <cellStyle name="Normal 2 5 3 5 4 4" xfId="9827"/>
    <cellStyle name="Normal 2 5 3 5 4 5" xfId="4809"/>
    <cellStyle name="Normal 2 5 3 5 5" xfId="1726"/>
    <cellStyle name="Normal 2 5 3 5 5 2" xfId="10889"/>
    <cellStyle name="Normal 2 5 3 5 5 3" xfId="5873"/>
    <cellStyle name="Normal 2 5 3 5 6" xfId="8450"/>
    <cellStyle name="Normal 2 5 3 5 7" xfId="12343"/>
    <cellStyle name="Normal 2 5 3 5 8" xfId="7420"/>
    <cellStyle name="Normal 2 5 3 5 9" xfId="3372"/>
    <cellStyle name="Normal 2 5 3 5_Degree data" xfId="2611"/>
    <cellStyle name="Normal 2 5 3 6" xfId="439"/>
    <cellStyle name="Normal 2 5 3 6 2" xfId="847"/>
    <cellStyle name="Normal 2 5 3 6 2 2" xfId="2027"/>
    <cellStyle name="Normal 2 5 3 6 2 2 2" xfId="10133"/>
    <cellStyle name="Normal 2 5 3 6 2 2 3" xfId="5115"/>
    <cellStyle name="Normal 2 5 3 6 2 3" xfId="6174"/>
    <cellStyle name="Normal 2 5 3 6 2 3 2" xfId="11190"/>
    <cellStyle name="Normal 2 5 3 6 2 4" xfId="9249"/>
    <cellStyle name="Normal 2 5 3 6 2 5" xfId="12644"/>
    <cellStyle name="Normal 2 5 3 6 2 6" xfId="7726"/>
    <cellStyle name="Normal 2 5 3 6 2 7" xfId="4180"/>
    <cellStyle name="Normal 2 5 3 6 3" xfId="1198"/>
    <cellStyle name="Normal 2 5 3 6 3 2" xfId="2376"/>
    <cellStyle name="Normal 2 5 3 6 3 2 2" xfId="10407"/>
    <cellStyle name="Normal 2 5 3 6 3 2 3" xfId="5390"/>
    <cellStyle name="Normal 2 5 3 6 3 3" xfId="6523"/>
    <cellStyle name="Normal 2 5 3 6 3 3 2" xfId="11538"/>
    <cellStyle name="Normal 2 5 3 6 3 4" xfId="9484"/>
    <cellStyle name="Normal 2 5 3 6 3 5" xfId="12992"/>
    <cellStyle name="Normal 2 5 3 6 3 6" xfId="8001"/>
    <cellStyle name="Normal 2 5 3 6 3 7" xfId="4466"/>
    <cellStyle name="Normal 2 5 3 6 4" xfId="2750"/>
    <cellStyle name="Normal 2 5 3 6 4 2" xfId="6788"/>
    <cellStyle name="Normal 2 5 3 6 4 2 2" xfId="11803"/>
    <cellStyle name="Normal 2 5 3 6 4 3" xfId="13257"/>
    <cellStyle name="Normal 2 5 3 6 4 4" xfId="9698"/>
    <cellStyle name="Normal 2 5 3 6 4 5" xfId="4680"/>
    <cellStyle name="Normal 2 5 3 6 5" xfId="1597"/>
    <cellStyle name="Normal 2 5 3 6 5 2" xfId="10758"/>
    <cellStyle name="Normal 2 5 3 6 5 3" xfId="5742"/>
    <cellStyle name="Normal 2 5 3 6 6" xfId="8814"/>
    <cellStyle name="Normal 2 5 3 6 7" xfId="12214"/>
    <cellStyle name="Normal 2 5 3 6 8" xfId="7291"/>
    <cellStyle name="Normal 2 5 3 6 9" xfId="3745"/>
    <cellStyle name="Normal 2 5 3 6_Degree data" xfId="2610"/>
    <cellStyle name="Normal 2 5 3 7" xfId="750"/>
    <cellStyle name="Normal 2 5 3 7 2" xfId="2018"/>
    <cellStyle name="Normal 2 5 3 7 2 2" xfId="10124"/>
    <cellStyle name="Normal 2 5 3 7 2 3" xfId="5106"/>
    <cellStyle name="Normal 2 5 3 7 3" xfId="6165"/>
    <cellStyle name="Normal 2 5 3 7 3 2" xfId="11181"/>
    <cellStyle name="Normal 2 5 3 7 4" xfId="9240"/>
    <cellStyle name="Normal 2 5 3 7 5" xfId="12635"/>
    <cellStyle name="Normal 2 5 3 7 6" xfId="7717"/>
    <cellStyle name="Normal 2 5 3 7 7" xfId="4171"/>
    <cellStyle name="Normal 2 5 3 8" xfId="1154"/>
    <cellStyle name="Normal 2 5 3 8 2" xfId="2367"/>
    <cellStyle name="Normal 2 5 3 8 2 2" xfId="10364"/>
    <cellStyle name="Normal 2 5 3 8 2 3" xfId="5347"/>
    <cellStyle name="Normal 2 5 3 8 3" xfId="6514"/>
    <cellStyle name="Normal 2 5 3 8 3 2" xfId="11529"/>
    <cellStyle name="Normal 2 5 3 8 4" xfId="8623"/>
    <cellStyle name="Normal 2 5 3 8 5" xfId="12983"/>
    <cellStyle name="Normal 2 5 3 8 6" xfId="7958"/>
    <cellStyle name="Normal 2 5 3 8 7" xfId="3547"/>
    <cellStyle name="Normal 2 5 3 9" xfId="2679"/>
    <cellStyle name="Normal 2 5 3 9 2" xfId="6745"/>
    <cellStyle name="Normal 2 5 3 9 2 2" xfId="11760"/>
    <cellStyle name="Normal 2 5 3 9 3" xfId="13214"/>
    <cellStyle name="Normal 2 5 3 9 4" xfId="9509"/>
    <cellStyle name="Normal 2 5 3 9 5" xfId="4491"/>
    <cellStyle name="Normal 2 5 3_Degree data" xfId="2984"/>
    <cellStyle name="Normal 2 5 4" xfId="154"/>
    <cellStyle name="Normal 2 5 4 10" xfId="1570"/>
    <cellStyle name="Normal 2 5 4 10 2" xfId="12187"/>
    <cellStyle name="Normal 2 5 4 10 3" xfId="10731"/>
    <cellStyle name="Normal 2 5 4 10 4" xfId="5715"/>
    <cellStyle name="Normal 2 5 4 11" xfId="1540"/>
    <cellStyle name="Normal 2 5 4 11 2" xfId="8339"/>
    <cellStyle name="Normal 2 5 4 12" xfId="12157"/>
    <cellStyle name="Normal 2 5 4 13" xfId="7116"/>
    <cellStyle name="Normal 2 5 4 14" xfId="3261"/>
    <cellStyle name="Normal 2 5 4 2" xfId="214"/>
    <cellStyle name="Normal 2 5 4 2 10" xfId="12289"/>
    <cellStyle name="Normal 2 5 4 2 11" xfId="7149"/>
    <cellStyle name="Normal 2 5 4 2 12" xfId="3318"/>
    <cellStyle name="Normal 2 5 4 2 2" xfId="363"/>
    <cellStyle name="Normal 2 5 4 2 2 10" xfId="3522"/>
    <cellStyle name="Normal 2 5 4 2 2 2" xfId="718"/>
    <cellStyle name="Normal 2 5 4 2 2 2 2" xfId="2030"/>
    <cellStyle name="Normal 2 5 4 2 2 2 2 2" xfId="9977"/>
    <cellStyle name="Normal 2 5 4 2 2 2 2 3" xfId="4959"/>
    <cellStyle name="Normal 2 5 4 2 2 2 3" xfId="6177"/>
    <cellStyle name="Normal 2 5 4 2 2 2 3 2" xfId="11193"/>
    <cellStyle name="Normal 2 5 4 2 2 2 4" xfId="9093"/>
    <cellStyle name="Normal 2 5 4 2 2 2 5" xfId="12647"/>
    <cellStyle name="Normal 2 5 4 2 2 2 6" xfId="7570"/>
    <cellStyle name="Normal 2 5 4 2 2 2 7" xfId="4024"/>
    <cellStyle name="Normal 2 5 4 2 2 3" xfId="1127"/>
    <cellStyle name="Normal 2 5 4 2 2 3 2" xfId="2379"/>
    <cellStyle name="Normal 2 5 4 2 2 3 2 2" xfId="10136"/>
    <cellStyle name="Normal 2 5 4 2 2 3 2 3" xfId="5118"/>
    <cellStyle name="Normal 2 5 4 2 2 3 3" xfId="6526"/>
    <cellStyle name="Normal 2 5 4 2 2 3 3 2" xfId="11541"/>
    <cellStyle name="Normal 2 5 4 2 2 3 4" xfId="9252"/>
    <cellStyle name="Normal 2 5 4 2 2 3 5" xfId="12995"/>
    <cellStyle name="Normal 2 5 4 2 2 3 6" xfId="7729"/>
    <cellStyle name="Normal 2 5 4 2 2 3 7" xfId="4183"/>
    <cellStyle name="Normal 2 5 4 2 2 4" xfId="1485"/>
    <cellStyle name="Normal 2 5 4 2 2 4 2" xfId="3044"/>
    <cellStyle name="Normal 2 5 4 2 2 4 2 2" xfId="10686"/>
    <cellStyle name="Normal 2 5 4 2 2 4 2 3" xfId="5669"/>
    <cellStyle name="Normal 2 5 4 2 2 4 3" xfId="7067"/>
    <cellStyle name="Normal 2 5 4 2 2 4 3 2" xfId="12082"/>
    <cellStyle name="Normal 2 5 4 2 2 4 4" xfId="8774"/>
    <cellStyle name="Normal 2 5 4 2 2 4 5" xfId="13536"/>
    <cellStyle name="Normal 2 5 4 2 2 4 6" xfId="8280"/>
    <cellStyle name="Normal 2 5 4 2 2 4 7" xfId="3704"/>
    <cellStyle name="Normal 2 5 4 2 2 5" xfId="1876"/>
    <cellStyle name="Normal 2 5 4 2 2 5 2" xfId="9660"/>
    <cellStyle name="Normal 2 5 4 2 2 5 3" xfId="4642"/>
    <cellStyle name="Normal 2 5 4 2 2 6" xfId="6023"/>
    <cellStyle name="Normal 2 5 4 2 2 6 2" xfId="11039"/>
    <cellStyle name="Normal 2 5 4 2 2 7" xfId="8600"/>
    <cellStyle name="Normal 2 5 4 2 2 8" xfId="12493"/>
    <cellStyle name="Normal 2 5 4 2 2 9" xfId="7253"/>
    <cellStyle name="Normal 2 5 4 2 2_Degree data" xfId="2607"/>
    <cellStyle name="Normal 2 5 4 2 3" xfId="614"/>
    <cellStyle name="Normal 2 5 4 2 3 2" xfId="1023"/>
    <cellStyle name="Normal 2 5 4 2 3 2 2" xfId="2031"/>
    <cellStyle name="Normal 2 5 4 2 3 2 2 2" xfId="10137"/>
    <cellStyle name="Normal 2 5 4 2 3 2 2 3" xfId="5119"/>
    <cellStyle name="Normal 2 5 4 2 3 2 3" xfId="6178"/>
    <cellStyle name="Normal 2 5 4 2 3 2 3 2" xfId="11194"/>
    <cellStyle name="Normal 2 5 4 2 3 2 4" xfId="9253"/>
    <cellStyle name="Normal 2 5 4 2 3 2 5" xfId="12648"/>
    <cellStyle name="Normal 2 5 4 2 3 2 6" xfId="7730"/>
    <cellStyle name="Normal 2 5 4 2 3 2 7" xfId="4184"/>
    <cellStyle name="Normal 2 5 4 2 3 3" xfId="1379"/>
    <cellStyle name="Normal 2 5 4 2 3 3 2" xfId="2380"/>
    <cellStyle name="Normal 2 5 4 2 3 3 2 2" xfId="10582"/>
    <cellStyle name="Normal 2 5 4 2 3 3 2 3" xfId="5565"/>
    <cellStyle name="Normal 2 5 4 2 3 3 3" xfId="6527"/>
    <cellStyle name="Normal 2 5 4 2 3 3 3 2" xfId="11542"/>
    <cellStyle name="Normal 2 5 4 2 3 3 4" xfId="8989"/>
    <cellStyle name="Normal 2 5 4 2 3 3 5" xfId="12996"/>
    <cellStyle name="Normal 2 5 4 2 3 3 6" xfId="8176"/>
    <cellStyle name="Normal 2 5 4 2 3 3 7" xfId="3920"/>
    <cellStyle name="Normal 2 5 4 2 3 4" xfId="2937"/>
    <cellStyle name="Normal 2 5 4 2 3 4 2" xfId="6963"/>
    <cellStyle name="Normal 2 5 4 2 3 4 2 2" xfId="11978"/>
    <cellStyle name="Normal 2 5 4 2 3 4 3" xfId="13432"/>
    <cellStyle name="Normal 2 5 4 2 3 4 4" xfId="9873"/>
    <cellStyle name="Normal 2 5 4 2 3 4 5" xfId="4855"/>
    <cellStyle name="Normal 2 5 4 2 3 5" xfId="1772"/>
    <cellStyle name="Normal 2 5 4 2 3 5 2" xfId="10935"/>
    <cellStyle name="Normal 2 5 4 2 3 5 3" xfId="5919"/>
    <cellStyle name="Normal 2 5 4 2 3 6" xfId="8496"/>
    <cellStyle name="Normal 2 5 4 2 3 7" xfId="12389"/>
    <cellStyle name="Normal 2 5 4 2 3 8" xfId="7466"/>
    <cellStyle name="Normal 2 5 4 2 3 9" xfId="3418"/>
    <cellStyle name="Normal 2 5 4 2 3_Degree data" xfId="2657"/>
    <cellStyle name="Normal 2 5 4 2 4" xfId="514"/>
    <cellStyle name="Normal 2 5 4 2 4 2" xfId="923"/>
    <cellStyle name="Normal 2 5 4 2 4 2 2" xfId="9773"/>
    <cellStyle name="Normal 2 5 4 2 4 2 3" xfId="4755"/>
    <cellStyle name="Normal 2 5 4 2 4 3" xfId="2029"/>
    <cellStyle name="Normal 2 5 4 2 4 3 2" xfId="11192"/>
    <cellStyle name="Normal 2 5 4 2 4 3 3" xfId="6176"/>
    <cellStyle name="Normal 2 5 4 2 4 4" xfId="8889"/>
    <cellStyle name="Normal 2 5 4 2 4 5" xfId="12646"/>
    <cellStyle name="Normal 2 5 4 2 4 6" xfId="7366"/>
    <cellStyle name="Normal 2 5 4 2 4 7" xfId="3820"/>
    <cellStyle name="Normal 2 5 4 2 5" xfId="790"/>
    <cellStyle name="Normal 2 5 4 2 5 2" xfId="2378"/>
    <cellStyle name="Normal 2 5 4 2 5 2 2" xfId="10135"/>
    <cellStyle name="Normal 2 5 4 2 5 2 3" xfId="5117"/>
    <cellStyle name="Normal 2 5 4 2 5 3" xfId="6525"/>
    <cellStyle name="Normal 2 5 4 2 5 3 2" xfId="11540"/>
    <cellStyle name="Normal 2 5 4 2 5 4" xfId="9251"/>
    <cellStyle name="Normal 2 5 4 2 5 5" xfId="12994"/>
    <cellStyle name="Normal 2 5 4 2 5 6" xfId="7728"/>
    <cellStyle name="Normal 2 5 4 2 5 7" xfId="4182"/>
    <cellStyle name="Normal 2 5 4 2 6" xfId="1278"/>
    <cellStyle name="Normal 2 5 4 2 6 2" xfId="2835"/>
    <cellStyle name="Normal 2 5 4 2 6 2 2" xfId="10482"/>
    <cellStyle name="Normal 2 5 4 2 6 2 3" xfId="5465"/>
    <cellStyle name="Normal 2 5 4 2 6 3" xfId="6863"/>
    <cellStyle name="Normal 2 5 4 2 6 3 2" xfId="11878"/>
    <cellStyle name="Normal 2 5 4 2 6 4" xfId="8670"/>
    <cellStyle name="Normal 2 5 4 2 6 5" xfId="13332"/>
    <cellStyle name="Normal 2 5 4 2 6 6" xfId="8076"/>
    <cellStyle name="Normal 2 5 4 2 6 7" xfId="3597"/>
    <cellStyle name="Normal 2 5 4 2 7" xfId="1672"/>
    <cellStyle name="Normal 2 5 4 2 7 2" xfId="9556"/>
    <cellStyle name="Normal 2 5 4 2 7 3" xfId="4538"/>
    <cellStyle name="Normal 2 5 4 2 8" xfId="5819"/>
    <cellStyle name="Normal 2 5 4 2 8 2" xfId="10835"/>
    <cellStyle name="Normal 2 5 4 2 9" xfId="8396"/>
    <cellStyle name="Normal 2 5 4 2_Degree data" xfId="2608"/>
    <cellStyle name="Normal 2 5 4 3" xfId="250"/>
    <cellStyle name="Normal 2 5 4 3 10" xfId="7192"/>
    <cellStyle name="Normal 2 5 4 3 11" xfId="3361"/>
    <cellStyle name="Normal 2 5 4 3 2" xfId="407"/>
    <cellStyle name="Normal 2 5 4 3 2 2" xfId="657"/>
    <cellStyle name="Normal 2 5 4 3 2 2 2" xfId="2033"/>
    <cellStyle name="Normal 2 5 4 3 2 2 2 2" xfId="10139"/>
    <cellStyle name="Normal 2 5 4 3 2 2 2 3" xfId="5121"/>
    <cellStyle name="Normal 2 5 4 3 2 2 3" xfId="6180"/>
    <cellStyle name="Normal 2 5 4 3 2 2 3 2" xfId="11196"/>
    <cellStyle name="Normal 2 5 4 3 2 2 4" xfId="9255"/>
    <cellStyle name="Normal 2 5 4 3 2 2 5" xfId="12650"/>
    <cellStyle name="Normal 2 5 4 3 2 2 6" xfId="7732"/>
    <cellStyle name="Normal 2 5 4 3 2 2 7" xfId="4186"/>
    <cellStyle name="Normal 2 5 4 3 2 3" xfId="1066"/>
    <cellStyle name="Normal 2 5 4 3 2 3 2" xfId="2382"/>
    <cellStyle name="Normal 2 5 4 3 2 3 2 2" xfId="10625"/>
    <cellStyle name="Normal 2 5 4 3 2 3 2 3" xfId="5608"/>
    <cellStyle name="Normal 2 5 4 3 2 3 3" xfId="6529"/>
    <cellStyle name="Normal 2 5 4 3 2 3 3 2" xfId="11544"/>
    <cellStyle name="Normal 2 5 4 3 2 3 4" xfId="9032"/>
    <cellStyle name="Normal 2 5 4 3 2 3 5" xfId="12998"/>
    <cellStyle name="Normal 2 5 4 3 2 3 6" xfId="8219"/>
    <cellStyle name="Normal 2 5 4 3 2 3 7" xfId="3963"/>
    <cellStyle name="Normal 2 5 4 3 2 4" xfId="1424"/>
    <cellStyle name="Normal 2 5 4 3 2 4 2" xfId="2982"/>
    <cellStyle name="Normal 2 5 4 3 2 4 2 2" xfId="12021"/>
    <cellStyle name="Normal 2 5 4 3 2 4 2 3" xfId="7006"/>
    <cellStyle name="Normal 2 5 4 3 2 4 3" xfId="13475"/>
    <cellStyle name="Normal 2 5 4 3 2 4 4" xfId="9916"/>
    <cellStyle name="Normal 2 5 4 3 2 4 5" xfId="4898"/>
    <cellStyle name="Normal 2 5 4 3 2 5" xfId="1815"/>
    <cellStyle name="Normal 2 5 4 3 2 5 2" xfId="10978"/>
    <cellStyle name="Normal 2 5 4 3 2 5 3" xfId="5962"/>
    <cellStyle name="Normal 2 5 4 3 2 6" xfId="8539"/>
    <cellStyle name="Normal 2 5 4 3 2 7" xfId="12432"/>
    <cellStyle name="Normal 2 5 4 3 2 8" xfId="7509"/>
    <cellStyle name="Normal 2 5 4 3 2 9" xfId="3461"/>
    <cellStyle name="Normal 2 5 4 3 2_Degree data" xfId="2712"/>
    <cellStyle name="Normal 2 5 4 3 3" xfId="557"/>
    <cellStyle name="Normal 2 5 4 3 3 2" xfId="966"/>
    <cellStyle name="Normal 2 5 4 3 3 2 2" xfId="9816"/>
    <cellStyle name="Normal 2 5 4 3 3 2 3" xfId="4798"/>
    <cellStyle name="Normal 2 5 4 3 3 3" xfId="2032"/>
    <cellStyle name="Normal 2 5 4 3 3 3 2" xfId="11195"/>
    <cellStyle name="Normal 2 5 4 3 3 3 3" xfId="6179"/>
    <cellStyle name="Normal 2 5 4 3 3 4" xfId="8932"/>
    <cellStyle name="Normal 2 5 4 3 3 5" xfId="12649"/>
    <cellStyle name="Normal 2 5 4 3 3 6" xfId="7409"/>
    <cellStyle name="Normal 2 5 4 3 3 7" xfId="3863"/>
    <cellStyle name="Normal 2 5 4 3 4" xfId="820"/>
    <cellStyle name="Normal 2 5 4 3 4 2" xfId="2381"/>
    <cellStyle name="Normal 2 5 4 3 4 2 2" xfId="10138"/>
    <cellStyle name="Normal 2 5 4 3 4 2 3" xfId="5120"/>
    <cellStyle name="Normal 2 5 4 3 4 3" xfId="6528"/>
    <cellStyle name="Normal 2 5 4 3 4 3 2" xfId="11543"/>
    <cellStyle name="Normal 2 5 4 3 4 4" xfId="9254"/>
    <cellStyle name="Normal 2 5 4 3 4 5" xfId="12997"/>
    <cellStyle name="Normal 2 5 4 3 4 6" xfId="7731"/>
    <cellStyle name="Normal 2 5 4 3 4 7" xfId="4185"/>
    <cellStyle name="Normal 2 5 4 3 5" xfId="1322"/>
    <cellStyle name="Normal 2 5 4 3 5 2" xfId="2880"/>
    <cellStyle name="Normal 2 5 4 3 5 2 2" xfId="10525"/>
    <cellStyle name="Normal 2 5 4 3 5 2 3" xfId="5508"/>
    <cellStyle name="Normal 2 5 4 3 5 3" xfId="6906"/>
    <cellStyle name="Normal 2 5 4 3 5 3 2" xfId="11921"/>
    <cellStyle name="Normal 2 5 4 3 5 4" xfId="8713"/>
    <cellStyle name="Normal 2 5 4 3 5 5" xfId="13375"/>
    <cellStyle name="Normal 2 5 4 3 5 6" xfId="8119"/>
    <cellStyle name="Normal 2 5 4 3 5 7" xfId="3643"/>
    <cellStyle name="Normal 2 5 4 3 6" xfId="1715"/>
    <cellStyle name="Normal 2 5 4 3 6 2" xfId="9599"/>
    <cellStyle name="Normal 2 5 4 3 6 3" xfId="4581"/>
    <cellStyle name="Normal 2 5 4 3 7" xfId="5862"/>
    <cellStyle name="Normal 2 5 4 3 7 2" xfId="10878"/>
    <cellStyle name="Normal 2 5 4 3 8" xfId="8439"/>
    <cellStyle name="Normal 2 5 4 3 9" xfId="12332"/>
    <cellStyle name="Normal 2 5 4 3_Degree data" xfId="3056"/>
    <cellStyle name="Normal 2 5 4 4" xfId="329"/>
    <cellStyle name="Normal 2 5 4 4 10" xfId="7221"/>
    <cellStyle name="Normal 2 5 4 4 11" xfId="3285"/>
    <cellStyle name="Normal 2 5 4 4 2" xfId="686"/>
    <cellStyle name="Normal 2 5 4 4 2 2" xfId="1095"/>
    <cellStyle name="Normal 2 5 4 4 2 2 2" xfId="2035"/>
    <cellStyle name="Normal 2 5 4 4 2 2 2 2" xfId="10141"/>
    <cellStyle name="Normal 2 5 4 4 2 2 2 3" xfId="5123"/>
    <cellStyle name="Normal 2 5 4 4 2 2 3" xfId="6182"/>
    <cellStyle name="Normal 2 5 4 4 2 2 3 2" xfId="11198"/>
    <cellStyle name="Normal 2 5 4 4 2 2 4" xfId="9257"/>
    <cellStyle name="Normal 2 5 4 4 2 2 5" xfId="12652"/>
    <cellStyle name="Normal 2 5 4 4 2 2 6" xfId="7734"/>
    <cellStyle name="Normal 2 5 4 4 2 2 7" xfId="4188"/>
    <cellStyle name="Normal 2 5 4 4 2 3" xfId="1453"/>
    <cellStyle name="Normal 2 5 4 4 2 3 2" xfId="2384"/>
    <cellStyle name="Normal 2 5 4 4 2 3 2 2" xfId="10654"/>
    <cellStyle name="Normal 2 5 4 4 2 3 2 3" xfId="5637"/>
    <cellStyle name="Normal 2 5 4 4 2 3 3" xfId="6531"/>
    <cellStyle name="Normal 2 5 4 4 2 3 3 2" xfId="11546"/>
    <cellStyle name="Normal 2 5 4 4 2 3 4" xfId="9061"/>
    <cellStyle name="Normal 2 5 4 4 2 3 5" xfId="13000"/>
    <cellStyle name="Normal 2 5 4 4 2 3 6" xfId="8248"/>
    <cellStyle name="Normal 2 5 4 4 2 3 7" xfId="3992"/>
    <cellStyle name="Normal 2 5 4 4 2 4" xfId="3012"/>
    <cellStyle name="Normal 2 5 4 4 2 4 2" xfId="7035"/>
    <cellStyle name="Normal 2 5 4 4 2 4 2 2" xfId="12050"/>
    <cellStyle name="Normal 2 5 4 4 2 4 3" xfId="13504"/>
    <cellStyle name="Normal 2 5 4 4 2 4 4" xfId="9945"/>
    <cellStyle name="Normal 2 5 4 4 2 4 5" xfId="4927"/>
    <cellStyle name="Normal 2 5 4 4 2 5" xfId="1844"/>
    <cellStyle name="Normal 2 5 4 4 2 5 2" xfId="11007"/>
    <cellStyle name="Normal 2 5 4 4 2 5 3" xfId="5991"/>
    <cellStyle name="Normal 2 5 4 4 2 6" xfId="8568"/>
    <cellStyle name="Normal 2 5 4 4 2 7" xfId="12461"/>
    <cellStyle name="Normal 2 5 4 4 2 8" xfId="7538"/>
    <cellStyle name="Normal 2 5 4 4 2 9" xfId="3490"/>
    <cellStyle name="Normal 2 5 4 4 2_Degree data" xfId="2606"/>
    <cellStyle name="Normal 2 5 4 4 3" xfId="481"/>
    <cellStyle name="Normal 2 5 4 4 3 2" xfId="2034"/>
    <cellStyle name="Normal 2 5 4 4 3 2 2" xfId="9740"/>
    <cellStyle name="Normal 2 5 4 4 3 2 3" xfId="4722"/>
    <cellStyle name="Normal 2 5 4 4 3 3" xfId="6181"/>
    <cellStyle name="Normal 2 5 4 4 3 3 2" xfId="11197"/>
    <cellStyle name="Normal 2 5 4 4 3 4" xfId="8856"/>
    <cellStyle name="Normal 2 5 4 4 3 5" xfId="12651"/>
    <cellStyle name="Normal 2 5 4 4 3 6" xfId="7333"/>
    <cellStyle name="Normal 2 5 4 4 3 7" xfId="3787"/>
    <cellStyle name="Normal 2 5 4 4 4" xfId="890"/>
    <cellStyle name="Normal 2 5 4 4 4 2" xfId="2383"/>
    <cellStyle name="Normal 2 5 4 4 4 2 2" xfId="10140"/>
    <cellStyle name="Normal 2 5 4 4 4 2 3" xfId="5122"/>
    <cellStyle name="Normal 2 5 4 4 4 3" xfId="6530"/>
    <cellStyle name="Normal 2 5 4 4 4 3 2" xfId="11545"/>
    <cellStyle name="Normal 2 5 4 4 4 4" xfId="9256"/>
    <cellStyle name="Normal 2 5 4 4 4 5" xfId="12999"/>
    <cellStyle name="Normal 2 5 4 4 4 6" xfId="7733"/>
    <cellStyle name="Normal 2 5 4 4 4 7" xfId="4187"/>
    <cellStyle name="Normal 2 5 4 4 5" xfId="1242"/>
    <cellStyle name="Normal 2 5 4 4 5 2" xfId="2798"/>
    <cellStyle name="Normal 2 5 4 4 5 2 2" xfId="10449"/>
    <cellStyle name="Normal 2 5 4 4 5 2 3" xfId="5432"/>
    <cellStyle name="Normal 2 5 4 4 5 3" xfId="6830"/>
    <cellStyle name="Normal 2 5 4 4 5 3 2" xfId="11845"/>
    <cellStyle name="Normal 2 5 4 4 5 4" xfId="8742"/>
    <cellStyle name="Normal 2 5 4 4 5 5" xfId="13299"/>
    <cellStyle name="Normal 2 5 4 4 5 6" xfId="8043"/>
    <cellStyle name="Normal 2 5 4 4 5 7" xfId="3672"/>
    <cellStyle name="Normal 2 5 4 4 6" xfId="1639"/>
    <cellStyle name="Normal 2 5 4 4 6 2" xfId="9628"/>
    <cellStyle name="Normal 2 5 4 4 6 3" xfId="4610"/>
    <cellStyle name="Normal 2 5 4 4 7" xfId="5786"/>
    <cellStyle name="Normal 2 5 4 4 7 2" xfId="10802"/>
    <cellStyle name="Normal 2 5 4 4 8" xfId="8363"/>
    <cellStyle name="Normal 2 5 4 4 9" xfId="12256"/>
    <cellStyle name="Normal 2 5 4 4_Degree data" xfId="2642"/>
    <cellStyle name="Normal 2 5 4 5" xfId="303"/>
    <cellStyle name="Normal 2 5 4 5 2" xfId="581"/>
    <cellStyle name="Normal 2 5 4 5 2 2" xfId="2036"/>
    <cellStyle name="Normal 2 5 4 5 2 2 2" xfId="10142"/>
    <cellStyle name="Normal 2 5 4 5 2 2 3" xfId="5124"/>
    <cellStyle name="Normal 2 5 4 5 2 3" xfId="6183"/>
    <cellStyle name="Normal 2 5 4 5 2 3 2" xfId="11199"/>
    <cellStyle name="Normal 2 5 4 5 2 4" xfId="9258"/>
    <cellStyle name="Normal 2 5 4 5 2 5" xfId="12653"/>
    <cellStyle name="Normal 2 5 4 5 2 6" xfId="7735"/>
    <cellStyle name="Normal 2 5 4 5 2 7" xfId="4189"/>
    <cellStyle name="Normal 2 5 4 5 3" xfId="990"/>
    <cellStyle name="Normal 2 5 4 5 3 2" xfId="2385"/>
    <cellStyle name="Normal 2 5 4 5 3 2 2" xfId="10549"/>
    <cellStyle name="Normal 2 5 4 5 3 2 3" xfId="5532"/>
    <cellStyle name="Normal 2 5 4 5 3 3" xfId="6532"/>
    <cellStyle name="Normal 2 5 4 5 3 3 2" xfId="11547"/>
    <cellStyle name="Normal 2 5 4 5 3 4" xfId="8956"/>
    <cellStyle name="Normal 2 5 4 5 3 5" xfId="13001"/>
    <cellStyle name="Normal 2 5 4 5 3 6" xfId="8143"/>
    <cellStyle name="Normal 2 5 4 5 3 7" xfId="3887"/>
    <cellStyle name="Normal 2 5 4 5 4" xfId="1346"/>
    <cellStyle name="Normal 2 5 4 5 4 2" xfId="2904"/>
    <cellStyle name="Normal 2 5 4 5 4 2 2" xfId="11945"/>
    <cellStyle name="Normal 2 5 4 5 4 2 3" xfId="6930"/>
    <cellStyle name="Normal 2 5 4 5 4 3" xfId="13399"/>
    <cellStyle name="Normal 2 5 4 5 4 4" xfId="9840"/>
    <cellStyle name="Normal 2 5 4 5 4 5" xfId="4822"/>
    <cellStyle name="Normal 2 5 4 5 5" xfId="1739"/>
    <cellStyle name="Normal 2 5 4 5 5 2" xfId="10902"/>
    <cellStyle name="Normal 2 5 4 5 5 3" xfId="5886"/>
    <cellStyle name="Normal 2 5 4 5 6" xfId="8463"/>
    <cellStyle name="Normal 2 5 4 5 7" xfId="12356"/>
    <cellStyle name="Normal 2 5 4 5 8" xfId="7433"/>
    <cellStyle name="Normal 2 5 4 5 9" xfId="3385"/>
    <cellStyle name="Normal 2 5 4 5_Degree data" xfId="2693"/>
    <cellStyle name="Normal 2 5 4 6" xfId="457"/>
    <cellStyle name="Normal 2 5 4 6 2" xfId="866"/>
    <cellStyle name="Normal 2 5 4 6 2 2" xfId="2037"/>
    <cellStyle name="Normal 2 5 4 6 2 2 2" xfId="10143"/>
    <cellStyle name="Normal 2 5 4 6 2 2 3" xfId="5125"/>
    <cellStyle name="Normal 2 5 4 6 2 3" xfId="6184"/>
    <cellStyle name="Normal 2 5 4 6 2 3 2" xfId="11200"/>
    <cellStyle name="Normal 2 5 4 6 2 4" xfId="9259"/>
    <cellStyle name="Normal 2 5 4 6 2 5" xfId="12654"/>
    <cellStyle name="Normal 2 5 4 6 2 6" xfId="7736"/>
    <cellStyle name="Normal 2 5 4 6 2 7" xfId="4190"/>
    <cellStyle name="Normal 2 5 4 6 3" xfId="1216"/>
    <cellStyle name="Normal 2 5 4 6 3 2" xfId="2386"/>
    <cellStyle name="Normal 2 5 4 6 3 2 2" xfId="10425"/>
    <cellStyle name="Normal 2 5 4 6 3 2 3" xfId="5408"/>
    <cellStyle name="Normal 2 5 4 6 3 3" xfId="6533"/>
    <cellStyle name="Normal 2 5 4 6 3 3 2" xfId="11548"/>
    <cellStyle name="Normal 2 5 4 6 3 4" xfId="9486"/>
    <cellStyle name="Normal 2 5 4 6 3 5" xfId="13002"/>
    <cellStyle name="Normal 2 5 4 6 3 6" xfId="8019"/>
    <cellStyle name="Normal 2 5 4 6 3 7" xfId="4468"/>
    <cellStyle name="Normal 2 5 4 6 4" xfId="2770"/>
    <cellStyle name="Normal 2 5 4 6 4 2" xfId="6806"/>
    <cellStyle name="Normal 2 5 4 6 4 2 2" xfId="11821"/>
    <cellStyle name="Normal 2 5 4 6 4 3" xfId="13275"/>
    <cellStyle name="Normal 2 5 4 6 4 4" xfId="9716"/>
    <cellStyle name="Normal 2 5 4 6 4 5" xfId="4698"/>
    <cellStyle name="Normal 2 5 4 6 5" xfId="1615"/>
    <cellStyle name="Normal 2 5 4 6 5 2" xfId="10776"/>
    <cellStyle name="Normal 2 5 4 6 5 3" xfId="5760"/>
    <cellStyle name="Normal 2 5 4 6 6" xfId="8832"/>
    <cellStyle name="Normal 2 5 4 6 7" xfId="12232"/>
    <cellStyle name="Normal 2 5 4 6 8" xfId="7309"/>
    <cellStyle name="Normal 2 5 4 6 9" xfId="3763"/>
    <cellStyle name="Normal 2 5 4 6_Degree data" xfId="2605"/>
    <cellStyle name="Normal 2 5 4 7" xfId="738"/>
    <cellStyle name="Normal 2 5 4 7 2" xfId="2028"/>
    <cellStyle name="Normal 2 5 4 7 2 2" xfId="10134"/>
    <cellStyle name="Normal 2 5 4 7 2 3" xfId="5116"/>
    <cellStyle name="Normal 2 5 4 7 3" xfId="6175"/>
    <cellStyle name="Normal 2 5 4 7 3 2" xfId="11191"/>
    <cellStyle name="Normal 2 5 4 7 4" xfId="9250"/>
    <cellStyle name="Normal 2 5 4 7 5" xfId="12645"/>
    <cellStyle name="Normal 2 5 4 7 6" xfId="7727"/>
    <cellStyle name="Normal 2 5 4 7 7" xfId="4181"/>
    <cellStyle name="Normal 2 5 4 8" xfId="1170"/>
    <cellStyle name="Normal 2 5 4 8 2" xfId="2377"/>
    <cellStyle name="Normal 2 5 4 8 2 2" xfId="10380"/>
    <cellStyle name="Normal 2 5 4 8 2 3" xfId="5363"/>
    <cellStyle name="Normal 2 5 4 8 3" xfId="6524"/>
    <cellStyle name="Normal 2 5 4 8 3 2" xfId="11539"/>
    <cellStyle name="Normal 2 5 4 8 4" xfId="8636"/>
    <cellStyle name="Normal 2 5 4 8 5" xfId="12993"/>
    <cellStyle name="Normal 2 5 4 8 6" xfId="7974"/>
    <cellStyle name="Normal 2 5 4 8 7" xfId="3560"/>
    <cellStyle name="Normal 2 5 4 9" xfId="2721"/>
    <cellStyle name="Normal 2 5 4 9 2" xfId="6761"/>
    <cellStyle name="Normal 2 5 4 9 2 2" xfId="11776"/>
    <cellStyle name="Normal 2 5 4 9 3" xfId="13230"/>
    <cellStyle name="Normal 2 5 4 9 4" xfId="9523"/>
    <cellStyle name="Normal 2 5 4 9 5" xfId="4505"/>
    <cellStyle name="Normal 2 5 4_Degree data" xfId="2609"/>
    <cellStyle name="Normal 2 5 5" xfId="163"/>
    <cellStyle name="Normal 2 5 5 10" xfId="8309"/>
    <cellStyle name="Normal 2 5 5 11" xfId="12129"/>
    <cellStyle name="Normal 2 5 5 12" xfId="7121"/>
    <cellStyle name="Normal 2 5 5 13" xfId="3230"/>
    <cellStyle name="Normal 2 5 5 2" xfId="378"/>
    <cellStyle name="Normal 2 5 5 2 10" xfId="7164"/>
    <cellStyle name="Normal 2 5 5 2 11" xfId="3333"/>
    <cellStyle name="Normal 2 5 5 2 2" xfId="629"/>
    <cellStyle name="Normal 2 5 5 2 2 2" xfId="1038"/>
    <cellStyle name="Normal 2 5 5 2 2 2 2" xfId="2040"/>
    <cellStyle name="Normal 2 5 5 2 2 2 2 2" xfId="10146"/>
    <cellStyle name="Normal 2 5 5 2 2 2 2 3" xfId="5128"/>
    <cellStyle name="Normal 2 5 5 2 2 2 3" xfId="6187"/>
    <cellStyle name="Normal 2 5 5 2 2 2 3 2" xfId="11203"/>
    <cellStyle name="Normal 2 5 5 2 2 2 4" xfId="9262"/>
    <cellStyle name="Normal 2 5 5 2 2 2 5" xfId="12657"/>
    <cellStyle name="Normal 2 5 5 2 2 2 6" xfId="7739"/>
    <cellStyle name="Normal 2 5 5 2 2 2 7" xfId="4193"/>
    <cellStyle name="Normal 2 5 5 2 2 3" xfId="1395"/>
    <cellStyle name="Normal 2 5 5 2 2 3 2" xfId="2389"/>
    <cellStyle name="Normal 2 5 5 2 2 3 2 2" xfId="10597"/>
    <cellStyle name="Normal 2 5 5 2 2 3 2 3" xfId="5580"/>
    <cellStyle name="Normal 2 5 5 2 2 3 3" xfId="6536"/>
    <cellStyle name="Normal 2 5 5 2 2 3 3 2" xfId="11551"/>
    <cellStyle name="Normal 2 5 5 2 2 3 4" xfId="9004"/>
    <cellStyle name="Normal 2 5 5 2 2 3 5" xfId="13005"/>
    <cellStyle name="Normal 2 5 5 2 2 3 6" xfId="8191"/>
    <cellStyle name="Normal 2 5 5 2 2 3 7" xfId="3935"/>
    <cellStyle name="Normal 2 5 5 2 2 4" xfId="2953"/>
    <cellStyle name="Normal 2 5 5 2 2 4 2" xfId="6978"/>
    <cellStyle name="Normal 2 5 5 2 2 4 2 2" xfId="11993"/>
    <cellStyle name="Normal 2 5 5 2 2 4 3" xfId="13447"/>
    <cellStyle name="Normal 2 5 5 2 2 4 4" xfId="9888"/>
    <cellStyle name="Normal 2 5 5 2 2 4 5" xfId="4870"/>
    <cellStyle name="Normal 2 5 5 2 2 5" xfId="1787"/>
    <cellStyle name="Normal 2 5 5 2 2 5 2" xfId="10950"/>
    <cellStyle name="Normal 2 5 5 2 2 5 3" xfId="5934"/>
    <cellStyle name="Normal 2 5 5 2 2 6" xfId="8511"/>
    <cellStyle name="Normal 2 5 5 2 2 7" xfId="12404"/>
    <cellStyle name="Normal 2 5 5 2 2 8" xfId="7481"/>
    <cellStyle name="Normal 2 5 5 2 2 9" xfId="3433"/>
    <cellStyle name="Normal 2 5 5 2 2_Degree data" xfId="2602"/>
    <cellStyle name="Normal 2 5 5 2 3" xfId="529"/>
    <cellStyle name="Normal 2 5 5 2 3 2" xfId="2039"/>
    <cellStyle name="Normal 2 5 5 2 3 2 2" xfId="9788"/>
    <cellStyle name="Normal 2 5 5 2 3 2 3" xfId="4770"/>
    <cellStyle name="Normal 2 5 5 2 3 3" xfId="6186"/>
    <cellStyle name="Normal 2 5 5 2 3 3 2" xfId="11202"/>
    <cellStyle name="Normal 2 5 5 2 3 4" xfId="8904"/>
    <cellStyle name="Normal 2 5 5 2 3 5" xfId="12656"/>
    <cellStyle name="Normal 2 5 5 2 3 6" xfId="7381"/>
    <cellStyle name="Normal 2 5 5 2 3 7" xfId="3835"/>
    <cellStyle name="Normal 2 5 5 2 4" xfId="938"/>
    <cellStyle name="Normal 2 5 5 2 4 2" xfId="2388"/>
    <cellStyle name="Normal 2 5 5 2 4 2 2" xfId="10145"/>
    <cellStyle name="Normal 2 5 5 2 4 2 3" xfId="5127"/>
    <cellStyle name="Normal 2 5 5 2 4 3" xfId="6535"/>
    <cellStyle name="Normal 2 5 5 2 4 3 2" xfId="11550"/>
    <cellStyle name="Normal 2 5 5 2 4 4" xfId="9261"/>
    <cellStyle name="Normal 2 5 5 2 4 5" xfId="13004"/>
    <cellStyle name="Normal 2 5 5 2 4 6" xfId="7738"/>
    <cellStyle name="Normal 2 5 5 2 4 7" xfId="4192"/>
    <cellStyle name="Normal 2 5 5 2 5" xfId="1294"/>
    <cellStyle name="Normal 2 5 5 2 5 2" xfId="2851"/>
    <cellStyle name="Normal 2 5 5 2 5 2 2" xfId="10497"/>
    <cellStyle name="Normal 2 5 5 2 5 2 3" xfId="5480"/>
    <cellStyle name="Normal 2 5 5 2 5 3" xfId="6878"/>
    <cellStyle name="Normal 2 5 5 2 5 3 2" xfId="11893"/>
    <cellStyle name="Normal 2 5 5 2 5 4" xfId="8685"/>
    <cellStyle name="Normal 2 5 5 2 5 5" xfId="13347"/>
    <cellStyle name="Normal 2 5 5 2 5 6" xfId="8091"/>
    <cellStyle name="Normal 2 5 5 2 5 7" xfId="3614"/>
    <cellStyle name="Normal 2 5 5 2 6" xfId="1687"/>
    <cellStyle name="Normal 2 5 5 2 6 2" xfId="9571"/>
    <cellStyle name="Normal 2 5 5 2 6 3" xfId="4553"/>
    <cellStyle name="Normal 2 5 5 2 7" xfId="5834"/>
    <cellStyle name="Normal 2 5 5 2 7 2" xfId="10850"/>
    <cellStyle name="Normal 2 5 5 2 8" xfId="8411"/>
    <cellStyle name="Normal 2 5 5 2 9" xfId="12304"/>
    <cellStyle name="Normal 2 5 5 2_Degree data" xfId="2603"/>
    <cellStyle name="Normal 2 5 5 3" xfId="334"/>
    <cellStyle name="Normal 2 5 5 3 10" xfId="7226"/>
    <cellStyle name="Normal 2 5 5 3 11" xfId="3290"/>
    <cellStyle name="Normal 2 5 5 3 2" xfId="691"/>
    <cellStyle name="Normal 2 5 5 3 2 2" xfId="1100"/>
    <cellStyle name="Normal 2 5 5 3 2 2 2" xfId="2042"/>
    <cellStyle name="Normal 2 5 5 3 2 2 2 2" xfId="10148"/>
    <cellStyle name="Normal 2 5 5 3 2 2 2 3" xfId="5130"/>
    <cellStyle name="Normal 2 5 5 3 2 2 3" xfId="6189"/>
    <cellStyle name="Normal 2 5 5 3 2 2 3 2" xfId="11205"/>
    <cellStyle name="Normal 2 5 5 3 2 2 4" xfId="9264"/>
    <cellStyle name="Normal 2 5 5 3 2 2 5" xfId="12659"/>
    <cellStyle name="Normal 2 5 5 3 2 2 6" xfId="7741"/>
    <cellStyle name="Normal 2 5 5 3 2 2 7" xfId="4195"/>
    <cellStyle name="Normal 2 5 5 3 2 3" xfId="1458"/>
    <cellStyle name="Normal 2 5 5 3 2 3 2" xfId="2391"/>
    <cellStyle name="Normal 2 5 5 3 2 3 2 2" xfId="10659"/>
    <cellStyle name="Normal 2 5 5 3 2 3 2 3" xfId="5642"/>
    <cellStyle name="Normal 2 5 5 3 2 3 3" xfId="6538"/>
    <cellStyle name="Normal 2 5 5 3 2 3 3 2" xfId="11553"/>
    <cellStyle name="Normal 2 5 5 3 2 3 4" xfId="9066"/>
    <cellStyle name="Normal 2 5 5 3 2 3 5" xfId="13007"/>
    <cellStyle name="Normal 2 5 5 3 2 3 6" xfId="8253"/>
    <cellStyle name="Normal 2 5 5 3 2 3 7" xfId="3997"/>
    <cellStyle name="Normal 2 5 5 3 2 4" xfId="3017"/>
    <cellStyle name="Normal 2 5 5 3 2 4 2" xfId="7040"/>
    <cellStyle name="Normal 2 5 5 3 2 4 2 2" xfId="12055"/>
    <cellStyle name="Normal 2 5 5 3 2 4 3" xfId="13509"/>
    <cellStyle name="Normal 2 5 5 3 2 4 4" xfId="9950"/>
    <cellStyle name="Normal 2 5 5 3 2 4 5" xfId="4932"/>
    <cellStyle name="Normal 2 5 5 3 2 5" xfId="1849"/>
    <cellStyle name="Normal 2 5 5 3 2 5 2" xfId="11012"/>
    <cellStyle name="Normal 2 5 5 3 2 5 3" xfId="5996"/>
    <cellStyle name="Normal 2 5 5 3 2 6" xfId="8573"/>
    <cellStyle name="Normal 2 5 5 3 2 7" xfId="12466"/>
    <cellStyle name="Normal 2 5 5 3 2 8" xfId="7543"/>
    <cellStyle name="Normal 2 5 5 3 2 9" xfId="3495"/>
    <cellStyle name="Normal 2 5 5 3 2_Degree data" xfId="2600"/>
    <cellStyle name="Normal 2 5 5 3 3" xfId="486"/>
    <cellStyle name="Normal 2 5 5 3 3 2" xfId="2041"/>
    <cellStyle name="Normal 2 5 5 3 3 2 2" xfId="9745"/>
    <cellStyle name="Normal 2 5 5 3 3 2 3" xfId="4727"/>
    <cellStyle name="Normal 2 5 5 3 3 3" xfId="6188"/>
    <cellStyle name="Normal 2 5 5 3 3 3 2" xfId="11204"/>
    <cellStyle name="Normal 2 5 5 3 3 4" xfId="8861"/>
    <cellStyle name="Normal 2 5 5 3 3 5" xfId="12658"/>
    <cellStyle name="Normal 2 5 5 3 3 6" xfId="7338"/>
    <cellStyle name="Normal 2 5 5 3 3 7" xfId="3792"/>
    <cellStyle name="Normal 2 5 5 3 4" xfId="895"/>
    <cellStyle name="Normal 2 5 5 3 4 2" xfId="2390"/>
    <cellStyle name="Normal 2 5 5 3 4 2 2" xfId="10147"/>
    <cellStyle name="Normal 2 5 5 3 4 2 3" xfId="5129"/>
    <cellStyle name="Normal 2 5 5 3 4 3" xfId="6537"/>
    <cellStyle name="Normal 2 5 5 3 4 3 2" xfId="11552"/>
    <cellStyle name="Normal 2 5 5 3 4 4" xfId="9263"/>
    <cellStyle name="Normal 2 5 5 3 4 5" xfId="13006"/>
    <cellStyle name="Normal 2 5 5 3 4 6" xfId="7740"/>
    <cellStyle name="Normal 2 5 5 3 4 7" xfId="4194"/>
    <cellStyle name="Normal 2 5 5 3 5" xfId="1250"/>
    <cellStyle name="Normal 2 5 5 3 5 2" xfId="2806"/>
    <cellStyle name="Normal 2 5 5 3 5 2 2" xfId="10454"/>
    <cellStyle name="Normal 2 5 5 3 5 2 3" xfId="5437"/>
    <cellStyle name="Normal 2 5 5 3 5 3" xfId="6835"/>
    <cellStyle name="Normal 2 5 5 3 5 3 2" xfId="11850"/>
    <cellStyle name="Normal 2 5 5 3 5 4" xfId="8747"/>
    <cellStyle name="Normal 2 5 5 3 5 5" xfId="13304"/>
    <cellStyle name="Normal 2 5 5 3 5 6" xfId="8048"/>
    <cellStyle name="Normal 2 5 5 3 5 7" xfId="3677"/>
    <cellStyle name="Normal 2 5 5 3 6" xfId="1644"/>
    <cellStyle name="Normal 2 5 5 3 6 2" xfId="9633"/>
    <cellStyle name="Normal 2 5 5 3 6 3" xfId="4615"/>
    <cellStyle name="Normal 2 5 5 3 7" xfId="5791"/>
    <cellStyle name="Normal 2 5 5 3 7 2" xfId="10807"/>
    <cellStyle name="Normal 2 5 5 3 8" xfId="8368"/>
    <cellStyle name="Normal 2 5 5 3 9" xfId="12261"/>
    <cellStyle name="Normal 2 5 5 3_Degree data" xfId="2601"/>
    <cellStyle name="Normal 2 5 5 4" xfId="271"/>
    <cellStyle name="Normal 2 5 5 4 2" xfId="586"/>
    <cellStyle name="Normal 2 5 5 4 2 2" xfId="2043"/>
    <cellStyle name="Normal 2 5 5 4 2 2 2" xfId="10149"/>
    <cellStyle name="Normal 2 5 5 4 2 2 3" xfId="5131"/>
    <cellStyle name="Normal 2 5 5 4 2 3" xfId="6190"/>
    <cellStyle name="Normal 2 5 5 4 2 3 2" xfId="11206"/>
    <cellStyle name="Normal 2 5 5 4 2 4" xfId="9265"/>
    <cellStyle name="Normal 2 5 5 4 2 5" xfId="12660"/>
    <cellStyle name="Normal 2 5 5 4 2 6" xfId="7742"/>
    <cellStyle name="Normal 2 5 5 4 2 7" xfId="4196"/>
    <cellStyle name="Normal 2 5 5 4 3" xfId="995"/>
    <cellStyle name="Normal 2 5 5 4 3 2" xfId="2392"/>
    <cellStyle name="Normal 2 5 5 4 3 2 2" xfId="10554"/>
    <cellStyle name="Normal 2 5 5 4 3 2 3" xfId="5537"/>
    <cellStyle name="Normal 2 5 5 4 3 3" xfId="6539"/>
    <cellStyle name="Normal 2 5 5 4 3 3 2" xfId="11554"/>
    <cellStyle name="Normal 2 5 5 4 3 4" xfId="8961"/>
    <cellStyle name="Normal 2 5 5 4 3 5" xfId="13008"/>
    <cellStyle name="Normal 2 5 5 4 3 6" xfId="8148"/>
    <cellStyle name="Normal 2 5 5 4 3 7" xfId="3892"/>
    <cellStyle name="Normal 2 5 5 4 4" xfId="1351"/>
    <cellStyle name="Normal 2 5 5 4 4 2" xfId="2909"/>
    <cellStyle name="Normal 2 5 5 4 4 2 2" xfId="11950"/>
    <cellStyle name="Normal 2 5 5 4 4 2 3" xfId="6935"/>
    <cellStyle name="Normal 2 5 5 4 4 3" xfId="13404"/>
    <cellStyle name="Normal 2 5 5 4 4 4" xfId="9845"/>
    <cellStyle name="Normal 2 5 5 4 4 5" xfId="4827"/>
    <cellStyle name="Normal 2 5 5 4 5" xfId="1744"/>
    <cellStyle name="Normal 2 5 5 4 5 2" xfId="10907"/>
    <cellStyle name="Normal 2 5 5 4 5 3" xfId="5891"/>
    <cellStyle name="Normal 2 5 5 4 6" xfId="8468"/>
    <cellStyle name="Normal 2 5 5 4 7" xfId="12361"/>
    <cellStyle name="Normal 2 5 5 4 8" xfId="7438"/>
    <cellStyle name="Normal 2 5 5 4 9" xfId="3390"/>
    <cellStyle name="Normal 2 5 5 4_Degree data" xfId="2599"/>
    <cellStyle name="Normal 2 5 5 5" xfId="427"/>
    <cellStyle name="Normal 2 5 5 5 2" xfId="835"/>
    <cellStyle name="Normal 2 5 5 5 2 2" xfId="9686"/>
    <cellStyle name="Normal 2 5 5 5 2 3" xfId="4668"/>
    <cellStyle name="Normal 2 5 5 5 3" xfId="2038"/>
    <cellStyle name="Normal 2 5 5 5 3 2" xfId="11201"/>
    <cellStyle name="Normal 2 5 5 5 3 3" xfId="6185"/>
    <cellStyle name="Normal 2 5 5 5 4" xfId="8802"/>
    <cellStyle name="Normal 2 5 5 5 5" xfId="12655"/>
    <cellStyle name="Normal 2 5 5 5 6" xfId="7279"/>
    <cellStyle name="Normal 2 5 5 5 7" xfId="3733"/>
    <cellStyle name="Normal 2 5 5 6" xfId="762"/>
    <cellStyle name="Normal 2 5 5 6 2" xfId="2387"/>
    <cellStyle name="Normal 2 5 5 6 2 2" xfId="10144"/>
    <cellStyle name="Normal 2 5 5 6 2 3" xfId="5126"/>
    <cellStyle name="Normal 2 5 5 6 3" xfId="6534"/>
    <cellStyle name="Normal 2 5 5 6 3 2" xfId="11549"/>
    <cellStyle name="Normal 2 5 5 6 4" xfId="9260"/>
    <cellStyle name="Normal 2 5 5 6 5" xfId="13003"/>
    <cellStyle name="Normal 2 5 5 6 6" xfId="7737"/>
    <cellStyle name="Normal 2 5 5 6 7" xfId="4191"/>
    <cellStyle name="Normal 2 5 5 7" xfId="1186"/>
    <cellStyle name="Normal 2 5 5 7 2" xfId="2738"/>
    <cellStyle name="Normal 2 5 5 7 2 2" xfId="10395"/>
    <cellStyle name="Normal 2 5 5 7 2 3" xfId="5378"/>
    <cellStyle name="Normal 2 5 5 7 3" xfId="6776"/>
    <cellStyle name="Normal 2 5 5 7 3 2" xfId="11791"/>
    <cellStyle name="Normal 2 5 5 7 4" xfId="8641"/>
    <cellStyle name="Normal 2 5 5 7 5" xfId="13245"/>
    <cellStyle name="Normal 2 5 5 7 6" xfId="7989"/>
    <cellStyle name="Normal 2 5 5 7 7" xfId="3568"/>
    <cellStyle name="Normal 2 5 5 8" xfId="1585"/>
    <cellStyle name="Normal 2 5 5 8 2" xfId="12202"/>
    <cellStyle name="Normal 2 5 5 8 3" xfId="9528"/>
    <cellStyle name="Normal 2 5 5 8 4" xfId="4510"/>
    <cellStyle name="Normal 2 5 5 9" xfId="1512"/>
    <cellStyle name="Normal 2 5 5 9 2" xfId="10746"/>
    <cellStyle name="Normal 2 5 5 9 3" xfId="5730"/>
    <cellStyle name="Normal 2 5 5_Degree data" xfId="2604"/>
    <cellStyle name="Normal 2 5 6" xfId="186"/>
    <cellStyle name="Normal 2 5 6 10" xfId="7155"/>
    <cellStyle name="Normal 2 5 6 11" xfId="3324"/>
    <cellStyle name="Normal 2 5 6 2" xfId="369"/>
    <cellStyle name="Normal 2 5 6 2 2" xfId="620"/>
    <cellStyle name="Normal 2 5 6 2 2 2" xfId="2045"/>
    <cellStyle name="Normal 2 5 6 2 2 2 2" xfId="10151"/>
    <cellStyle name="Normal 2 5 6 2 2 2 3" xfId="5133"/>
    <cellStyle name="Normal 2 5 6 2 2 3" xfId="6192"/>
    <cellStyle name="Normal 2 5 6 2 2 3 2" xfId="11208"/>
    <cellStyle name="Normal 2 5 6 2 2 4" xfId="9267"/>
    <cellStyle name="Normal 2 5 6 2 2 5" xfId="12662"/>
    <cellStyle name="Normal 2 5 6 2 2 6" xfId="7744"/>
    <cellStyle name="Normal 2 5 6 2 2 7" xfId="4198"/>
    <cellStyle name="Normal 2 5 6 2 3" xfId="1029"/>
    <cellStyle name="Normal 2 5 6 2 3 2" xfId="2394"/>
    <cellStyle name="Normal 2 5 6 2 3 2 2" xfId="10588"/>
    <cellStyle name="Normal 2 5 6 2 3 2 3" xfId="5571"/>
    <cellStyle name="Normal 2 5 6 2 3 3" xfId="6541"/>
    <cellStyle name="Normal 2 5 6 2 3 3 2" xfId="11556"/>
    <cellStyle name="Normal 2 5 6 2 3 4" xfId="8995"/>
    <cellStyle name="Normal 2 5 6 2 3 5" xfId="13010"/>
    <cellStyle name="Normal 2 5 6 2 3 6" xfId="8182"/>
    <cellStyle name="Normal 2 5 6 2 3 7" xfId="3926"/>
    <cellStyle name="Normal 2 5 6 2 4" xfId="1386"/>
    <cellStyle name="Normal 2 5 6 2 4 2" xfId="2944"/>
    <cellStyle name="Normal 2 5 6 2 4 2 2" xfId="11984"/>
    <cellStyle name="Normal 2 5 6 2 4 2 3" xfId="6969"/>
    <cellStyle name="Normal 2 5 6 2 4 3" xfId="13438"/>
    <cellStyle name="Normal 2 5 6 2 4 4" xfId="9879"/>
    <cellStyle name="Normal 2 5 6 2 4 5" xfId="4861"/>
    <cellStyle name="Normal 2 5 6 2 5" xfId="1778"/>
    <cellStyle name="Normal 2 5 6 2 5 2" xfId="10941"/>
    <cellStyle name="Normal 2 5 6 2 5 3" xfId="5925"/>
    <cellStyle name="Normal 2 5 6 2 6" xfId="8502"/>
    <cellStyle name="Normal 2 5 6 2 7" xfId="12395"/>
    <cellStyle name="Normal 2 5 6 2 8" xfId="7472"/>
    <cellStyle name="Normal 2 5 6 2 9" xfId="3424"/>
    <cellStyle name="Normal 2 5 6 2_Degree data" xfId="2683"/>
    <cellStyle name="Normal 2 5 6 3" xfId="520"/>
    <cellStyle name="Normal 2 5 6 3 2" xfId="929"/>
    <cellStyle name="Normal 2 5 6 3 2 2" xfId="9779"/>
    <cellStyle name="Normal 2 5 6 3 2 3" xfId="4761"/>
    <cellStyle name="Normal 2 5 6 3 3" xfId="2044"/>
    <cellStyle name="Normal 2 5 6 3 3 2" xfId="11207"/>
    <cellStyle name="Normal 2 5 6 3 3 3" xfId="6191"/>
    <cellStyle name="Normal 2 5 6 3 4" xfId="8895"/>
    <cellStyle name="Normal 2 5 6 3 5" xfId="12661"/>
    <cellStyle name="Normal 2 5 6 3 6" xfId="7372"/>
    <cellStyle name="Normal 2 5 6 3 7" xfId="3826"/>
    <cellStyle name="Normal 2 5 6 4" xfId="792"/>
    <cellStyle name="Normal 2 5 6 4 2" xfId="2393"/>
    <cellStyle name="Normal 2 5 6 4 2 2" xfId="10150"/>
    <cellStyle name="Normal 2 5 6 4 2 3" xfId="5132"/>
    <cellStyle name="Normal 2 5 6 4 3" xfId="6540"/>
    <cellStyle name="Normal 2 5 6 4 3 2" xfId="11555"/>
    <cellStyle name="Normal 2 5 6 4 4" xfId="9266"/>
    <cellStyle name="Normal 2 5 6 4 5" xfId="13009"/>
    <cellStyle name="Normal 2 5 6 4 6" xfId="7743"/>
    <cellStyle name="Normal 2 5 6 4 7" xfId="4197"/>
    <cellStyle name="Normal 2 5 6 5" xfId="1285"/>
    <cellStyle name="Normal 2 5 6 5 2" xfId="2842"/>
    <cellStyle name="Normal 2 5 6 5 2 2" xfId="10488"/>
    <cellStyle name="Normal 2 5 6 5 2 3" xfId="5471"/>
    <cellStyle name="Normal 2 5 6 5 3" xfId="6869"/>
    <cellStyle name="Normal 2 5 6 5 3 2" xfId="11884"/>
    <cellStyle name="Normal 2 5 6 5 4" xfId="8676"/>
    <cellStyle name="Normal 2 5 6 5 5" xfId="13338"/>
    <cellStyle name="Normal 2 5 6 5 6" xfId="8082"/>
    <cellStyle name="Normal 2 5 6 5 7" xfId="3605"/>
    <cellStyle name="Normal 2 5 6 6" xfId="1678"/>
    <cellStyle name="Normal 2 5 6 6 2" xfId="9562"/>
    <cellStyle name="Normal 2 5 6 6 3" xfId="4544"/>
    <cellStyle name="Normal 2 5 6 7" xfId="5825"/>
    <cellStyle name="Normal 2 5 6 7 2" xfId="10841"/>
    <cellStyle name="Normal 2 5 6 8" xfId="8402"/>
    <cellStyle name="Normal 2 5 6 9" xfId="12295"/>
    <cellStyle name="Normal 2 5 6_Degree data" xfId="2598"/>
    <cellStyle name="Normal 2 5 7" xfId="222"/>
    <cellStyle name="Normal 2 5 7 10" xfId="7203"/>
    <cellStyle name="Normal 2 5 7 11" xfId="3267"/>
    <cellStyle name="Normal 2 5 7 2" xfId="311"/>
    <cellStyle name="Normal 2 5 7 2 2" xfId="668"/>
    <cellStyle name="Normal 2 5 7 2 2 2" xfId="2047"/>
    <cellStyle name="Normal 2 5 7 2 2 2 2" xfId="10153"/>
    <cellStyle name="Normal 2 5 7 2 2 2 3" xfId="5135"/>
    <cellStyle name="Normal 2 5 7 2 2 3" xfId="6194"/>
    <cellStyle name="Normal 2 5 7 2 2 3 2" xfId="11210"/>
    <cellStyle name="Normal 2 5 7 2 2 4" xfId="9269"/>
    <cellStyle name="Normal 2 5 7 2 2 5" xfId="12664"/>
    <cellStyle name="Normal 2 5 7 2 2 6" xfId="7746"/>
    <cellStyle name="Normal 2 5 7 2 2 7" xfId="4200"/>
    <cellStyle name="Normal 2 5 7 2 3" xfId="1077"/>
    <cellStyle name="Normal 2 5 7 2 3 2" xfId="2396"/>
    <cellStyle name="Normal 2 5 7 2 3 2 2" xfId="10636"/>
    <cellStyle name="Normal 2 5 7 2 3 2 3" xfId="5619"/>
    <cellStyle name="Normal 2 5 7 2 3 3" xfId="6543"/>
    <cellStyle name="Normal 2 5 7 2 3 3 2" xfId="11558"/>
    <cellStyle name="Normal 2 5 7 2 3 4" xfId="9043"/>
    <cellStyle name="Normal 2 5 7 2 3 5" xfId="13012"/>
    <cellStyle name="Normal 2 5 7 2 3 6" xfId="8230"/>
    <cellStyle name="Normal 2 5 7 2 3 7" xfId="3974"/>
    <cellStyle name="Normal 2 5 7 2 4" xfId="1435"/>
    <cellStyle name="Normal 2 5 7 2 4 2" xfId="2994"/>
    <cellStyle name="Normal 2 5 7 2 4 2 2" xfId="12032"/>
    <cellStyle name="Normal 2 5 7 2 4 2 3" xfId="7017"/>
    <cellStyle name="Normal 2 5 7 2 4 3" xfId="13486"/>
    <cellStyle name="Normal 2 5 7 2 4 4" xfId="9927"/>
    <cellStyle name="Normal 2 5 7 2 4 5" xfId="4909"/>
    <cellStyle name="Normal 2 5 7 2 5" xfId="1826"/>
    <cellStyle name="Normal 2 5 7 2 5 2" xfId="10989"/>
    <cellStyle name="Normal 2 5 7 2 5 3" xfId="5973"/>
    <cellStyle name="Normal 2 5 7 2 6" xfId="8550"/>
    <cellStyle name="Normal 2 5 7 2 7" xfId="12443"/>
    <cellStyle name="Normal 2 5 7 2 8" xfId="7520"/>
    <cellStyle name="Normal 2 5 7 2 9" xfId="3472"/>
    <cellStyle name="Normal 2 5 7 2_Degree data" xfId="2653"/>
    <cellStyle name="Normal 2 5 7 3" xfId="463"/>
    <cellStyle name="Normal 2 5 7 3 2" xfId="2046"/>
    <cellStyle name="Normal 2 5 7 3 2 2" xfId="9722"/>
    <cellStyle name="Normal 2 5 7 3 2 3" xfId="4704"/>
    <cellStyle name="Normal 2 5 7 3 3" xfId="6193"/>
    <cellStyle name="Normal 2 5 7 3 3 2" xfId="11209"/>
    <cellStyle name="Normal 2 5 7 3 4" xfId="8838"/>
    <cellStyle name="Normal 2 5 7 3 5" xfId="12663"/>
    <cellStyle name="Normal 2 5 7 3 6" xfId="7315"/>
    <cellStyle name="Normal 2 5 7 3 7" xfId="3769"/>
    <cellStyle name="Normal 2 5 7 4" xfId="872"/>
    <cellStyle name="Normal 2 5 7 4 2" xfId="2395"/>
    <cellStyle name="Normal 2 5 7 4 2 2" xfId="10152"/>
    <cellStyle name="Normal 2 5 7 4 2 3" xfId="5134"/>
    <cellStyle name="Normal 2 5 7 4 3" xfId="6542"/>
    <cellStyle name="Normal 2 5 7 4 3 2" xfId="11557"/>
    <cellStyle name="Normal 2 5 7 4 4" xfId="9268"/>
    <cellStyle name="Normal 2 5 7 4 5" xfId="13011"/>
    <cellStyle name="Normal 2 5 7 4 6" xfId="7745"/>
    <cellStyle name="Normal 2 5 7 4 7" xfId="4199"/>
    <cellStyle name="Normal 2 5 7 5" xfId="1224"/>
    <cellStyle name="Normal 2 5 7 5 2" xfId="2780"/>
    <cellStyle name="Normal 2 5 7 5 2 2" xfId="10431"/>
    <cellStyle name="Normal 2 5 7 5 2 3" xfId="5414"/>
    <cellStyle name="Normal 2 5 7 5 3" xfId="6812"/>
    <cellStyle name="Normal 2 5 7 5 3 2" xfId="11827"/>
    <cellStyle name="Normal 2 5 7 5 4" xfId="8724"/>
    <cellStyle name="Normal 2 5 7 5 5" xfId="13281"/>
    <cellStyle name="Normal 2 5 7 5 6" xfId="8025"/>
    <cellStyle name="Normal 2 5 7 5 7" xfId="3654"/>
    <cellStyle name="Normal 2 5 7 6" xfId="1621"/>
    <cellStyle name="Normal 2 5 7 6 2" xfId="9610"/>
    <cellStyle name="Normal 2 5 7 6 3" xfId="4592"/>
    <cellStyle name="Normal 2 5 7 7" xfId="5768"/>
    <cellStyle name="Normal 2 5 7 7 2" xfId="10784"/>
    <cellStyle name="Normal 2 5 7 8" xfId="8345"/>
    <cellStyle name="Normal 2 5 7 9" xfId="12238"/>
    <cellStyle name="Normal 2 5 7_Degree data" xfId="2706"/>
    <cellStyle name="Normal 2 5 8" xfId="258"/>
    <cellStyle name="Normal 2 5 8 10" xfId="3528"/>
    <cellStyle name="Normal 2 5 8 2" xfId="724"/>
    <cellStyle name="Normal 2 5 8 2 2" xfId="2048"/>
    <cellStyle name="Normal 2 5 8 2 2 2" xfId="9983"/>
    <cellStyle name="Normal 2 5 8 2 2 3" xfId="4965"/>
    <cellStyle name="Normal 2 5 8 2 3" xfId="6195"/>
    <cellStyle name="Normal 2 5 8 2 3 2" xfId="11211"/>
    <cellStyle name="Normal 2 5 8 2 4" xfId="9099"/>
    <cellStyle name="Normal 2 5 8 2 5" xfId="12665"/>
    <cellStyle name="Normal 2 5 8 2 6" xfId="7576"/>
    <cellStyle name="Normal 2 5 8 2 7" xfId="4030"/>
    <cellStyle name="Normal 2 5 8 3" xfId="1133"/>
    <cellStyle name="Normal 2 5 8 3 2" xfId="2397"/>
    <cellStyle name="Normal 2 5 8 3 2 2" xfId="10154"/>
    <cellStyle name="Normal 2 5 8 3 2 3" xfId="5136"/>
    <cellStyle name="Normal 2 5 8 3 3" xfId="6544"/>
    <cellStyle name="Normal 2 5 8 3 3 2" xfId="11559"/>
    <cellStyle name="Normal 2 5 8 3 4" xfId="9270"/>
    <cellStyle name="Normal 2 5 8 3 5" xfId="13013"/>
    <cellStyle name="Normal 2 5 8 3 6" xfId="7747"/>
    <cellStyle name="Normal 2 5 8 3 7" xfId="4201"/>
    <cellStyle name="Normal 2 5 8 4" xfId="1491"/>
    <cellStyle name="Normal 2 5 8 4 2" xfId="3050"/>
    <cellStyle name="Normal 2 5 8 4 2 2" xfId="10692"/>
    <cellStyle name="Normal 2 5 8 4 2 3" xfId="5675"/>
    <cellStyle name="Normal 2 5 8 4 3" xfId="7073"/>
    <cellStyle name="Normal 2 5 8 4 3 2" xfId="12088"/>
    <cellStyle name="Normal 2 5 8 4 4" xfId="8780"/>
    <cellStyle name="Normal 2 5 8 4 5" xfId="13542"/>
    <cellStyle name="Normal 2 5 8 4 6" xfId="8286"/>
    <cellStyle name="Normal 2 5 8 4 7" xfId="3710"/>
    <cellStyle name="Normal 2 5 8 5" xfId="1882"/>
    <cellStyle name="Normal 2 5 8 5 2" xfId="9666"/>
    <cellStyle name="Normal 2 5 8 5 3" xfId="4648"/>
    <cellStyle name="Normal 2 5 8 6" xfId="6029"/>
    <cellStyle name="Normal 2 5 8 6 2" xfId="11045"/>
    <cellStyle name="Normal 2 5 8 7" xfId="8606"/>
    <cellStyle name="Normal 2 5 8 8" xfId="12499"/>
    <cellStyle name="Normal 2 5 8 9" xfId="7259"/>
    <cellStyle name="Normal 2 5 8_Degree data" xfId="2597"/>
    <cellStyle name="Normal 2 5 9" xfId="563"/>
    <cellStyle name="Normal 2 5 9 2" xfId="972"/>
    <cellStyle name="Normal 2 5 9 2 2" xfId="2049"/>
    <cellStyle name="Normal 2 5 9 2 2 2" xfId="10155"/>
    <cellStyle name="Normal 2 5 9 2 2 3" xfId="5137"/>
    <cellStyle name="Normal 2 5 9 2 3" xfId="6196"/>
    <cellStyle name="Normal 2 5 9 2 3 2" xfId="11212"/>
    <cellStyle name="Normal 2 5 9 2 4" xfId="9271"/>
    <cellStyle name="Normal 2 5 9 2 5" xfId="12666"/>
    <cellStyle name="Normal 2 5 9 2 6" xfId="7748"/>
    <cellStyle name="Normal 2 5 9 2 7" xfId="4202"/>
    <cellStyle name="Normal 2 5 9 3" xfId="1328"/>
    <cellStyle name="Normal 2 5 9 3 2" xfId="2398"/>
    <cellStyle name="Normal 2 5 9 3 2 2" xfId="10531"/>
    <cellStyle name="Normal 2 5 9 3 2 3" xfId="5514"/>
    <cellStyle name="Normal 2 5 9 3 3" xfId="6545"/>
    <cellStyle name="Normal 2 5 9 3 3 2" xfId="11560"/>
    <cellStyle name="Normal 2 5 9 3 4" xfId="8938"/>
    <cellStyle name="Normal 2 5 9 3 5" xfId="13014"/>
    <cellStyle name="Normal 2 5 9 3 6" xfId="8125"/>
    <cellStyle name="Normal 2 5 9 3 7" xfId="3869"/>
    <cellStyle name="Normal 2 5 9 4" xfId="2886"/>
    <cellStyle name="Normal 2 5 9 4 2" xfId="6912"/>
    <cellStyle name="Normal 2 5 9 4 2 2" xfId="11927"/>
    <cellStyle name="Normal 2 5 9 4 3" xfId="13381"/>
    <cellStyle name="Normal 2 5 9 4 4" xfId="9822"/>
    <cellStyle name="Normal 2 5 9 4 5" xfId="4804"/>
    <cellStyle name="Normal 2 5 9 5" xfId="1721"/>
    <cellStyle name="Normal 2 5 9 5 2" xfId="10884"/>
    <cellStyle name="Normal 2 5 9 5 3" xfId="5868"/>
    <cellStyle name="Normal 2 5 9 6" xfId="8445"/>
    <cellStyle name="Normal 2 5 9 7" xfId="12338"/>
    <cellStyle name="Normal 2 5 9 8" xfId="7415"/>
    <cellStyle name="Normal 2 5 9 9" xfId="3367"/>
    <cellStyle name="Normal 2 5 9_Degree data" xfId="2596"/>
    <cellStyle name="Normal 2 5_Degree data" xfId="2938"/>
    <cellStyle name="Normal 2 6" xfId="60"/>
    <cellStyle name="Normal 2 6 2" xfId="728"/>
    <cellStyle name="Normal 2 6 2 2" xfId="1136"/>
    <cellStyle name="Normal 2 6 3" xfId="3713"/>
    <cellStyle name="Normal 2 6_Degree data" xfId="2595"/>
    <cellStyle name="Normal 2 7" xfId="4435"/>
    <cellStyle name="Normal 20" xfId="51"/>
    <cellStyle name="Normal 21" xfId="52"/>
    <cellStyle name="Normal 22" xfId="53"/>
    <cellStyle name="Normal 23" xfId="54"/>
    <cellStyle name="Normal 24" xfId="120"/>
    <cellStyle name="Normal 25" xfId="55"/>
    <cellStyle name="Normal 26" xfId="56"/>
    <cellStyle name="Normal 27" xfId="28"/>
    <cellStyle name="Normal 28" xfId="29"/>
    <cellStyle name="Normal 29" xfId="30"/>
    <cellStyle name="Normal 3" xfId="12"/>
    <cellStyle name="Normal 3 2" xfId="134"/>
    <cellStyle name="Normal 3 2 2" xfId="731"/>
    <cellStyle name="Normal 3 2 2 10" xfId="3532"/>
    <cellStyle name="Normal 3 2 2 2" xfId="1138"/>
    <cellStyle name="Normal 3 2 2 2 2" xfId="2050"/>
    <cellStyle name="Normal 3 2 2 2 2 2" xfId="9987"/>
    <cellStyle name="Normal 3 2 2 2 2 3" xfId="4969"/>
    <cellStyle name="Normal 3 2 2 2 3" xfId="6197"/>
    <cellStyle name="Normal 3 2 2 2 3 2" xfId="11213"/>
    <cellStyle name="Normal 3 2 2 2 4" xfId="9103"/>
    <cellStyle name="Normal 3 2 2 2 5" xfId="12667"/>
    <cellStyle name="Normal 3 2 2 2 6" xfId="7580"/>
    <cellStyle name="Normal 3 2 2 2 7" xfId="4034"/>
    <cellStyle name="Normal 3 2 2 3" xfId="1495"/>
    <cellStyle name="Normal 3 2 2 3 2" xfId="2399"/>
    <cellStyle name="Normal 3 2 2 3 2 2" xfId="10156"/>
    <cellStyle name="Normal 3 2 2 3 2 3" xfId="5138"/>
    <cellStyle name="Normal 3 2 2 3 3" xfId="6546"/>
    <cellStyle name="Normal 3 2 2 3 3 2" xfId="11561"/>
    <cellStyle name="Normal 3 2 2 3 4" xfId="9272"/>
    <cellStyle name="Normal 3 2 2 3 5" xfId="13015"/>
    <cellStyle name="Normal 3 2 2 3 6" xfId="7749"/>
    <cellStyle name="Normal 3 2 2 3 7" xfId="4203"/>
    <cellStyle name="Normal 3 2 2 4" xfId="3057"/>
    <cellStyle name="Normal 3 2 2 4 2" xfId="5679"/>
    <cellStyle name="Normal 3 2 2 4 2 2" xfId="10696"/>
    <cellStyle name="Normal 3 2 2 4 3" xfId="7077"/>
    <cellStyle name="Normal 3 2 2 4 3 2" xfId="12092"/>
    <cellStyle name="Normal 3 2 2 4 4" xfId="8784"/>
    <cellStyle name="Normal 3 2 2 4 5" xfId="13546"/>
    <cellStyle name="Normal 3 2 2 4 6" xfId="8290"/>
    <cellStyle name="Normal 3 2 2 4 7" xfId="3715"/>
    <cellStyle name="Normal 3 2 2 5" xfId="1886"/>
    <cellStyle name="Normal 3 2 2 5 2" xfId="9670"/>
    <cellStyle name="Normal 3 2 2 5 3" xfId="4652"/>
    <cellStyle name="Normal 3 2 2 6" xfId="6033"/>
    <cellStyle name="Normal 3 2 2 6 2" xfId="11049"/>
    <cellStyle name="Normal 3 2 2 7" xfId="8610"/>
    <cellStyle name="Normal 3 2 2 8" xfId="12503"/>
    <cellStyle name="Normal 3 2 2 9" xfId="7263"/>
    <cellStyle name="Normal 3 2 2_Degree data" xfId="2623"/>
    <cellStyle name="Normal 3 3" xfId="111"/>
    <cellStyle name="Normal 3 4" xfId="83"/>
    <cellStyle name="Normal 3 5" xfId="3218"/>
    <cellStyle name="Normal 3 6" xfId="3226"/>
    <cellStyle name="Normal 3 7" xfId="13553"/>
    <cellStyle name="Normal 3 8" xfId="13554"/>
    <cellStyle name="Normal 3 9" xfId="13552"/>
    <cellStyle name="Normal 30" xfId="31"/>
    <cellStyle name="Normal 31" xfId="32"/>
    <cellStyle name="Normal 32" xfId="33"/>
    <cellStyle name="Normal 33" xfId="34"/>
    <cellStyle name="Normal 34" xfId="35"/>
    <cellStyle name="Normal 35" xfId="36"/>
    <cellStyle name="Normal 36" xfId="37"/>
    <cellStyle name="Normal 37" xfId="38"/>
    <cellStyle name="Normal 38" xfId="121"/>
    <cellStyle name="Normal 39" xfId="39"/>
    <cellStyle name="Normal 4" xfId="13"/>
    <cellStyle name="Normal 4 2" xfId="140"/>
    <cellStyle name="Normal 4 2 2" xfId="730"/>
    <cellStyle name="Normal 4 3" xfId="87"/>
    <cellStyle name="Normal 4 4" xfId="72"/>
    <cellStyle name="Normal 4 4 10" xfId="3529"/>
    <cellStyle name="Normal 4 4 2" xfId="725"/>
    <cellStyle name="Normal 4 4 2 2" xfId="1134"/>
    <cellStyle name="Normal 4 4 2 2 2" xfId="9984"/>
    <cellStyle name="Normal 4 4 2 2 3" xfId="4966"/>
    <cellStyle name="Normal 4 4 2 3" xfId="2051"/>
    <cellStyle name="Normal 4 4 2 3 2" xfId="11214"/>
    <cellStyle name="Normal 4 4 2 3 3" xfId="6198"/>
    <cellStyle name="Normal 4 4 2 4" xfId="9100"/>
    <cellStyle name="Normal 4 4 2 5" xfId="12668"/>
    <cellStyle name="Normal 4 4 2 6" xfId="7577"/>
    <cellStyle name="Normal 4 4 2 7" xfId="4031"/>
    <cellStyle name="Normal 4 4 3" xfId="1492"/>
    <cellStyle name="Normal 4 4 3 2" xfId="2400"/>
    <cellStyle name="Normal 4 4 3 2 2" xfId="10157"/>
    <cellStyle name="Normal 4 4 3 2 3" xfId="5139"/>
    <cellStyle name="Normal 4 4 3 3" xfId="6547"/>
    <cellStyle name="Normal 4 4 3 3 2" xfId="11562"/>
    <cellStyle name="Normal 4 4 3 4" xfId="9273"/>
    <cellStyle name="Normal 4 4 3 5" xfId="13016"/>
    <cellStyle name="Normal 4 4 3 6" xfId="7750"/>
    <cellStyle name="Normal 4 4 3 7" xfId="4204"/>
    <cellStyle name="Normal 4 4 4" xfId="3051"/>
    <cellStyle name="Normal 4 4 4 2" xfId="5676"/>
    <cellStyle name="Normal 4 4 4 2 2" xfId="10693"/>
    <cellStyle name="Normal 4 4 4 3" xfId="7074"/>
    <cellStyle name="Normal 4 4 4 3 2" xfId="12089"/>
    <cellStyle name="Normal 4 4 4 4" xfId="8781"/>
    <cellStyle name="Normal 4 4 4 5" xfId="13543"/>
    <cellStyle name="Normal 4 4 4 6" xfId="8287"/>
    <cellStyle name="Normal 4 4 4 7" xfId="3711"/>
    <cellStyle name="Normal 4 4 5" xfId="1883"/>
    <cellStyle name="Normal 4 4 5 2" xfId="9667"/>
    <cellStyle name="Normal 4 4 5 3" xfId="4649"/>
    <cellStyle name="Normal 4 4 6" xfId="6030"/>
    <cellStyle name="Normal 4 4 6 2" xfId="11046"/>
    <cellStyle name="Normal 4 4 7" xfId="8607"/>
    <cellStyle name="Normal 4 4 8" xfId="12500"/>
    <cellStyle name="Normal 4 4 9" xfId="7260"/>
    <cellStyle name="Normal 4 4_Degree data" xfId="2622"/>
    <cellStyle name="Normal 40" xfId="40"/>
    <cellStyle name="Normal 41" xfId="41"/>
    <cellStyle name="Normal 42" xfId="42"/>
    <cellStyle name="Normal 43" xfId="43"/>
    <cellStyle name="Normal 44" xfId="44"/>
    <cellStyle name="Normal 45" xfId="45"/>
    <cellStyle name="Normal 46" xfId="46"/>
    <cellStyle name="Normal 47" xfId="47"/>
    <cellStyle name="Normal 48" xfId="48"/>
    <cellStyle name="Normal 49" xfId="57"/>
    <cellStyle name="Normal 5" xfId="70"/>
    <cellStyle name="Normal 5 10" xfId="739"/>
    <cellStyle name="Normal 5 10 2" xfId="2401"/>
    <cellStyle name="Normal 5 10 2 2" xfId="10353"/>
    <cellStyle name="Normal 5 10 2 3" xfId="5336"/>
    <cellStyle name="Normal 5 10 3" xfId="6548"/>
    <cellStyle name="Normal 5 10 3 2" xfId="11563"/>
    <cellStyle name="Normal 5 10 4" xfId="9473"/>
    <cellStyle name="Normal 5 10 5" xfId="13017"/>
    <cellStyle name="Normal 5 10 6" xfId="7947"/>
    <cellStyle name="Normal 5 10 7" xfId="4455"/>
    <cellStyle name="Normal 5 11" xfId="1143"/>
    <cellStyle name="Normal 5 11 2" xfId="2640"/>
    <cellStyle name="Normal 5 11 2 2" xfId="11749"/>
    <cellStyle name="Normal 5 11 2 3" xfId="6734"/>
    <cellStyle name="Normal 5 11 3" xfId="13203"/>
    <cellStyle name="Normal 5 11 4" xfId="10699"/>
    <cellStyle name="Normal 5 11 5" xfId="5682"/>
    <cellStyle name="Normal 5 12" xfId="1543"/>
    <cellStyle name="Normal 5 12 2" xfId="12160"/>
    <cellStyle name="Normal 5 12 3" xfId="10703"/>
    <cellStyle name="Normal 5 12 4" xfId="5687"/>
    <cellStyle name="Normal 5 13" xfId="1499"/>
    <cellStyle name="Normal 5 13 2" xfId="8299"/>
    <cellStyle name="Normal 5 14" xfId="12116"/>
    <cellStyle name="Normal 5 15" xfId="3217"/>
    <cellStyle name="Normal 5 2" xfId="112"/>
    <cellStyle name="Normal 5 2 10" xfId="12120"/>
    <cellStyle name="Normal 5 2 11" xfId="7104"/>
    <cellStyle name="Normal 5 2 2" xfId="143"/>
    <cellStyle name="Normal 5 2 2 10" xfId="12151"/>
    <cellStyle name="Normal 5 2 2 11" xfId="3255"/>
    <cellStyle name="Normal 5 2 2 2" xfId="182"/>
    <cellStyle name="Normal 5 2 2 2 10" xfId="12109"/>
    <cellStyle name="Normal 5 2 2 2 11" xfId="7143"/>
    <cellStyle name="Normal 5 2 2 2 12" xfId="3244"/>
    <cellStyle name="Normal 5 2 2 2 2" xfId="357"/>
    <cellStyle name="Normal 5 2 2 2 2 10" xfId="7247"/>
    <cellStyle name="Normal 5 2 2 2 2 11" xfId="3312"/>
    <cellStyle name="Normal 5 2 2 2 2 2" xfId="712"/>
    <cellStyle name="Normal 5 2 2 2 2 2 2" xfId="1121"/>
    <cellStyle name="Normal 5 2 2 2 2 2 2 2" xfId="2055"/>
    <cellStyle name="Normal 5 2 2 2 2 2 2 2 2" xfId="10161"/>
    <cellStyle name="Normal 5 2 2 2 2 2 2 2 3" xfId="5143"/>
    <cellStyle name="Normal 5 2 2 2 2 2 2 3" xfId="6202"/>
    <cellStyle name="Normal 5 2 2 2 2 2 2 3 2" xfId="11218"/>
    <cellStyle name="Normal 5 2 2 2 2 2 2 4" xfId="9277"/>
    <cellStyle name="Normal 5 2 2 2 2 2 2 5" xfId="12672"/>
    <cellStyle name="Normal 5 2 2 2 2 2 2 6" xfId="7754"/>
    <cellStyle name="Normal 5 2 2 2 2 2 2 7" xfId="4208"/>
    <cellStyle name="Normal 5 2 2 2 2 2 3" xfId="1479"/>
    <cellStyle name="Normal 5 2 2 2 2 2 3 2" xfId="2404"/>
    <cellStyle name="Normal 5 2 2 2 2 2 3 2 2" xfId="10680"/>
    <cellStyle name="Normal 5 2 2 2 2 2 3 2 3" xfId="5663"/>
    <cellStyle name="Normal 5 2 2 2 2 2 3 3" xfId="6551"/>
    <cellStyle name="Normal 5 2 2 2 2 2 3 3 2" xfId="11566"/>
    <cellStyle name="Normal 5 2 2 2 2 2 3 4" xfId="9087"/>
    <cellStyle name="Normal 5 2 2 2 2 2 3 5" xfId="13020"/>
    <cellStyle name="Normal 5 2 2 2 2 2 3 6" xfId="8274"/>
    <cellStyle name="Normal 5 2 2 2 2 2 3 7" xfId="4018"/>
    <cellStyle name="Normal 5 2 2 2 2 2 4" xfId="3038"/>
    <cellStyle name="Normal 5 2 2 2 2 2 4 2" xfId="7061"/>
    <cellStyle name="Normal 5 2 2 2 2 2 4 2 2" xfId="12076"/>
    <cellStyle name="Normal 5 2 2 2 2 2 4 3" xfId="13530"/>
    <cellStyle name="Normal 5 2 2 2 2 2 4 4" xfId="9971"/>
    <cellStyle name="Normal 5 2 2 2 2 2 4 5" xfId="4953"/>
    <cellStyle name="Normal 5 2 2 2 2 2 5" xfId="1870"/>
    <cellStyle name="Normal 5 2 2 2 2 2 5 2" xfId="11033"/>
    <cellStyle name="Normal 5 2 2 2 2 2 5 3" xfId="6017"/>
    <cellStyle name="Normal 5 2 2 2 2 2 6" xfId="8594"/>
    <cellStyle name="Normal 5 2 2 2 2 2 7" xfId="12487"/>
    <cellStyle name="Normal 5 2 2 2 2 2 8" xfId="7564"/>
    <cellStyle name="Normal 5 2 2 2 2 2 9" xfId="3516"/>
    <cellStyle name="Normal 5 2 2 2 2 2_Degree data" xfId="2619"/>
    <cellStyle name="Normal 5 2 2 2 2 3" xfId="508"/>
    <cellStyle name="Normal 5 2 2 2 2 3 2" xfId="2054"/>
    <cellStyle name="Normal 5 2 2 2 2 3 2 2" xfId="9767"/>
    <cellStyle name="Normal 5 2 2 2 2 3 2 3" xfId="4749"/>
    <cellStyle name="Normal 5 2 2 2 2 3 3" xfId="6201"/>
    <cellStyle name="Normal 5 2 2 2 2 3 3 2" xfId="11217"/>
    <cellStyle name="Normal 5 2 2 2 2 3 4" xfId="8883"/>
    <cellStyle name="Normal 5 2 2 2 2 3 5" xfId="12671"/>
    <cellStyle name="Normal 5 2 2 2 2 3 6" xfId="7360"/>
    <cellStyle name="Normal 5 2 2 2 2 3 7" xfId="3814"/>
    <cellStyle name="Normal 5 2 2 2 2 4" xfId="917"/>
    <cellStyle name="Normal 5 2 2 2 2 4 2" xfId="2403"/>
    <cellStyle name="Normal 5 2 2 2 2 4 2 2" xfId="10160"/>
    <cellStyle name="Normal 5 2 2 2 2 4 2 3" xfId="5142"/>
    <cellStyle name="Normal 5 2 2 2 2 4 3" xfId="6550"/>
    <cellStyle name="Normal 5 2 2 2 2 4 3 2" xfId="11565"/>
    <cellStyle name="Normal 5 2 2 2 2 4 4" xfId="9276"/>
    <cellStyle name="Normal 5 2 2 2 2 4 5" xfId="13019"/>
    <cellStyle name="Normal 5 2 2 2 2 4 6" xfId="7753"/>
    <cellStyle name="Normal 5 2 2 2 2 4 7" xfId="4207"/>
    <cellStyle name="Normal 5 2 2 2 2 5" xfId="1272"/>
    <cellStyle name="Normal 5 2 2 2 2 5 2" xfId="2829"/>
    <cellStyle name="Normal 5 2 2 2 2 5 2 2" xfId="10476"/>
    <cellStyle name="Normal 5 2 2 2 2 5 2 3" xfId="5459"/>
    <cellStyle name="Normal 5 2 2 2 2 5 3" xfId="6857"/>
    <cellStyle name="Normal 5 2 2 2 2 5 3 2" xfId="11872"/>
    <cellStyle name="Normal 5 2 2 2 2 5 4" xfId="8768"/>
    <cellStyle name="Normal 5 2 2 2 2 5 5" xfId="13326"/>
    <cellStyle name="Normal 5 2 2 2 2 5 6" xfId="8070"/>
    <cellStyle name="Normal 5 2 2 2 2 5 7" xfId="3698"/>
    <cellStyle name="Normal 5 2 2 2 2 6" xfId="1666"/>
    <cellStyle name="Normal 5 2 2 2 2 6 2" xfId="9654"/>
    <cellStyle name="Normal 5 2 2 2 2 6 3" xfId="4636"/>
    <cellStyle name="Normal 5 2 2 2 2 7" xfId="5813"/>
    <cellStyle name="Normal 5 2 2 2 2 7 2" xfId="10829"/>
    <cellStyle name="Normal 5 2 2 2 2 8" xfId="8390"/>
    <cellStyle name="Normal 5 2 2 2 2 9" xfId="12283"/>
    <cellStyle name="Normal 5 2 2 2 2_Degree data" xfId="2620"/>
    <cellStyle name="Normal 5 2 2 2 3" xfId="285"/>
    <cellStyle name="Normal 5 2 2 2 4" xfId="608"/>
    <cellStyle name="Normal 5 2 2 2 4 2" xfId="1017"/>
    <cellStyle name="Normal 5 2 2 2 4 2 2" xfId="2056"/>
    <cellStyle name="Normal 5 2 2 2 4 2 2 2" xfId="10162"/>
    <cellStyle name="Normal 5 2 2 2 4 2 2 3" xfId="5144"/>
    <cellStyle name="Normal 5 2 2 2 4 2 3" xfId="6203"/>
    <cellStyle name="Normal 5 2 2 2 4 2 3 2" xfId="11219"/>
    <cellStyle name="Normal 5 2 2 2 4 2 4" xfId="9278"/>
    <cellStyle name="Normal 5 2 2 2 4 2 5" xfId="12673"/>
    <cellStyle name="Normal 5 2 2 2 4 2 6" xfId="7755"/>
    <cellStyle name="Normal 5 2 2 2 4 2 7" xfId="4209"/>
    <cellStyle name="Normal 5 2 2 2 4 3" xfId="1373"/>
    <cellStyle name="Normal 5 2 2 2 4 3 2" xfId="2405"/>
    <cellStyle name="Normal 5 2 2 2 4 3 2 2" xfId="10576"/>
    <cellStyle name="Normal 5 2 2 2 4 3 2 3" xfId="5559"/>
    <cellStyle name="Normal 5 2 2 2 4 3 3" xfId="6552"/>
    <cellStyle name="Normal 5 2 2 2 4 3 3 2" xfId="11567"/>
    <cellStyle name="Normal 5 2 2 2 4 3 4" xfId="8983"/>
    <cellStyle name="Normal 5 2 2 2 4 3 5" xfId="13021"/>
    <cellStyle name="Normal 5 2 2 2 4 3 6" xfId="8170"/>
    <cellStyle name="Normal 5 2 2 2 4 3 7" xfId="3914"/>
    <cellStyle name="Normal 5 2 2 2 4 4" xfId="2931"/>
    <cellStyle name="Normal 5 2 2 2 4 4 2" xfId="6957"/>
    <cellStyle name="Normal 5 2 2 2 4 4 2 2" xfId="11972"/>
    <cellStyle name="Normal 5 2 2 2 4 4 3" xfId="13426"/>
    <cellStyle name="Normal 5 2 2 2 4 4 4" xfId="9867"/>
    <cellStyle name="Normal 5 2 2 2 4 4 5" xfId="4849"/>
    <cellStyle name="Normal 5 2 2 2 4 5" xfId="1766"/>
    <cellStyle name="Normal 5 2 2 2 4 5 2" xfId="10929"/>
    <cellStyle name="Normal 5 2 2 2 4 5 3" xfId="5913"/>
    <cellStyle name="Normal 5 2 2 2 4 6" xfId="8490"/>
    <cellStyle name="Normal 5 2 2 2 4 7" xfId="12383"/>
    <cellStyle name="Normal 5 2 2 2 4 8" xfId="7460"/>
    <cellStyle name="Normal 5 2 2 2 4 9" xfId="3412"/>
    <cellStyle name="Normal 5 2 2 2 4_Degree data" xfId="2618"/>
    <cellStyle name="Normal 5 2 2 2 5" xfId="849"/>
    <cellStyle name="Normal 5 2 2 2 5 2" xfId="8664"/>
    <cellStyle name="Normal 5 2 2 2 5 3" xfId="3591"/>
    <cellStyle name="Normal 5 2 2 2 6" xfId="784"/>
    <cellStyle name="Normal 5 2 2 2 6 2" xfId="9550"/>
    <cellStyle name="Normal 5 2 2 2 6 3" xfId="4532"/>
    <cellStyle name="Normal 5 2 2 2 7" xfId="8294"/>
    <cellStyle name="Normal 5 2 2 2 8" xfId="12110"/>
    <cellStyle name="Normal 5 2 2 2 9" xfId="12108"/>
    <cellStyle name="Normal 5 2 2 3" xfId="208"/>
    <cellStyle name="Normal 5 2 2 3 10" xfId="7186"/>
    <cellStyle name="Normal 5 2 2 3 11" xfId="3355"/>
    <cellStyle name="Normal 5 2 2 3 2" xfId="401"/>
    <cellStyle name="Normal 5 2 2 3 2 2" xfId="651"/>
    <cellStyle name="Normal 5 2 2 3 2 2 2" xfId="2058"/>
    <cellStyle name="Normal 5 2 2 3 2 2 2 2" xfId="10164"/>
    <cellStyle name="Normal 5 2 2 3 2 2 2 3" xfId="5146"/>
    <cellStyle name="Normal 5 2 2 3 2 2 3" xfId="6205"/>
    <cellStyle name="Normal 5 2 2 3 2 2 3 2" xfId="11221"/>
    <cellStyle name="Normal 5 2 2 3 2 2 4" xfId="9280"/>
    <cellStyle name="Normal 5 2 2 3 2 2 5" xfId="12675"/>
    <cellStyle name="Normal 5 2 2 3 2 2 6" xfId="7757"/>
    <cellStyle name="Normal 5 2 2 3 2 2 7" xfId="4211"/>
    <cellStyle name="Normal 5 2 2 3 2 3" xfId="1060"/>
    <cellStyle name="Normal 5 2 2 3 2 3 2" xfId="2407"/>
    <cellStyle name="Normal 5 2 2 3 2 3 2 2" xfId="10619"/>
    <cellStyle name="Normal 5 2 2 3 2 3 2 3" xfId="5602"/>
    <cellStyle name="Normal 5 2 2 3 2 3 3" xfId="6554"/>
    <cellStyle name="Normal 5 2 2 3 2 3 3 2" xfId="11569"/>
    <cellStyle name="Normal 5 2 2 3 2 3 4" xfId="9026"/>
    <cellStyle name="Normal 5 2 2 3 2 3 5" xfId="13023"/>
    <cellStyle name="Normal 5 2 2 3 2 3 6" xfId="8213"/>
    <cellStyle name="Normal 5 2 2 3 2 3 7" xfId="3957"/>
    <cellStyle name="Normal 5 2 2 3 2 4" xfId="1418"/>
    <cellStyle name="Normal 5 2 2 3 2 4 2" xfId="2976"/>
    <cellStyle name="Normal 5 2 2 3 2 4 2 2" xfId="12015"/>
    <cellStyle name="Normal 5 2 2 3 2 4 2 3" xfId="7000"/>
    <cellStyle name="Normal 5 2 2 3 2 4 3" xfId="13469"/>
    <cellStyle name="Normal 5 2 2 3 2 4 4" xfId="9910"/>
    <cellStyle name="Normal 5 2 2 3 2 4 5" xfId="4892"/>
    <cellStyle name="Normal 5 2 2 3 2 5" xfId="1809"/>
    <cellStyle name="Normal 5 2 2 3 2 5 2" xfId="10972"/>
    <cellStyle name="Normal 5 2 2 3 2 5 3" xfId="5956"/>
    <cellStyle name="Normal 5 2 2 3 2 6" xfId="8533"/>
    <cellStyle name="Normal 5 2 2 3 2 7" xfId="12426"/>
    <cellStyle name="Normal 5 2 2 3 2 8" xfId="7503"/>
    <cellStyle name="Normal 5 2 2 3 2 9" xfId="3455"/>
    <cellStyle name="Normal 5 2 2 3 2_Degree data" xfId="3052"/>
    <cellStyle name="Normal 5 2 2 3 3" xfId="551"/>
    <cellStyle name="Normal 5 2 2 3 3 2" xfId="960"/>
    <cellStyle name="Normal 5 2 2 3 3 2 2" xfId="9810"/>
    <cellStyle name="Normal 5 2 2 3 3 2 3" xfId="4792"/>
    <cellStyle name="Normal 5 2 2 3 3 3" xfId="2057"/>
    <cellStyle name="Normal 5 2 2 3 3 3 2" xfId="11220"/>
    <cellStyle name="Normal 5 2 2 3 3 3 3" xfId="6204"/>
    <cellStyle name="Normal 5 2 2 3 3 4" xfId="8926"/>
    <cellStyle name="Normal 5 2 2 3 3 5" xfId="12674"/>
    <cellStyle name="Normal 5 2 2 3 3 6" xfId="7403"/>
    <cellStyle name="Normal 5 2 2 3 3 7" xfId="3857"/>
    <cellStyle name="Normal 5 2 2 3 4" xfId="814"/>
    <cellStyle name="Normal 5 2 2 3 4 2" xfId="2406"/>
    <cellStyle name="Normal 5 2 2 3 4 2 2" xfId="10163"/>
    <cellStyle name="Normal 5 2 2 3 4 2 3" xfId="5145"/>
    <cellStyle name="Normal 5 2 2 3 4 3" xfId="6553"/>
    <cellStyle name="Normal 5 2 2 3 4 3 2" xfId="11568"/>
    <cellStyle name="Normal 5 2 2 3 4 4" xfId="9279"/>
    <cellStyle name="Normal 5 2 2 3 4 5" xfId="13022"/>
    <cellStyle name="Normal 5 2 2 3 4 6" xfId="7756"/>
    <cellStyle name="Normal 5 2 2 3 4 7" xfId="4210"/>
    <cellStyle name="Normal 5 2 2 3 5" xfId="1316"/>
    <cellStyle name="Normal 5 2 2 3 5 2" xfId="2874"/>
    <cellStyle name="Normal 5 2 2 3 5 2 2" xfId="10519"/>
    <cellStyle name="Normal 5 2 2 3 5 2 3" xfId="5502"/>
    <cellStyle name="Normal 5 2 2 3 5 3" xfId="6900"/>
    <cellStyle name="Normal 5 2 2 3 5 3 2" xfId="11915"/>
    <cellStyle name="Normal 5 2 2 3 5 4" xfId="8707"/>
    <cellStyle name="Normal 5 2 2 3 5 5" xfId="13369"/>
    <cellStyle name="Normal 5 2 2 3 5 6" xfId="8113"/>
    <cellStyle name="Normal 5 2 2 3 5 7" xfId="3637"/>
    <cellStyle name="Normal 5 2 2 3 6" xfId="1709"/>
    <cellStyle name="Normal 5 2 2 3 6 2" xfId="9593"/>
    <cellStyle name="Normal 5 2 2 3 6 3" xfId="4575"/>
    <cellStyle name="Normal 5 2 2 3 7" xfId="5856"/>
    <cellStyle name="Normal 5 2 2 3 7 2" xfId="10872"/>
    <cellStyle name="Normal 5 2 2 3 8" xfId="8433"/>
    <cellStyle name="Normal 5 2 2 3 9" xfId="12326"/>
    <cellStyle name="Normal 5 2 2 3_Degree data" xfId="3054"/>
    <cellStyle name="Normal 5 2 2 4" xfId="244"/>
    <cellStyle name="Normal 5 2 2 4 2" xfId="860"/>
    <cellStyle name="Normal 5 2 2 4 2 2" xfId="2059"/>
    <cellStyle name="Normal 5 2 2 4 2 2 2" xfId="10165"/>
    <cellStyle name="Normal 5 2 2 4 2 2 3" xfId="5147"/>
    <cellStyle name="Normal 5 2 2 4 2 3" xfId="6206"/>
    <cellStyle name="Normal 5 2 2 4 2 3 2" xfId="11222"/>
    <cellStyle name="Normal 5 2 2 4 2 4" xfId="9281"/>
    <cellStyle name="Normal 5 2 2 4 2 5" xfId="12676"/>
    <cellStyle name="Normal 5 2 2 4 2 6" xfId="7758"/>
    <cellStyle name="Normal 5 2 2 4 2 7" xfId="4212"/>
    <cellStyle name="Normal 5 2 2 4 3" xfId="1210"/>
    <cellStyle name="Normal 5 2 2 4 3 2" xfId="2408"/>
    <cellStyle name="Normal 5 2 2 4 3 2 2" xfId="10419"/>
    <cellStyle name="Normal 5 2 2 4 3 2 3" xfId="5402"/>
    <cellStyle name="Normal 5 2 2 4 3 3" xfId="6555"/>
    <cellStyle name="Normal 5 2 2 4 3 3 2" xfId="11570"/>
    <cellStyle name="Normal 5 2 2 4 3 4" xfId="9475"/>
    <cellStyle name="Normal 5 2 2 4 3 5" xfId="13024"/>
    <cellStyle name="Normal 5 2 2 4 3 6" xfId="8013"/>
    <cellStyle name="Normal 5 2 2 4 3 7" xfId="4457"/>
    <cellStyle name="Normal 5 2 2 4 4" xfId="2764"/>
    <cellStyle name="Normal 5 2 2 4 4 2" xfId="6800"/>
    <cellStyle name="Normal 5 2 2 4 4 2 2" xfId="11815"/>
    <cellStyle name="Normal 5 2 2 4 4 3" xfId="13269"/>
    <cellStyle name="Normal 5 2 2 4 4 4" xfId="9710"/>
    <cellStyle name="Normal 5 2 2 4 4 5" xfId="4692"/>
    <cellStyle name="Normal 5 2 2 4 5" xfId="1609"/>
    <cellStyle name="Normal 5 2 2 4 5 2" xfId="10770"/>
    <cellStyle name="Normal 5 2 2 4 5 3" xfId="5754"/>
    <cellStyle name="Normal 5 2 2 4 6" xfId="8826"/>
    <cellStyle name="Normal 5 2 2 4 7" xfId="12226"/>
    <cellStyle name="Normal 5 2 2 4 8" xfId="7303"/>
    <cellStyle name="Normal 5 2 2 4 9" xfId="3757"/>
    <cellStyle name="Normal 5 2 2 4_Degree data" xfId="2674"/>
    <cellStyle name="Normal 5 2 2 5" xfId="297"/>
    <cellStyle name="Normal 5 2 2 5 2" xfId="2053"/>
    <cellStyle name="Normal 5 2 2 5 2 2" xfId="10159"/>
    <cellStyle name="Normal 5 2 2 5 2 3" xfId="5141"/>
    <cellStyle name="Normal 5 2 2 5 3" xfId="6200"/>
    <cellStyle name="Normal 5 2 2 5 3 2" xfId="11216"/>
    <cellStyle name="Normal 5 2 2 5 4" xfId="9275"/>
    <cellStyle name="Normal 5 2 2 5 5" xfId="12670"/>
    <cellStyle name="Normal 5 2 2 5 6" xfId="7752"/>
    <cellStyle name="Normal 5 2 2 5 7" xfId="4206"/>
    <cellStyle name="Normal 5 2 2 6" xfId="451"/>
    <cellStyle name="Normal 5 2 2 6 2" xfId="2402"/>
    <cellStyle name="Normal 5 2 2 6 2 2" xfId="10374"/>
    <cellStyle name="Normal 5 2 2 6 2 3" xfId="5357"/>
    <cellStyle name="Normal 5 2 2 6 3" xfId="6549"/>
    <cellStyle name="Normal 5 2 2 6 3 2" xfId="11564"/>
    <cellStyle name="Normal 5 2 2 6 4" xfId="9483"/>
    <cellStyle name="Normal 5 2 2 6 5" xfId="13018"/>
    <cellStyle name="Normal 5 2 2 6 6" xfId="7968"/>
    <cellStyle name="Normal 5 2 2 6 7" xfId="4465"/>
    <cellStyle name="Normal 5 2 2 7" xfId="760"/>
    <cellStyle name="Normal 5 2 2 7 2" xfId="2715"/>
    <cellStyle name="Normal 5 2 2 7 2 2" xfId="11770"/>
    <cellStyle name="Normal 5 2 2 7 2 3" xfId="6755"/>
    <cellStyle name="Normal 5 2 2 7 3" xfId="13224"/>
    <cellStyle name="Normal 5 2 2 7 4" xfId="9519"/>
    <cellStyle name="Normal 5 2 2 7 5" xfId="4501"/>
    <cellStyle name="Normal 5 2 2 8" xfId="1164"/>
    <cellStyle name="Normal 5 2 2 8 2" xfId="1564"/>
    <cellStyle name="Normal 5 2 2 8 2 2" xfId="12181"/>
    <cellStyle name="Normal 5 2 2 8 3" xfId="10725"/>
    <cellStyle name="Normal 5 2 2 8 4" xfId="5709"/>
    <cellStyle name="Normal 5 2 2 9" xfId="1534"/>
    <cellStyle name="Normal 5 2 2 9 2" xfId="8333"/>
    <cellStyle name="Normal 5 2 2_Degree data" xfId="2621"/>
    <cellStyle name="Normal 5 2 3" xfId="392"/>
    <cellStyle name="Normal 5 2 4" xfId="373"/>
    <cellStyle name="Normal 5 2 4 10" xfId="7159"/>
    <cellStyle name="Normal 5 2 4 11" xfId="3328"/>
    <cellStyle name="Normal 5 2 4 2" xfId="624"/>
    <cellStyle name="Normal 5 2 4 2 2" xfId="1033"/>
    <cellStyle name="Normal 5 2 4 2 2 2" xfId="2061"/>
    <cellStyle name="Normal 5 2 4 2 2 2 2" xfId="10167"/>
    <cellStyle name="Normal 5 2 4 2 2 2 3" xfId="5149"/>
    <cellStyle name="Normal 5 2 4 2 2 3" xfId="6208"/>
    <cellStyle name="Normal 5 2 4 2 2 3 2" xfId="11224"/>
    <cellStyle name="Normal 5 2 4 2 2 4" xfId="9283"/>
    <cellStyle name="Normal 5 2 4 2 2 5" xfId="12678"/>
    <cellStyle name="Normal 5 2 4 2 2 6" xfId="7760"/>
    <cellStyle name="Normal 5 2 4 2 2 7" xfId="4214"/>
    <cellStyle name="Normal 5 2 4 2 3" xfId="1390"/>
    <cellStyle name="Normal 5 2 4 2 3 2" xfId="2410"/>
    <cellStyle name="Normal 5 2 4 2 3 2 2" xfId="10592"/>
    <cellStyle name="Normal 5 2 4 2 3 2 3" xfId="5575"/>
    <cellStyle name="Normal 5 2 4 2 3 3" xfId="6557"/>
    <cellStyle name="Normal 5 2 4 2 3 3 2" xfId="11572"/>
    <cellStyle name="Normal 5 2 4 2 3 4" xfId="8999"/>
    <cellStyle name="Normal 5 2 4 2 3 5" xfId="13026"/>
    <cellStyle name="Normal 5 2 4 2 3 6" xfId="8186"/>
    <cellStyle name="Normal 5 2 4 2 3 7" xfId="3930"/>
    <cellStyle name="Normal 5 2 4 2 4" xfId="2948"/>
    <cellStyle name="Normal 5 2 4 2 4 2" xfId="6973"/>
    <cellStyle name="Normal 5 2 4 2 4 2 2" xfId="11988"/>
    <cellStyle name="Normal 5 2 4 2 4 3" xfId="13442"/>
    <cellStyle name="Normal 5 2 4 2 4 4" xfId="9883"/>
    <cellStyle name="Normal 5 2 4 2 4 5" xfId="4865"/>
    <cellStyle name="Normal 5 2 4 2 5" xfId="1782"/>
    <cellStyle name="Normal 5 2 4 2 5 2" xfId="10945"/>
    <cellStyle name="Normal 5 2 4 2 5 3" xfId="5929"/>
    <cellStyle name="Normal 5 2 4 2 6" xfId="8506"/>
    <cellStyle name="Normal 5 2 4 2 7" xfId="12399"/>
    <cellStyle name="Normal 5 2 4 2 8" xfId="7476"/>
    <cellStyle name="Normal 5 2 4 2 9" xfId="3428"/>
    <cellStyle name="Normal 5 2 4 2_Degree data" xfId="2665"/>
    <cellStyle name="Normal 5 2 4 3" xfId="524"/>
    <cellStyle name="Normal 5 2 4 3 2" xfId="2060"/>
    <cellStyle name="Normal 5 2 4 3 2 2" xfId="9783"/>
    <cellStyle name="Normal 5 2 4 3 2 3" xfId="4765"/>
    <cellStyle name="Normal 5 2 4 3 3" xfId="6207"/>
    <cellStyle name="Normal 5 2 4 3 3 2" xfId="11223"/>
    <cellStyle name="Normal 5 2 4 3 4" xfId="8899"/>
    <cellStyle name="Normal 5 2 4 3 5" xfId="12677"/>
    <cellStyle name="Normal 5 2 4 3 6" xfId="7376"/>
    <cellStyle name="Normal 5 2 4 3 7" xfId="3830"/>
    <cellStyle name="Normal 5 2 4 4" xfId="933"/>
    <cellStyle name="Normal 5 2 4 4 2" xfId="2409"/>
    <cellStyle name="Normal 5 2 4 4 2 2" xfId="10166"/>
    <cellStyle name="Normal 5 2 4 4 2 3" xfId="5148"/>
    <cellStyle name="Normal 5 2 4 4 3" xfId="6556"/>
    <cellStyle name="Normal 5 2 4 4 3 2" xfId="11571"/>
    <cellStyle name="Normal 5 2 4 4 4" xfId="9282"/>
    <cellStyle name="Normal 5 2 4 4 5" xfId="13025"/>
    <cellStyle name="Normal 5 2 4 4 6" xfId="7759"/>
    <cellStyle name="Normal 5 2 4 4 7" xfId="4213"/>
    <cellStyle name="Normal 5 2 4 5" xfId="1289"/>
    <cellStyle name="Normal 5 2 4 5 2" xfId="2846"/>
    <cellStyle name="Normal 5 2 4 5 2 2" xfId="10492"/>
    <cellStyle name="Normal 5 2 4 5 2 3" xfId="5475"/>
    <cellStyle name="Normal 5 2 4 5 3" xfId="6873"/>
    <cellStyle name="Normal 5 2 4 5 3 2" xfId="11888"/>
    <cellStyle name="Normal 5 2 4 5 4" xfId="8680"/>
    <cellStyle name="Normal 5 2 4 5 5" xfId="13342"/>
    <cellStyle name="Normal 5 2 4 5 6" xfId="8086"/>
    <cellStyle name="Normal 5 2 4 5 7" xfId="3609"/>
    <cellStyle name="Normal 5 2 4 6" xfId="1682"/>
    <cellStyle name="Normal 5 2 4 6 2" xfId="9566"/>
    <cellStyle name="Normal 5 2 4 6 3" xfId="4548"/>
    <cellStyle name="Normal 5 2 4 7" xfId="5829"/>
    <cellStyle name="Normal 5 2 4 7 2" xfId="10845"/>
    <cellStyle name="Normal 5 2 4 8" xfId="8406"/>
    <cellStyle name="Normal 5 2 4 9" xfId="12299"/>
    <cellStyle name="Normal 5 2 4_Degree data" xfId="2666"/>
    <cellStyle name="Normal 5 2 5" xfId="317"/>
    <cellStyle name="Normal 5 2 5 10" xfId="7209"/>
    <cellStyle name="Normal 5 2 5 11" xfId="3273"/>
    <cellStyle name="Normal 5 2 5 2" xfId="674"/>
    <cellStyle name="Normal 5 2 5 2 2" xfId="1083"/>
    <cellStyle name="Normal 5 2 5 2 2 2" xfId="2063"/>
    <cellStyle name="Normal 5 2 5 2 2 2 2" xfId="10169"/>
    <cellStyle name="Normal 5 2 5 2 2 2 3" xfId="5151"/>
    <cellStyle name="Normal 5 2 5 2 2 3" xfId="6210"/>
    <cellStyle name="Normal 5 2 5 2 2 3 2" xfId="11226"/>
    <cellStyle name="Normal 5 2 5 2 2 4" xfId="9285"/>
    <cellStyle name="Normal 5 2 5 2 2 5" xfId="12680"/>
    <cellStyle name="Normal 5 2 5 2 2 6" xfId="7762"/>
    <cellStyle name="Normal 5 2 5 2 2 7" xfId="4216"/>
    <cellStyle name="Normal 5 2 5 2 3" xfId="1441"/>
    <cellStyle name="Normal 5 2 5 2 3 2" xfId="2412"/>
    <cellStyle name="Normal 5 2 5 2 3 2 2" xfId="10642"/>
    <cellStyle name="Normal 5 2 5 2 3 2 3" xfId="5625"/>
    <cellStyle name="Normal 5 2 5 2 3 3" xfId="6559"/>
    <cellStyle name="Normal 5 2 5 2 3 3 2" xfId="11574"/>
    <cellStyle name="Normal 5 2 5 2 3 4" xfId="9049"/>
    <cellStyle name="Normal 5 2 5 2 3 5" xfId="13028"/>
    <cellStyle name="Normal 5 2 5 2 3 6" xfId="8236"/>
    <cellStyle name="Normal 5 2 5 2 3 7" xfId="3980"/>
    <cellStyle name="Normal 5 2 5 2 4" xfId="3000"/>
    <cellStyle name="Normal 5 2 5 2 4 2" xfId="7023"/>
    <cellStyle name="Normal 5 2 5 2 4 2 2" xfId="12038"/>
    <cellStyle name="Normal 5 2 5 2 4 3" xfId="13492"/>
    <cellStyle name="Normal 5 2 5 2 4 4" xfId="9933"/>
    <cellStyle name="Normal 5 2 5 2 4 5" xfId="4915"/>
    <cellStyle name="Normal 5 2 5 2 5" xfId="1832"/>
    <cellStyle name="Normal 5 2 5 2 5 2" xfId="10995"/>
    <cellStyle name="Normal 5 2 5 2 5 3" xfId="5979"/>
    <cellStyle name="Normal 5 2 5 2 6" xfId="8556"/>
    <cellStyle name="Normal 5 2 5 2 7" xfId="12449"/>
    <cellStyle name="Normal 5 2 5 2 8" xfId="7526"/>
    <cellStyle name="Normal 5 2 5 2 9" xfId="3478"/>
    <cellStyle name="Normal 5 2 5 2_Degree data" xfId="2635"/>
    <cellStyle name="Normal 5 2 5 3" xfId="469"/>
    <cellStyle name="Normal 5 2 5 3 2" xfId="2062"/>
    <cellStyle name="Normal 5 2 5 3 2 2" xfId="9728"/>
    <cellStyle name="Normal 5 2 5 3 2 3" xfId="4710"/>
    <cellStyle name="Normal 5 2 5 3 3" xfId="6209"/>
    <cellStyle name="Normal 5 2 5 3 3 2" xfId="11225"/>
    <cellStyle name="Normal 5 2 5 3 4" xfId="8844"/>
    <cellStyle name="Normal 5 2 5 3 5" xfId="12679"/>
    <cellStyle name="Normal 5 2 5 3 6" xfId="7321"/>
    <cellStyle name="Normal 5 2 5 3 7" xfId="3775"/>
    <cellStyle name="Normal 5 2 5 4" xfId="878"/>
    <cellStyle name="Normal 5 2 5 4 2" xfId="2411"/>
    <cellStyle name="Normal 5 2 5 4 2 2" xfId="10168"/>
    <cellStyle name="Normal 5 2 5 4 2 3" xfId="5150"/>
    <cellStyle name="Normal 5 2 5 4 3" xfId="6558"/>
    <cellStyle name="Normal 5 2 5 4 3 2" xfId="11573"/>
    <cellStyle name="Normal 5 2 5 4 4" xfId="9284"/>
    <cellStyle name="Normal 5 2 5 4 5" xfId="13027"/>
    <cellStyle name="Normal 5 2 5 4 6" xfId="7761"/>
    <cellStyle name="Normal 5 2 5 4 7" xfId="4215"/>
    <cellStyle name="Normal 5 2 5 5" xfId="1230"/>
    <cellStyle name="Normal 5 2 5 5 2" xfId="2786"/>
    <cellStyle name="Normal 5 2 5 5 2 2" xfId="10437"/>
    <cellStyle name="Normal 5 2 5 5 2 3" xfId="5420"/>
    <cellStyle name="Normal 5 2 5 5 3" xfId="6818"/>
    <cellStyle name="Normal 5 2 5 5 3 2" xfId="11833"/>
    <cellStyle name="Normal 5 2 5 5 4" xfId="8730"/>
    <cellStyle name="Normal 5 2 5 5 5" xfId="13287"/>
    <cellStyle name="Normal 5 2 5 5 6" xfId="8031"/>
    <cellStyle name="Normal 5 2 5 5 7" xfId="3660"/>
    <cellStyle name="Normal 5 2 5 6" xfId="1627"/>
    <cellStyle name="Normal 5 2 5 6 2" xfId="9616"/>
    <cellStyle name="Normal 5 2 5 6 3" xfId="4598"/>
    <cellStyle name="Normal 5 2 5 7" xfId="5774"/>
    <cellStyle name="Normal 5 2 5 7 2" xfId="10790"/>
    <cellStyle name="Normal 5 2 5 8" xfId="8351"/>
    <cellStyle name="Normal 5 2 5 9" xfId="12244"/>
    <cellStyle name="Normal 5 2 5_Degree data" xfId="2639"/>
    <cellStyle name="Normal 5 2 6" xfId="732"/>
    <cellStyle name="Normal 5 2 6 10" xfId="3533"/>
    <cellStyle name="Normal 5 2 6 2" xfId="1139"/>
    <cellStyle name="Normal 5 2 6 2 2" xfId="2064"/>
    <cellStyle name="Normal 5 2 6 2 2 2" xfId="9988"/>
    <cellStyle name="Normal 5 2 6 2 2 3" xfId="4970"/>
    <cellStyle name="Normal 5 2 6 2 3" xfId="6211"/>
    <cellStyle name="Normal 5 2 6 2 3 2" xfId="11227"/>
    <cellStyle name="Normal 5 2 6 2 4" xfId="9104"/>
    <cellStyle name="Normal 5 2 6 2 5" xfId="12681"/>
    <cellStyle name="Normal 5 2 6 2 6" xfId="7581"/>
    <cellStyle name="Normal 5 2 6 2 7" xfId="4035"/>
    <cellStyle name="Normal 5 2 6 3" xfId="1496"/>
    <cellStyle name="Normal 5 2 6 3 2" xfId="2413"/>
    <cellStyle name="Normal 5 2 6 3 2 2" xfId="10170"/>
    <cellStyle name="Normal 5 2 6 3 2 3" xfId="5152"/>
    <cellStyle name="Normal 5 2 6 3 3" xfId="6560"/>
    <cellStyle name="Normal 5 2 6 3 3 2" xfId="11575"/>
    <cellStyle name="Normal 5 2 6 3 4" xfId="9286"/>
    <cellStyle name="Normal 5 2 6 3 5" xfId="13029"/>
    <cellStyle name="Normal 5 2 6 3 6" xfId="7763"/>
    <cellStyle name="Normal 5 2 6 3 7" xfId="4217"/>
    <cellStyle name="Normal 5 2 6 4" xfId="3058"/>
    <cellStyle name="Normal 5 2 6 4 2" xfId="5680"/>
    <cellStyle name="Normal 5 2 6 4 2 2" xfId="10697"/>
    <cellStyle name="Normal 5 2 6 4 3" xfId="7078"/>
    <cellStyle name="Normal 5 2 6 4 3 2" xfId="12093"/>
    <cellStyle name="Normal 5 2 6 4 4" xfId="8785"/>
    <cellStyle name="Normal 5 2 6 4 5" xfId="13547"/>
    <cellStyle name="Normal 5 2 6 4 6" xfId="8291"/>
    <cellStyle name="Normal 5 2 6 4 7" xfId="3716"/>
    <cellStyle name="Normal 5 2 6 5" xfId="1887"/>
    <cellStyle name="Normal 5 2 6 5 2" xfId="9671"/>
    <cellStyle name="Normal 5 2 6 5 3" xfId="4653"/>
    <cellStyle name="Normal 5 2 6 6" xfId="6034"/>
    <cellStyle name="Normal 5 2 6 6 2" xfId="11050"/>
    <cellStyle name="Normal 5 2 6 7" xfId="8611"/>
    <cellStyle name="Normal 5 2 6 8" xfId="12504"/>
    <cellStyle name="Normal 5 2 6 9" xfId="7264"/>
    <cellStyle name="Normal 5 2 6_Degree data" xfId="2627"/>
    <cellStyle name="Normal 5 2 7" xfId="569"/>
    <cellStyle name="Normal 5 2 7 2" xfId="978"/>
    <cellStyle name="Normal 5 2 7 2 2" xfId="2065"/>
    <cellStyle name="Normal 5 2 7 2 2 2" xfId="10171"/>
    <cellStyle name="Normal 5 2 7 2 2 3" xfId="5153"/>
    <cellStyle name="Normal 5 2 7 2 3" xfId="6212"/>
    <cellStyle name="Normal 5 2 7 2 3 2" xfId="11228"/>
    <cellStyle name="Normal 5 2 7 2 4" xfId="9287"/>
    <cellStyle name="Normal 5 2 7 2 5" xfId="12682"/>
    <cellStyle name="Normal 5 2 7 2 6" xfId="7764"/>
    <cellStyle name="Normal 5 2 7 2 7" xfId="4218"/>
    <cellStyle name="Normal 5 2 7 3" xfId="1334"/>
    <cellStyle name="Normal 5 2 7 3 2" xfId="2414"/>
    <cellStyle name="Normal 5 2 7 3 2 2" xfId="10537"/>
    <cellStyle name="Normal 5 2 7 3 2 3" xfId="5520"/>
    <cellStyle name="Normal 5 2 7 3 3" xfId="6561"/>
    <cellStyle name="Normal 5 2 7 3 3 2" xfId="11576"/>
    <cellStyle name="Normal 5 2 7 3 4" xfId="8944"/>
    <cellStyle name="Normal 5 2 7 3 5" xfId="13030"/>
    <cellStyle name="Normal 5 2 7 3 6" xfId="8131"/>
    <cellStyle name="Normal 5 2 7 3 7" xfId="3875"/>
    <cellStyle name="Normal 5 2 7 4" xfId="2892"/>
    <cellStyle name="Normal 5 2 7 4 2" xfId="6918"/>
    <cellStyle name="Normal 5 2 7 4 2 2" xfId="11933"/>
    <cellStyle name="Normal 5 2 7 4 3" xfId="13387"/>
    <cellStyle name="Normal 5 2 7 4 4" xfId="9828"/>
    <cellStyle name="Normal 5 2 7 4 5" xfId="4810"/>
    <cellStyle name="Normal 5 2 7 5" xfId="1727"/>
    <cellStyle name="Normal 5 2 7 5 2" xfId="10890"/>
    <cellStyle name="Normal 5 2 7 5 3" xfId="5874"/>
    <cellStyle name="Normal 5 2 7 6" xfId="8451"/>
    <cellStyle name="Normal 5 2 7 7" xfId="12344"/>
    <cellStyle name="Normal 5 2 7 8" xfId="7421"/>
    <cellStyle name="Normal 5 2 7 9" xfId="3373"/>
    <cellStyle name="Normal 5 2 7_Degree data" xfId="2681"/>
    <cellStyle name="Normal 5 2 8" xfId="1503"/>
    <cellStyle name="Normal 5 2 8 2" xfId="8624"/>
    <cellStyle name="Normal 5 2 8 3" xfId="3548"/>
    <cellStyle name="Normal 5 2 9" xfId="4492"/>
    <cellStyle name="Normal 5 2 9 2" xfId="9510"/>
    <cellStyle name="Normal 5 3" xfId="129"/>
    <cellStyle name="Normal 5 3 10" xfId="1556"/>
    <cellStyle name="Normal 5 3 10 2" xfId="12173"/>
    <cellStyle name="Normal 5 3 10 3" xfId="10717"/>
    <cellStyle name="Normal 5 3 10 4" xfId="5701"/>
    <cellStyle name="Normal 5 3 11" xfId="1526"/>
    <cellStyle name="Normal 5 3 11 2" xfId="8300"/>
    <cellStyle name="Normal 5 3 12" xfId="12143"/>
    <cellStyle name="Normal 5 3 13" xfId="7100"/>
    <cellStyle name="Normal 5 3 14" xfId="3220"/>
    <cellStyle name="Normal 5 3 2" xfId="174"/>
    <cellStyle name="Normal 5 3 2 10" xfId="8325"/>
    <cellStyle name="Normal 5 3 2 11" xfId="12218"/>
    <cellStyle name="Normal 5 3 2 12" xfId="7135"/>
    <cellStyle name="Normal 5 3 2 13" xfId="3247"/>
    <cellStyle name="Normal 5 3 2 2" xfId="349"/>
    <cellStyle name="Normal 5 3 2 2 10" xfId="7239"/>
    <cellStyle name="Normal 5 3 2 2 11" xfId="3304"/>
    <cellStyle name="Normal 5 3 2 2 2" xfId="704"/>
    <cellStyle name="Normal 5 3 2 2 2 2" xfId="1113"/>
    <cellStyle name="Normal 5 3 2 2 2 2 2" xfId="2069"/>
    <cellStyle name="Normal 5 3 2 2 2 2 2 2" xfId="10175"/>
    <cellStyle name="Normal 5 3 2 2 2 2 2 3" xfId="5157"/>
    <cellStyle name="Normal 5 3 2 2 2 2 3" xfId="6216"/>
    <cellStyle name="Normal 5 3 2 2 2 2 3 2" xfId="11232"/>
    <cellStyle name="Normal 5 3 2 2 2 2 4" xfId="9291"/>
    <cellStyle name="Normal 5 3 2 2 2 2 5" xfId="12686"/>
    <cellStyle name="Normal 5 3 2 2 2 2 6" xfId="7768"/>
    <cellStyle name="Normal 5 3 2 2 2 2 7" xfId="4222"/>
    <cellStyle name="Normal 5 3 2 2 2 3" xfId="1471"/>
    <cellStyle name="Normal 5 3 2 2 2 3 2" xfId="2418"/>
    <cellStyle name="Normal 5 3 2 2 2 3 2 2" xfId="10672"/>
    <cellStyle name="Normal 5 3 2 2 2 3 2 3" xfId="5655"/>
    <cellStyle name="Normal 5 3 2 2 2 3 3" xfId="6565"/>
    <cellStyle name="Normal 5 3 2 2 2 3 3 2" xfId="11580"/>
    <cellStyle name="Normal 5 3 2 2 2 3 4" xfId="9079"/>
    <cellStyle name="Normal 5 3 2 2 2 3 5" xfId="13034"/>
    <cellStyle name="Normal 5 3 2 2 2 3 6" xfId="8266"/>
    <cellStyle name="Normal 5 3 2 2 2 3 7" xfId="4010"/>
    <cellStyle name="Normal 5 3 2 2 2 4" xfId="3030"/>
    <cellStyle name="Normal 5 3 2 2 2 4 2" xfId="7053"/>
    <cellStyle name="Normal 5 3 2 2 2 4 2 2" xfId="12068"/>
    <cellStyle name="Normal 5 3 2 2 2 4 3" xfId="13522"/>
    <cellStyle name="Normal 5 3 2 2 2 4 4" xfId="9963"/>
    <cellStyle name="Normal 5 3 2 2 2 4 5" xfId="4945"/>
    <cellStyle name="Normal 5 3 2 2 2 5" xfId="1862"/>
    <cellStyle name="Normal 5 3 2 2 2 5 2" xfId="11025"/>
    <cellStyle name="Normal 5 3 2 2 2 5 3" xfId="6009"/>
    <cellStyle name="Normal 5 3 2 2 2 6" xfId="8586"/>
    <cellStyle name="Normal 5 3 2 2 2 7" xfId="12479"/>
    <cellStyle name="Normal 5 3 2 2 2 8" xfId="7556"/>
    <cellStyle name="Normal 5 3 2 2 2 9" xfId="3508"/>
    <cellStyle name="Normal 5 3 2 2 2_Degree data" xfId="2593"/>
    <cellStyle name="Normal 5 3 2 2 3" xfId="500"/>
    <cellStyle name="Normal 5 3 2 2 3 2" xfId="2068"/>
    <cellStyle name="Normal 5 3 2 2 3 2 2" xfId="9759"/>
    <cellStyle name="Normal 5 3 2 2 3 2 3" xfId="4741"/>
    <cellStyle name="Normal 5 3 2 2 3 3" xfId="6215"/>
    <cellStyle name="Normal 5 3 2 2 3 3 2" xfId="11231"/>
    <cellStyle name="Normal 5 3 2 2 3 4" xfId="8875"/>
    <cellStyle name="Normal 5 3 2 2 3 5" xfId="12685"/>
    <cellStyle name="Normal 5 3 2 2 3 6" xfId="7352"/>
    <cellStyle name="Normal 5 3 2 2 3 7" xfId="3806"/>
    <cellStyle name="Normal 5 3 2 2 4" xfId="909"/>
    <cellStyle name="Normal 5 3 2 2 4 2" xfId="2417"/>
    <cellStyle name="Normal 5 3 2 2 4 2 2" xfId="10174"/>
    <cellStyle name="Normal 5 3 2 2 4 2 3" xfId="5156"/>
    <cellStyle name="Normal 5 3 2 2 4 3" xfId="6564"/>
    <cellStyle name="Normal 5 3 2 2 4 3 2" xfId="11579"/>
    <cellStyle name="Normal 5 3 2 2 4 4" xfId="9290"/>
    <cellStyle name="Normal 5 3 2 2 4 5" xfId="13033"/>
    <cellStyle name="Normal 5 3 2 2 4 6" xfId="7767"/>
    <cellStyle name="Normal 5 3 2 2 4 7" xfId="4221"/>
    <cellStyle name="Normal 5 3 2 2 5" xfId="1264"/>
    <cellStyle name="Normal 5 3 2 2 5 2" xfId="2821"/>
    <cellStyle name="Normal 5 3 2 2 5 2 2" xfId="10468"/>
    <cellStyle name="Normal 5 3 2 2 5 2 3" xfId="5451"/>
    <cellStyle name="Normal 5 3 2 2 5 3" xfId="6849"/>
    <cellStyle name="Normal 5 3 2 2 5 3 2" xfId="11864"/>
    <cellStyle name="Normal 5 3 2 2 5 4" xfId="8760"/>
    <cellStyle name="Normal 5 3 2 2 5 5" xfId="13318"/>
    <cellStyle name="Normal 5 3 2 2 5 6" xfId="8062"/>
    <cellStyle name="Normal 5 3 2 2 5 7" xfId="3690"/>
    <cellStyle name="Normal 5 3 2 2 6" xfId="1658"/>
    <cellStyle name="Normal 5 3 2 2 6 2" xfId="9646"/>
    <cellStyle name="Normal 5 3 2 2 6 3" xfId="4628"/>
    <cellStyle name="Normal 5 3 2 2 7" xfId="5805"/>
    <cellStyle name="Normal 5 3 2 2 7 2" xfId="10821"/>
    <cellStyle name="Normal 5 3 2 2 8" xfId="8382"/>
    <cellStyle name="Normal 5 3 2 2 9" xfId="12275"/>
    <cellStyle name="Normal 5 3 2 2_Degree data" xfId="2594"/>
    <cellStyle name="Normal 5 3 2 3" xfId="288"/>
    <cellStyle name="Normal 5 3 2 3 10" xfId="3465"/>
    <cellStyle name="Normal 5 3 2 3 2" xfId="661"/>
    <cellStyle name="Normal 5 3 2 3 2 2" xfId="2070"/>
    <cellStyle name="Normal 5 3 2 3 2 2 2" xfId="9920"/>
    <cellStyle name="Normal 5 3 2 3 2 2 3" xfId="4902"/>
    <cellStyle name="Normal 5 3 2 3 2 3" xfId="6217"/>
    <cellStyle name="Normal 5 3 2 3 2 3 2" xfId="11233"/>
    <cellStyle name="Normal 5 3 2 3 2 4" xfId="9036"/>
    <cellStyle name="Normal 5 3 2 3 2 5" xfId="12687"/>
    <cellStyle name="Normal 5 3 2 3 2 6" xfId="7513"/>
    <cellStyle name="Normal 5 3 2 3 2 7" xfId="3967"/>
    <cellStyle name="Normal 5 3 2 3 3" xfId="1070"/>
    <cellStyle name="Normal 5 3 2 3 3 2" xfId="2419"/>
    <cellStyle name="Normal 5 3 2 3 3 2 2" xfId="10176"/>
    <cellStyle name="Normal 5 3 2 3 3 2 3" xfId="5158"/>
    <cellStyle name="Normal 5 3 2 3 3 3" xfId="6566"/>
    <cellStyle name="Normal 5 3 2 3 3 3 2" xfId="11581"/>
    <cellStyle name="Normal 5 3 2 3 3 4" xfId="9292"/>
    <cellStyle name="Normal 5 3 2 3 3 5" xfId="13035"/>
    <cellStyle name="Normal 5 3 2 3 3 6" xfId="7769"/>
    <cellStyle name="Normal 5 3 2 3 3 7" xfId="4223"/>
    <cellStyle name="Normal 5 3 2 3 4" xfId="1428"/>
    <cellStyle name="Normal 5 3 2 3 4 2" xfId="2987"/>
    <cellStyle name="Normal 5 3 2 3 4 2 2" xfId="10629"/>
    <cellStyle name="Normal 5 3 2 3 4 2 3" xfId="5612"/>
    <cellStyle name="Normal 5 3 2 3 4 3" xfId="7010"/>
    <cellStyle name="Normal 5 3 2 3 4 3 2" xfId="12025"/>
    <cellStyle name="Normal 5 3 2 3 4 4" xfId="8717"/>
    <cellStyle name="Normal 5 3 2 3 4 5" xfId="13479"/>
    <cellStyle name="Normal 5 3 2 3 4 6" xfId="8223"/>
    <cellStyle name="Normal 5 3 2 3 4 7" xfId="3647"/>
    <cellStyle name="Normal 5 3 2 3 5" xfId="1819"/>
    <cellStyle name="Normal 5 3 2 3 5 2" xfId="9603"/>
    <cellStyle name="Normal 5 3 2 3 5 3" xfId="4585"/>
    <cellStyle name="Normal 5 3 2 3 6" xfId="5966"/>
    <cellStyle name="Normal 5 3 2 3 6 2" xfId="10982"/>
    <cellStyle name="Normal 5 3 2 3 7" xfId="8543"/>
    <cellStyle name="Normal 5 3 2 3 8" xfId="12436"/>
    <cellStyle name="Normal 5 3 2 3 9" xfId="7196"/>
    <cellStyle name="Normal 5 3 2 3_Degree data" xfId="2592"/>
    <cellStyle name="Normal 5 3 2 4" xfId="600"/>
    <cellStyle name="Normal 5 3 2 4 2" xfId="1009"/>
    <cellStyle name="Normal 5 3 2 4 2 2" xfId="2071"/>
    <cellStyle name="Normal 5 3 2 4 2 2 2" xfId="10177"/>
    <cellStyle name="Normal 5 3 2 4 2 2 3" xfId="5159"/>
    <cellStyle name="Normal 5 3 2 4 2 3" xfId="6218"/>
    <cellStyle name="Normal 5 3 2 4 2 3 2" xfId="11234"/>
    <cellStyle name="Normal 5 3 2 4 2 4" xfId="9293"/>
    <cellStyle name="Normal 5 3 2 4 2 5" xfId="12688"/>
    <cellStyle name="Normal 5 3 2 4 2 6" xfId="7770"/>
    <cellStyle name="Normal 5 3 2 4 2 7" xfId="4224"/>
    <cellStyle name="Normal 5 3 2 4 3" xfId="1365"/>
    <cellStyle name="Normal 5 3 2 4 3 2" xfId="2420"/>
    <cellStyle name="Normal 5 3 2 4 3 2 2" xfId="10568"/>
    <cellStyle name="Normal 5 3 2 4 3 2 3" xfId="5551"/>
    <cellStyle name="Normal 5 3 2 4 3 3" xfId="6567"/>
    <cellStyle name="Normal 5 3 2 4 3 3 2" xfId="11582"/>
    <cellStyle name="Normal 5 3 2 4 3 4" xfId="8975"/>
    <cellStyle name="Normal 5 3 2 4 3 5" xfId="13036"/>
    <cellStyle name="Normal 5 3 2 4 3 6" xfId="8162"/>
    <cellStyle name="Normal 5 3 2 4 3 7" xfId="3906"/>
    <cellStyle name="Normal 5 3 2 4 4" xfId="2923"/>
    <cellStyle name="Normal 5 3 2 4 4 2" xfId="6949"/>
    <cellStyle name="Normal 5 3 2 4 4 2 2" xfId="11964"/>
    <cellStyle name="Normal 5 3 2 4 4 3" xfId="13418"/>
    <cellStyle name="Normal 5 3 2 4 4 4" xfId="9859"/>
    <cellStyle name="Normal 5 3 2 4 4 5" xfId="4841"/>
    <cellStyle name="Normal 5 3 2 4 5" xfId="1758"/>
    <cellStyle name="Normal 5 3 2 4 5 2" xfId="10921"/>
    <cellStyle name="Normal 5 3 2 4 5 3" xfId="5905"/>
    <cellStyle name="Normal 5 3 2 4 6" xfId="8482"/>
    <cellStyle name="Normal 5 3 2 4 7" xfId="12375"/>
    <cellStyle name="Normal 5 3 2 4 8" xfId="7452"/>
    <cellStyle name="Normal 5 3 2 4 9" xfId="3404"/>
    <cellStyle name="Normal 5 3 2 4_Degree data" xfId="2687"/>
    <cellStyle name="Normal 5 3 2 5" xfId="443"/>
    <cellStyle name="Normal 5 3 2 5 2" xfId="852"/>
    <cellStyle name="Normal 5 3 2 5 2 2" xfId="9702"/>
    <cellStyle name="Normal 5 3 2 5 2 3" xfId="4684"/>
    <cellStyle name="Normal 5 3 2 5 3" xfId="2067"/>
    <cellStyle name="Normal 5 3 2 5 3 2" xfId="11230"/>
    <cellStyle name="Normal 5 3 2 5 3 3" xfId="6214"/>
    <cellStyle name="Normal 5 3 2 5 4" xfId="8818"/>
    <cellStyle name="Normal 5 3 2 5 5" xfId="12684"/>
    <cellStyle name="Normal 5 3 2 5 6" xfId="7295"/>
    <cellStyle name="Normal 5 3 2 5 7" xfId="3749"/>
    <cellStyle name="Normal 5 3 2 6" xfId="776"/>
    <cellStyle name="Normal 5 3 2 6 2" xfId="2416"/>
    <cellStyle name="Normal 5 3 2 6 2 2" xfId="10173"/>
    <cellStyle name="Normal 5 3 2 6 2 3" xfId="5155"/>
    <cellStyle name="Normal 5 3 2 6 3" xfId="6563"/>
    <cellStyle name="Normal 5 3 2 6 3 2" xfId="11578"/>
    <cellStyle name="Normal 5 3 2 6 4" xfId="9289"/>
    <cellStyle name="Normal 5 3 2 6 5" xfId="13032"/>
    <cellStyle name="Normal 5 3 2 6 6" xfId="7766"/>
    <cellStyle name="Normal 5 3 2 6 7" xfId="4220"/>
    <cellStyle name="Normal 5 3 2 7" xfId="1202"/>
    <cellStyle name="Normal 5 3 2 7 2" xfId="2755"/>
    <cellStyle name="Normal 5 3 2 7 2 2" xfId="10411"/>
    <cellStyle name="Normal 5 3 2 7 2 3" xfId="5394"/>
    <cellStyle name="Normal 5 3 2 7 3" xfId="6792"/>
    <cellStyle name="Normal 5 3 2 7 3 2" xfId="11807"/>
    <cellStyle name="Normal 5 3 2 7 4" xfId="8656"/>
    <cellStyle name="Normal 5 3 2 7 5" xfId="13261"/>
    <cellStyle name="Normal 5 3 2 7 6" xfId="8005"/>
    <cellStyle name="Normal 5 3 2 7 7" xfId="3583"/>
    <cellStyle name="Normal 5 3 2 8" xfId="1601"/>
    <cellStyle name="Normal 5 3 2 8 2" xfId="9542"/>
    <cellStyle name="Normal 5 3 2 8 3" xfId="4524"/>
    <cellStyle name="Normal 5 3 2 9" xfId="5746"/>
    <cellStyle name="Normal 5 3 2 9 2" xfId="10762"/>
    <cellStyle name="Normal 5 3 2_Degree data" xfId="2617"/>
    <cellStyle name="Normal 5 3 3" xfId="200"/>
    <cellStyle name="Normal 5 3 3 10" xfId="7178"/>
    <cellStyle name="Normal 5 3 3 11" xfId="3347"/>
    <cellStyle name="Normal 5 3 3 2" xfId="393"/>
    <cellStyle name="Normal 5 3 3 2 2" xfId="643"/>
    <cellStyle name="Normal 5 3 3 2 2 2" xfId="2073"/>
    <cellStyle name="Normal 5 3 3 2 2 2 2" xfId="10179"/>
    <cellStyle name="Normal 5 3 3 2 2 2 3" xfId="5161"/>
    <cellStyle name="Normal 5 3 3 2 2 3" xfId="6220"/>
    <cellStyle name="Normal 5 3 3 2 2 3 2" xfId="11236"/>
    <cellStyle name="Normal 5 3 3 2 2 4" xfId="9295"/>
    <cellStyle name="Normal 5 3 3 2 2 5" xfId="12690"/>
    <cellStyle name="Normal 5 3 3 2 2 6" xfId="7772"/>
    <cellStyle name="Normal 5 3 3 2 2 7" xfId="4226"/>
    <cellStyle name="Normal 5 3 3 2 3" xfId="1052"/>
    <cellStyle name="Normal 5 3 3 2 3 2" xfId="2422"/>
    <cellStyle name="Normal 5 3 3 2 3 2 2" xfId="10611"/>
    <cellStyle name="Normal 5 3 3 2 3 2 3" xfId="5594"/>
    <cellStyle name="Normal 5 3 3 2 3 3" xfId="6569"/>
    <cellStyle name="Normal 5 3 3 2 3 3 2" xfId="11584"/>
    <cellStyle name="Normal 5 3 3 2 3 4" xfId="9018"/>
    <cellStyle name="Normal 5 3 3 2 3 5" xfId="13038"/>
    <cellStyle name="Normal 5 3 3 2 3 6" xfId="8205"/>
    <cellStyle name="Normal 5 3 3 2 3 7" xfId="3949"/>
    <cellStyle name="Normal 5 3 3 2 4" xfId="1410"/>
    <cellStyle name="Normal 5 3 3 2 4 2" xfId="2968"/>
    <cellStyle name="Normal 5 3 3 2 4 2 2" xfId="12007"/>
    <cellStyle name="Normal 5 3 3 2 4 2 3" xfId="6992"/>
    <cellStyle name="Normal 5 3 3 2 4 3" xfId="13461"/>
    <cellStyle name="Normal 5 3 3 2 4 4" xfId="9902"/>
    <cellStyle name="Normal 5 3 3 2 4 5" xfId="4884"/>
    <cellStyle name="Normal 5 3 3 2 5" xfId="1801"/>
    <cellStyle name="Normal 5 3 3 2 5 2" xfId="10964"/>
    <cellStyle name="Normal 5 3 3 2 5 3" xfId="5948"/>
    <cellStyle name="Normal 5 3 3 2 6" xfId="8525"/>
    <cellStyle name="Normal 5 3 3 2 7" xfId="12418"/>
    <cellStyle name="Normal 5 3 3 2 8" xfId="7495"/>
    <cellStyle name="Normal 5 3 3 2 9" xfId="3447"/>
    <cellStyle name="Normal 5 3 3 2_Degree data" xfId="2704"/>
    <cellStyle name="Normal 5 3 3 3" xfId="543"/>
    <cellStyle name="Normal 5 3 3 3 2" xfId="952"/>
    <cellStyle name="Normal 5 3 3 3 2 2" xfId="9802"/>
    <cellStyle name="Normal 5 3 3 3 2 3" xfId="4784"/>
    <cellStyle name="Normal 5 3 3 3 3" xfId="2072"/>
    <cellStyle name="Normal 5 3 3 3 3 2" xfId="11235"/>
    <cellStyle name="Normal 5 3 3 3 3 3" xfId="6219"/>
    <cellStyle name="Normal 5 3 3 3 4" xfId="8918"/>
    <cellStyle name="Normal 5 3 3 3 5" xfId="12689"/>
    <cellStyle name="Normal 5 3 3 3 6" xfId="7395"/>
    <cellStyle name="Normal 5 3 3 3 7" xfId="3849"/>
    <cellStyle name="Normal 5 3 3 4" xfId="806"/>
    <cellStyle name="Normal 5 3 3 4 2" xfId="2421"/>
    <cellStyle name="Normal 5 3 3 4 2 2" xfId="10178"/>
    <cellStyle name="Normal 5 3 3 4 2 3" xfId="5160"/>
    <cellStyle name="Normal 5 3 3 4 3" xfId="6568"/>
    <cellStyle name="Normal 5 3 3 4 3 2" xfId="11583"/>
    <cellStyle name="Normal 5 3 3 4 4" xfId="9294"/>
    <cellStyle name="Normal 5 3 3 4 5" xfId="13037"/>
    <cellStyle name="Normal 5 3 3 4 6" xfId="7771"/>
    <cellStyle name="Normal 5 3 3 4 7" xfId="4225"/>
    <cellStyle name="Normal 5 3 3 5" xfId="1308"/>
    <cellStyle name="Normal 5 3 3 5 2" xfId="2866"/>
    <cellStyle name="Normal 5 3 3 5 2 2" xfId="10511"/>
    <cellStyle name="Normal 5 3 3 5 2 3" xfId="5494"/>
    <cellStyle name="Normal 5 3 3 5 3" xfId="6892"/>
    <cellStyle name="Normal 5 3 3 5 3 2" xfId="11907"/>
    <cellStyle name="Normal 5 3 3 5 4" xfId="8699"/>
    <cellStyle name="Normal 5 3 3 5 5" xfId="13361"/>
    <cellStyle name="Normal 5 3 3 5 6" xfId="8105"/>
    <cellStyle name="Normal 5 3 3 5 7" xfId="3629"/>
    <cellStyle name="Normal 5 3 3 6" xfId="1701"/>
    <cellStyle name="Normal 5 3 3 6 2" xfId="9585"/>
    <cellStyle name="Normal 5 3 3 6 3" xfId="4567"/>
    <cellStyle name="Normal 5 3 3 7" xfId="5848"/>
    <cellStyle name="Normal 5 3 3 7 2" xfId="10864"/>
    <cellStyle name="Normal 5 3 3 8" xfId="8425"/>
    <cellStyle name="Normal 5 3 3 9" xfId="12318"/>
    <cellStyle name="Normal 5 3 3_Degree data" xfId="2686"/>
    <cellStyle name="Normal 5 3 4" xfId="236"/>
    <cellStyle name="Normal 5 3 4 10" xfId="7205"/>
    <cellStyle name="Normal 5 3 4 11" xfId="3269"/>
    <cellStyle name="Normal 5 3 4 2" xfId="313"/>
    <cellStyle name="Normal 5 3 4 2 2" xfId="670"/>
    <cellStyle name="Normal 5 3 4 2 2 2" xfId="2075"/>
    <cellStyle name="Normal 5 3 4 2 2 2 2" xfId="10181"/>
    <cellStyle name="Normal 5 3 4 2 2 2 3" xfId="5163"/>
    <cellStyle name="Normal 5 3 4 2 2 3" xfId="6222"/>
    <cellStyle name="Normal 5 3 4 2 2 3 2" xfId="11238"/>
    <cellStyle name="Normal 5 3 4 2 2 4" xfId="9297"/>
    <cellStyle name="Normal 5 3 4 2 2 5" xfId="12692"/>
    <cellStyle name="Normal 5 3 4 2 2 6" xfId="7774"/>
    <cellStyle name="Normal 5 3 4 2 2 7" xfId="4228"/>
    <cellStyle name="Normal 5 3 4 2 3" xfId="1079"/>
    <cellStyle name="Normal 5 3 4 2 3 2" xfId="2424"/>
    <cellStyle name="Normal 5 3 4 2 3 2 2" xfId="10638"/>
    <cellStyle name="Normal 5 3 4 2 3 2 3" xfId="5621"/>
    <cellStyle name="Normal 5 3 4 2 3 3" xfId="6571"/>
    <cellStyle name="Normal 5 3 4 2 3 3 2" xfId="11586"/>
    <cellStyle name="Normal 5 3 4 2 3 4" xfId="9045"/>
    <cellStyle name="Normal 5 3 4 2 3 5" xfId="13040"/>
    <cellStyle name="Normal 5 3 4 2 3 6" xfId="8232"/>
    <cellStyle name="Normal 5 3 4 2 3 7" xfId="3976"/>
    <cellStyle name="Normal 5 3 4 2 4" xfId="1437"/>
    <cellStyle name="Normal 5 3 4 2 4 2" xfId="2996"/>
    <cellStyle name="Normal 5 3 4 2 4 2 2" xfId="12034"/>
    <cellStyle name="Normal 5 3 4 2 4 2 3" xfId="7019"/>
    <cellStyle name="Normal 5 3 4 2 4 3" xfId="13488"/>
    <cellStyle name="Normal 5 3 4 2 4 4" xfId="9929"/>
    <cellStyle name="Normal 5 3 4 2 4 5" xfId="4911"/>
    <cellStyle name="Normal 5 3 4 2 5" xfId="1828"/>
    <cellStyle name="Normal 5 3 4 2 5 2" xfId="10991"/>
    <cellStyle name="Normal 5 3 4 2 5 3" xfId="5975"/>
    <cellStyle name="Normal 5 3 4 2 6" xfId="8552"/>
    <cellStyle name="Normal 5 3 4 2 7" xfId="12445"/>
    <cellStyle name="Normal 5 3 4 2 8" xfId="7522"/>
    <cellStyle name="Normal 5 3 4 2 9" xfId="3474"/>
    <cellStyle name="Normal 5 3 4 2_Degree data" xfId="2774"/>
    <cellStyle name="Normal 5 3 4 3" xfId="465"/>
    <cellStyle name="Normal 5 3 4 3 2" xfId="2074"/>
    <cellStyle name="Normal 5 3 4 3 2 2" xfId="9724"/>
    <cellStyle name="Normal 5 3 4 3 2 3" xfId="4706"/>
    <cellStyle name="Normal 5 3 4 3 3" xfId="6221"/>
    <cellStyle name="Normal 5 3 4 3 3 2" xfId="11237"/>
    <cellStyle name="Normal 5 3 4 3 4" xfId="8840"/>
    <cellStyle name="Normal 5 3 4 3 5" xfId="12691"/>
    <cellStyle name="Normal 5 3 4 3 6" xfId="7317"/>
    <cellStyle name="Normal 5 3 4 3 7" xfId="3771"/>
    <cellStyle name="Normal 5 3 4 4" xfId="874"/>
    <cellStyle name="Normal 5 3 4 4 2" xfId="2423"/>
    <cellStyle name="Normal 5 3 4 4 2 2" xfId="10180"/>
    <cellStyle name="Normal 5 3 4 4 2 3" xfId="5162"/>
    <cellStyle name="Normal 5 3 4 4 3" xfId="6570"/>
    <cellStyle name="Normal 5 3 4 4 3 2" xfId="11585"/>
    <cellStyle name="Normal 5 3 4 4 4" xfId="9296"/>
    <cellStyle name="Normal 5 3 4 4 5" xfId="13039"/>
    <cellStyle name="Normal 5 3 4 4 6" xfId="7773"/>
    <cellStyle name="Normal 5 3 4 4 7" xfId="4227"/>
    <cellStyle name="Normal 5 3 4 5" xfId="1226"/>
    <cellStyle name="Normal 5 3 4 5 2" xfId="2782"/>
    <cellStyle name="Normal 5 3 4 5 2 2" xfId="10433"/>
    <cellStyle name="Normal 5 3 4 5 2 3" xfId="5416"/>
    <cellStyle name="Normal 5 3 4 5 3" xfId="6814"/>
    <cellStyle name="Normal 5 3 4 5 3 2" xfId="11829"/>
    <cellStyle name="Normal 5 3 4 5 4" xfId="8726"/>
    <cellStyle name="Normal 5 3 4 5 5" xfId="13283"/>
    <cellStyle name="Normal 5 3 4 5 6" xfId="8027"/>
    <cellStyle name="Normal 5 3 4 5 7" xfId="3656"/>
    <cellStyle name="Normal 5 3 4 6" xfId="1623"/>
    <cellStyle name="Normal 5 3 4 6 2" xfId="9612"/>
    <cellStyle name="Normal 5 3 4 6 3" xfId="4594"/>
    <cellStyle name="Normal 5 3 4 7" xfId="5770"/>
    <cellStyle name="Normal 5 3 4 7 2" xfId="10786"/>
    <cellStyle name="Normal 5 3 4 8" xfId="8347"/>
    <cellStyle name="Normal 5 3 4 9" xfId="12240"/>
    <cellStyle name="Normal 5 3 4_Degree data" xfId="2649"/>
    <cellStyle name="Normal 5 3 5" xfId="262"/>
    <cellStyle name="Normal 5 3 5 2" xfId="565"/>
    <cellStyle name="Normal 5 3 5 2 2" xfId="2076"/>
    <cellStyle name="Normal 5 3 5 2 2 2" xfId="10182"/>
    <cellStyle name="Normal 5 3 5 2 2 3" xfId="5164"/>
    <cellStyle name="Normal 5 3 5 2 3" xfId="6223"/>
    <cellStyle name="Normal 5 3 5 2 3 2" xfId="11239"/>
    <cellStyle name="Normal 5 3 5 2 4" xfId="9298"/>
    <cellStyle name="Normal 5 3 5 2 5" xfId="12693"/>
    <cellStyle name="Normal 5 3 5 2 6" xfId="7775"/>
    <cellStyle name="Normal 5 3 5 2 7" xfId="4229"/>
    <cellStyle name="Normal 5 3 5 3" xfId="974"/>
    <cellStyle name="Normal 5 3 5 3 2" xfId="2425"/>
    <cellStyle name="Normal 5 3 5 3 2 2" xfId="10533"/>
    <cellStyle name="Normal 5 3 5 3 2 3" xfId="5516"/>
    <cellStyle name="Normal 5 3 5 3 3" xfId="6572"/>
    <cellStyle name="Normal 5 3 5 3 3 2" xfId="11587"/>
    <cellStyle name="Normal 5 3 5 3 4" xfId="8940"/>
    <cellStyle name="Normal 5 3 5 3 5" xfId="13041"/>
    <cellStyle name="Normal 5 3 5 3 6" xfId="8127"/>
    <cellStyle name="Normal 5 3 5 3 7" xfId="3871"/>
    <cellStyle name="Normal 5 3 5 4" xfId="1330"/>
    <cellStyle name="Normal 5 3 5 4 2" xfId="2888"/>
    <cellStyle name="Normal 5 3 5 4 2 2" xfId="11929"/>
    <cellStyle name="Normal 5 3 5 4 2 3" xfId="6914"/>
    <cellStyle name="Normal 5 3 5 4 3" xfId="13383"/>
    <cellStyle name="Normal 5 3 5 4 4" xfId="9824"/>
    <cellStyle name="Normal 5 3 5 4 5" xfId="4806"/>
    <cellStyle name="Normal 5 3 5 5" xfId="1723"/>
    <cellStyle name="Normal 5 3 5 5 2" xfId="10886"/>
    <cellStyle name="Normal 5 3 5 5 3" xfId="5870"/>
    <cellStyle name="Normal 5 3 5 6" xfId="8447"/>
    <cellStyle name="Normal 5 3 5 7" xfId="12340"/>
    <cellStyle name="Normal 5 3 5 8" xfId="7417"/>
    <cellStyle name="Normal 5 3 5 9" xfId="3369"/>
    <cellStyle name="Normal 5 3 5_Degree data" xfId="2736"/>
    <cellStyle name="Normal 5 3 6" xfId="418"/>
    <cellStyle name="Normal 5 3 6 2" xfId="826"/>
    <cellStyle name="Normal 5 3 6 2 2" xfId="2077"/>
    <cellStyle name="Normal 5 3 6 2 2 2" xfId="10183"/>
    <cellStyle name="Normal 5 3 6 2 2 3" xfId="5165"/>
    <cellStyle name="Normal 5 3 6 2 3" xfId="6224"/>
    <cellStyle name="Normal 5 3 6 2 3 2" xfId="11240"/>
    <cellStyle name="Normal 5 3 6 2 4" xfId="9299"/>
    <cellStyle name="Normal 5 3 6 2 5" xfId="12694"/>
    <cellStyle name="Normal 5 3 6 2 6" xfId="7776"/>
    <cellStyle name="Normal 5 3 6 2 7" xfId="4230"/>
    <cellStyle name="Normal 5 3 6 3" xfId="1176"/>
    <cellStyle name="Normal 5 3 6 3 2" xfId="2426"/>
    <cellStyle name="Normal 5 3 6 3 2 2" xfId="10386"/>
    <cellStyle name="Normal 5 3 6 3 2 3" xfId="5369"/>
    <cellStyle name="Normal 5 3 6 3 3" xfId="6573"/>
    <cellStyle name="Normal 5 3 6 3 3 2" xfId="11588"/>
    <cellStyle name="Normal 5 3 6 3 4" xfId="8613"/>
    <cellStyle name="Normal 5 3 6 3 5" xfId="13042"/>
    <cellStyle name="Normal 5 3 6 3 6" xfId="7980"/>
    <cellStyle name="Normal 5 3 6 3 7" xfId="3535"/>
    <cellStyle name="Normal 5 3 6 4" xfId="2727"/>
    <cellStyle name="Normal 5 3 6 4 2" xfId="6767"/>
    <cellStyle name="Normal 5 3 6 4 2 2" xfId="11782"/>
    <cellStyle name="Normal 5 3 6 4 3" xfId="13236"/>
    <cellStyle name="Normal 5 3 6 4 4" xfId="9677"/>
    <cellStyle name="Normal 5 3 6 4 5" xfId="4659"/>
    <cellStyle name="Normal 5 3 6 5" xfId="1576"/>
    <cellStyle name="Normal 5 3 6 5 2" xfId="10737"/>
    <cellStyle name="Normal 5 3 6 5 3" xfId="5721"/>
    <cellStyle name="Normal 5 3 6 6" xfId="8793"/>
    <cellStyle name="Normal 5 3 6 7" xfId="12193"/>
    <cellStyle name="Normal 5 3 6 8" xfId="7270"/>
    <cellStyle name="Normal 5 3 6 9" xfId="3724"/>
    <cellStyle name="Normal 5 3 6_Degree data" xfId="2699"/>
    <cellStyle name="Normal 5 3 7" xfId="752"/>
    <cellStyle name="Normal 5 3 7 2" xfId="2066"/>
    <cellStyle name="Normal 5 3 7 2 2" xfId="10172"/>
    <cellStyle name="Normal 5 3 7 2 3" xfId="5154"/>
    <cellStyle name="Normal 5 3 7 3" xfId="6213"/>
    <cellStyle name="Normal 5 3 7 3 2" xfId="11229"/>
    <cellStyle name="Normal 5 3 7 4" xfId="9288"/>
    <cellStyle name="Normal 5 3 7 5" xfId="12683"/>
    <cellStyle name="Normal 5 3 7 6" xfId="7765"/>
    <cellStyle name="Normal 5 3 7 7" xfId="4219"/>
    <cellStyle name="Normal 5 3 8" xfId="1156"/>
    <cellStyle name="Normal 5 3 8 2" xfId="2415"/>
    <cellStyle name="Normal 5 3 8 2 2" xfId="10366"/>
    <cellStyle name="Normal 5 3 8 2 3" xfId="5349"/>
    <cellStyle name="Normal 5 3 8 3" xfId="6562"/>
    <cellStyle name="Normal 5 3 8 3 2" xfId="11577"/>
    <cellStyle name="Normal 5 3 8 4" xfId="8620"/>
    <cellStyle name="Normal 5 3 8 5" xfId="13031"/>
    <cellStyle name="Normal 5 3 8 6" xfId="7960"/>
    <cellStyle name="Normal 5 3 8 7" xfId="3544"/>
    <cellStyle name="Normal 5 3 9" xfId="2701"/>
    <cellStyle name="Normal 5 3 9 2" xfId="6747"/>
    <cellStyle name="Normal 5 3 9 2 2" xfId="11762"/>
    <cellStyle name="Normal 5 3 9 3" xfId="13216"/>
    <cellStyle name="Normal 5 3 9 4" xfId="9506"/>
    <cellStyle name="Normal 5 3 9 5" xfId="4488"/>
    <cellStyle name="Normal 5 3_Degree data" xfId="2713"/>
    <cellStyle name="Normal 5 4" xfId="108"/>
    <cellStyle name="Normal 5 4 10" xfId="1525"/>
    <cellStyle name="Normal 5 4 10 2" xfId="8322"/>
    <cellStyle name="Normal 5 4 11" xfId="12142"/>
    <cellStyle name="Normal 5 4 12" xfId="7134"/>
    <cellStyle name="Normal 5 4 13" xfId="3243"/>
    <cellStyle name="Normal 5 4 2" xfId="173"/>
    <cellStyle name="Normal 5 4 2 10" xfId="7177"/>
    <cellStyle name="Normal 5 4 2 11" xfId="3346"/>
    <cellStyle name="Normal 5 4 2 2" xfId="391"/>
    <cellStyle name="Normal 5 4 2 2 2" xfId="642"/>
    <cellStyle name="Normal 5 4 2 2 2 2" xfId="2080"/>
    <cellStyle name="Normal 5 4 2 2 2 2 2" xfId="10186"/>
    <cellStyle name="Normal 5 4 2 2 2 2 3" xfId="5168"/>
    <cellStyle name="Normal 5 4 2 2 2 3" xfId="6227"/>
    <cellStyle name="Normal 5 4 2 2 2 3 2" xfId="11243"/>
    <cellStyle name="Normal 5 4 2 2 2 4" xfId="9302"/>
    <cellStyle name="Normal 5 4 2 2 2 5" xfId="12697"/>
    <cellStyle name="Normal 5 4 2 2 2 6" xfId="7779"/>
    <cellStyle name="Normal 5 4 2 2 2 7" xfId="4233"/>
    <cellStyle name="Normal 5 4 2 2 3" xfId="1051"/>
    <cellStyle name="Normal 5 4 2 2 3 2" xfId="2429"/>
    <cellStyle name="Normal 5 4 2 2 3 2 2" xfId="10610"/>
    <cellStyle name="Normal 5 4 2 2 3 2 3" xfId="5593"/>
    <cellStyle name="Normal 5 4 2 2 3 3" xfId="6576"/>
    <cellStyle name="Normal 5 4 2 2 3 3 2" xfId="11591"/>
    <cellStyle name="Normal 5 4 2 2 3 4" xfId="9017"/>
    <cellStyle name="Normal 5 4 2 2 3 5" xfId="13045"/>
    <cellStyle name="Normal 5 4 2 2 3 6" xfId="8204"/>
    <cellStyle name="Normal 5 4 2 2 3 7" xfId="3948"/>
    <cellStyle name="Normal 5 4 2 2 4" xfId="1408"/>
    <cellStyle name="Normal 5 4 2 2 4 2" xfId="2966"/>
    <cellStyle name="Normal 5 4 2 2 4 2 2" xfId="12006"/>
    <cellStyle name="Normal 5 4 2 2 4 2 3" xfId="6991"/>
    <cellStyle name="Normal 5 4 2 2 4 3" xfId="13460"/>
    <cellStyle name="Normal 5 4 2 2 4 4" xfId="9901"/>
    <cellStyle name="Normal 5 4 2 2 4 5" xfId="4883"/>
    <cellStyle name="Normal 5 4 2 2 5" xfId="1800"/>
    <cellStyle name="Normal 5 4 2 2 5 2" xfId="10963"/>
    <cellStyle name="Normal 5 4 2 2 5 3" xfId="5947"/>
    <cellStyle name="Normal 5 4 2 2 6" xfId="8524"/>
    <cellStyle name="Normal 5 4 2 2 7" xfId="12417"/>
    <cellStyle name="Normal 5 4 2 2 8" xfId="7494"/>
    <cellStyle name="Normal 5 4 2 2 9" xfId="3446"/>
    <cellStyle name="Normal 5 4 2 2_Degree data" xfId="2688"/>
    <cellStyle name="Normal 5 4 2 3" xfId="542"/>
    <cellStyle name="Normal 5 4 2 3 2" xfId="951"/>
    <cellStyle name="Normal 5 4 2 3 2 2" xfId="9801"/>
    <cellStyle name="Normal 5 4 2 3 2 3" xfId="4783"/>
    <cellStyle name="Normal 5 4 2 3 3" xfId="2079"/>
    <cellStyle name="Normal 5 4 2 3 3 2" xfId="11242"/>
    <cellStyle name="Normal 5 4 2 3 3 3" xfId="6226"/>
    <cellStyle name="Normal 5 4 2 3 4" xfId="8917"/>
    <cellStyle name="Normal 5 4 2 3 5" xfId="12696"/>
    <cellStyle name="Normal 5 4 2 3 6" xfId="7394"/>
    <cellStyle name="Normal 5 4 2 3 7" xfId="3848"/>
    <cellStyle name="Normal 5 4 2 4" xfId="775"/>
    <cellStyle name="Normal 5 4 2 4 2" xfId="2428"/>
    <cellStyle name="Normal 5 4 2 4 2 2" xfId="10185"/>
    <cellStyle name="Normal 5 4 2 4 2 3" xfId="5167"/>
    <cellStyle name="Normal 5 4 2 4 3" xfId="6575"/>
    <cellStyle name="Normal 5 4 2 4 3 2" xfId="11590"/>
    <cellStyle name="Normal 5 4 2 4 4" xfId="9301"/>
    <cellStyle name="Normal 5 4 2 4 5" xfId="13044"/>
    <cellStyle name="Normal 5 4 2 4 6" xfId="7778"/>
    <cellStyle name="Normal 5 4 2 4 7" xfId="4232"/>
    <cellStyle name="Normal 5 4 2 5" xfId="1307"/>
    <cellStyle name="Normal 5 4 2 5 2" xfId="2864"/>
    <cellStyle name="Normal 5 4 2 5 2 2" xfId="10510"/>
    <cellStyle name="Normal 5 4 2 5 2 3" xfId="5493"/>
    <cellStyle name="Normal 5 4 2 5 3" xfId="6891"/>
    <cellStyle name="Normal 5 4 2 5 3 2" xfId="11906"/>
    <cellStyle name="Normal 5 4 2 5 4" xfId="8698"/>
    <cellStyle name="Normal 5 4 2 5 5" xfId="13360"/>
    <cellStyle name="Normal 5 4 2 5 6" xfId="8104"/>
    <cellStyle name="Normal 5 4 2 5 7" xfId="3627"/>
    <cellStyle name="Normal 5 4 2 6" xfId="1700"/>
    <cellStyle name="Normal 5 4 2 6 2" xfId="9584"/>
    <cellStyle name="Normal 5 4 2 6 3" xfId="4566"/>
    <cellStyle name="Normal 5 4 2 7" xfId="5847"/>
    <cellStyle name="Normal 5 4 2 7 2" xfId="10863"/>
    <cellStyle name="Normal 5 4 2 8" xfId="8424"/>
    <cellStyle name="Normal 5 4 2 9" xfId="12317"/>
    <cellStyle name="Normal 5 4 2_Degree data" xfId="2591"/>
    <cellStyle name="Normal 5 4 3" xfId="199"/>
    <cellStyle name="Normal 5 4 3 10" xfId="7238"/>
    <cellStyle name="Normal 5 4 3 11" xfId="3303"/>
    <cellStyle name="Normal 5 4 3 2" xfId="347"/>
    <cellStyle name="Normal 5 4 3 2 2" xfId="703"/>
    <cellStyle name="Normal 5 4 3 2 2 2" xfId="2082"/>
    <cellStyle name="Normal 5 4 3 2 2 2 2" xfId="10188"/>
    <cellStyle name="Normal 5 4 3 2 2 2 3" xfId="5170"/>
    <cellStyle name="Normal 5 4 3 2 2 3" xfId="6229"/>
    <cellStyle name="Normal 5 4 3 2 2 3 2" xfId="11245"/>
    <cellStyle name="Normal 5 4 3 2 2 4" xfId="9304"/>
    <cellStyle name="Normal 5 4 3 2 2 5" xfId="12699"/>
    <cellStyle name="Normal 5 4 3 2 2 6" xfId="7781"/>
    <cellStyle name="Normal 5 4 3 2 2 7" xfId="4235"/>
    <cellStyle name="Normal 5 4 3 2 3" xfId="1112"/>
    <cellStyle name="Normal 5 4 3 2 3 2" xfId="2431"/>
    <cellStyle name="Normal 5 4 3 2 3 2 2" xfId="10671"/>
    <cellStyle name="Normal 5 4 3 2 3 2 3" xfId="5654"/>
    <cellStyle name="Normal 5 4 3 2 3 3" xfId="6578"/>
    <cellStyle name="Normal 5 4 3 2 3 3 2" xfId="11593"/>
    <cellStyle name="Normal 5 4 3 2 3 4" xfId="9078"/>
    <cellStyle name="Normal 5 4 3 2 3 5" xfId="13047"/>
    <cellStyle name="Normal 5 4 3 2 3 6" xfId="8265"/>
    <cellStyle name="Normal 5 4 3 2 3 7" xfId="4009"/>
    <cellStyle name="Normal 5 4 3 2 4" xfId="1470"/>
    <cellStyle name="Normal 5 4 3 2 4 2" xfId="3029"/>
    <cellStyle name="Normal 5 4 3 2 4 2 2" xfId="12067"/>
    <cellStyle name="Normal 5 4 3 2 4 2 3" xfId="7052"/>
    <cellStyle name="Normal 5 4 3 2 4 3" xfId="13521"/>
    <cellStyle name="Normal 5 4 3 2 4 4" xfId="9962"/>
    <cellStyle name="Normal 5 4 3 2 4 5" xfId="4944"/>
    <cellStyle name="Normal 5 4 3 2 5" xfId="1861"/>
    <cellStyle name="Normal 5 4 3 2 5 2" xfId="11024"/>
    <cellStyle name="Normal 5 4 3 2 5 3" xfId="6008"/>
    <cellStyle name="Normal 5 4 3 2 6" xfId="8585"/>
    <cellStyle name="Normal 5 4 3 2 7" xfId="12478"/>
    <cellStyle name="Normal 5 4 3 2 8" xfId="7555"/>
    <cellStyle name="Normal 5 4 3 2 9" xfId="3507"/>
    <cellStyle name="Normal 5 4 3 2_Degree data" xfId="2650"/>
    <cellStyle name="Normal 5 4 3 3" xfId="499"/>
    <cellStyle name="Normal 5 4 3 3 2" xfId="908"/>
    <cellStyle name="Normal 5 4 3 3 2 2" xfId="9758"/>
    <cellStyle name="Normal 5 4 3 3 2 3" xfId="4740"/>
    <cellStyle name="Normal 5 4 3 3 3" xfId="2081"/>
    <cellStyle name="Normal 5 4 3 3 3 2" xfId="11244"/>
    <cellStyle name="Normal 5 4 3 3 3 3" xfId="6228"/>
    <cellStyle name="Normal 5 4 3 3 4" xfId="8874"/>
    <cellStyle name="Normal 5 4 3 3 5" xfId="12698"/>
    <cellStyle name="Normal 5 4 3 3 6" xfId="7351"/>
    <cellStyle name="Normal 5 4 3 3 7" xfId="3805"/>
    <cellStyle name="Normal 5 4 3 4" xfId="805"/>
    <cellStyle name="Normal 5 4 3 4 2" xfId="2430"/>
    <cellStyle name="Normal 5 4 3 4 2 2" xfId="10187"/>
    <cellStyle name="Normal 5 4 3 4 2 3" xfId="5169"/>
    <cellStyle name="Normal 5 4 3 4 3" xfId="6577"/>
    <cellStyle name="Normal 5 4 3 4 3 2" xfId="11592"/>
    <cellStyle name="Normal 5 4 3 4 4" xfId="9303"/>
    <cellStyle name="Normal 5 4 3 4 5" xfId="13046"/>
    <cellStyle name="Normal 5 4 3 4 6" xfId="7780"/>
    <cellStyle name="Normal 5 4 3 4 7" xfId="4234"/>
    <cellStyle name="Normal 5 4 3 5" xfId="1263"/>
    <cellStyle name="Normal 5 4 3 5 2" xfId="2819"/>
    <cellStyle name="Normal 5 4 3 5 2 2" xfId="10467"/>
    <cellStyle name="Normal 5 4 3 5 2 3" xfId="5450"/>
    <cellStyle name="Normal 5 4 3 5 3" xfId="6848"/>
    <cellStyle name="Normal 5 4 3 5 3 2" xfId="11863"/>
    <cellStyle name="Normal 5 4 3 5 4" xfId="8759"/>
    <cellStyle name="Normal 5 4 3 5 5" xfId="13317"/>
    <cellStyle name="Normal 5 4 3 5 6" xfId="8061"/>
    <cellStyle name="Normal 5 4 3 5 7" xfId="3689"/>
    <cellStyle name="Normal 5 4 3 6" xfId="1657"/>
    <cellStyle name="Normal 5 4 3 6 2" xfId="9645"/>
    <cellStyle name="Normal 5 4 3 6 3" xfId="4627"/>
    <cellStyle name="Normal 5 4 3 7" xfId="5804"/>
    <cellStyle name="Normal 5 4 3 7 2" xfId="10820"/>
    <cellStyle name="Normal 5 4 3 8" xfId="8381"/>
    <cellStyle name="Normal 5 4 3 9" xfId="12274"/>
    <cellStyle name="Normal 5 4 3_Degree data" xfId="2705"/>
    <cellStyle name="Normal 5 4 4" xfId="235"/>
    <cellStyle name="Normal 5 4 4 2" xfId="599"/>
    <cellStyle name="Normal 5 4 4 2 2" xfId="2083"/>
    <cellStyle name="Normal 5 4 4 2 2 2" xfId="10189"/>
    <cellStyle name="Normal 5 4 4 2 2 3" xfId="5171"/>
    <cellStyle name="Normal 5 4 4 2 3" xfId="6230"/>
    <cellStyle name="Normal 5 4 4 2 3 2" xfId="11246"/>
    <cellStyle name="Normal 5 4 4 2 4" xfId="9305"/>
    <cellStyle name="Normal 5 4 4 2 5" xfId="12700"/>
    <cellStyle name="Normal 5 4 4 2 6" xfId="7782"/>
    <cellStyle name="Normal 5 4 4 2 7" xfId="4236"/>
    <cellStyle name="Normal 5 4 4 3" xfId="1008"/>
    <cellStyle name="Normal 5 4 4 3 2" xfId="2432"/>
    <cellStyle name="Normal 5 4 4 3 2 2" xfId="10567"/>
    <cellStyle name="Normal 5 4 4 3 2 3" xfId="5550"/>
    <cellStyle name="Normal 5 4 4 3 3" xfId="6579"/>
    <cellStyle name="Normal 5 4 4 3 3 2" xfId="11594"/>
    <cellStyle name="Normal 5 4 4 3 4" xfId="8974"/>
    <cellStyle name="Normal 5 4 4 3 5" xfId="13048"/>
    <cellStyle name="Normal 5 4 4 3 6" xfId="8161"/>
    <cellStyle name="Normal 5 4 4 3 7" xfId="3905"/>
    <cellStyle name="Normal 5 4 4 4" xfId="1364"/>
    <cellStyle name="Normal 5 4 4 4 2" xfId="2922"/>
    <cellStyle name="Normal 5 4 4 4 2 2" xfId="11963"/>
    <cellStyle name="Normal 5 4 4 4 2 3" xfId="6948"/>
    <cellStyle name="Normal 5 4 4 4 3" xfId="13417"/>
    <cellStyle name="Normal 5 4 4 4 4" xfId="9858"/>
    <cellStyle name="Normal 5 4 4 4 5" xfId="4840"/>
    <cellStyle name="Normal 5 4 4 5" xfId="1757"/>
    <cellStyle name="Normal 5 4 4 5 2" xfId="10920"/>
    <cellStyle name="Normal 5 4 4 5 3" xfId="5904"/>
    <cellStyle name="Normal 5 4 4 6" xfId="8481"/>
    <cellStyle name="Normal 5 4 4 7" xfId="12374"/>
    <cellStyle name="Normal 5 4 4 8" xfId="7451"/>
    <cellStyle name="Normal 5 4 4 9" xfId="3403"/>
    <cellStyle name="Normal 5 4 4_Degree data" xfId="2697"/>
    <cellStyle name="Normal 5 4 5" xfId="284"/>
    <cellStyle name="Normal 5 4 5 2" xfId="848"/>
    <cellStyle name="Normal 5 4 5 2 2" xfId="2084"/>
    <cellStyle name="Normal 5 4 5 2 2 2" xfId="10190"/>
    <cellStyle name="Normal 5 4 5 2 2 3" xfId="5172"/>
    <cellStyle name="Normal 5 4 5 2 3" xfId="6231"/>
    <cellStyle name="Normal 5 4 5 2 3 2" xfId="11247"/>
    <cellStyle name="Normal 5 4 5 2 4" xfId="9306"/>
    <cellStyle name="Normal 5 4 5 2 5" xfId="12701"/>
    <cellStyle name="Normal 5 4 5 2 6" xfId="7783"/>
    <cellStyle name="Normal 5 4 5 2 7" xfId="4237"/>
    <cellStyle name="Normal 5 4 5 3" xfId="1199"/>
    <cellStyle name="Normal 5 4 5 3 2" xfId="2433"/>
    <cellStyle name="Normal 5 4 5 3 2 2" xfId="10408"/>
    <cellStyle name="Normal 5 4 5 3 2 3" xfId="5391"/>
    <cellStyle name="Normal 5 4 5 3 3" xfId="6580"/>
    <cellStyle name="Normal 5 4 5 3 3 2" xfId="11595"/>
    <cellStyle name="Normal 5 4 5 3 4" xfId="9474"/>
    <cellStyle name="Normal 5 4 5 3 5" xfId="13049"/>
    <cellStyle name="Normal 5 4 5 3 6" xfId="8002"/>
    <cellStyle name="Normal 5 4 5 3 7" xfId="4456"/>
    <cellStyle name="Normal 5 4 5 4" xfId="2751"/>
    <cellStyle name="Normal 5 4 5 4 2" xfId="6789"/>
    <cellStyle name="Normal 5 4 5 4 2 2" xfId="11804"/>
    <cellStyle name="Normal 5 4 5 4 3" xfId="13258"/>
    <cellStyle name="Normal 5 4 5 4 4" xfId="9699"/>
    <cellStyle name="Normal 5 4 5 4 5" xfId="4681"/>
    <cellStyle name="Normal 5 4 5 5" xfId="1598"/>
    <cellStyle name="Normal 5 4 5 5 2" xfId="10759"/>
    <cellStyle name="Normal 5 4 5 5 3" xfId="5743"/>
    <cellStyle name="Normal 5 4 5 6" xfId="8815"/>
    <cellStyle name="Normal 5 4 5 7" xfId="12215"/>
    <cellStyle name="Normal 5 4 5 8" xfId="7292"/>
    <cellStyle name="Normal 5 4 5 9" xfId="3746"/>
    <cellStyle name="Normal 5 4 5_Degree data" xfId="2820"/>
    <cellStyle name="Normal 5 4 6" xfId="440"/>
    <cellStyle name="Normal 5 4 6 2" xfId="2078"/>
    <cellStyle name="Normal 5 4 6 2 2" xfId="10184"/>
    <cellStyle name="Normal 5 4 6 2 3" xfId="5166"/>
    <cellStyle name="Normal 5 4 6 3" xfId="6225"/>
    <cellStyle name="Normal 5 4 6 3 2" xfId="11241"/>
    <cellStyle name="Normal 5 4 6 4" xfId="9300"/>
    <cellStyle name="Normal 5 4 6 5" xfId="12695"/>
    <cellStyle name="Normal 5 4 6 6" xfId="7777"/>
    <cellStyle name="Normal 5 4 6 7" xfId="4231"/>
    <cellStyle name="Normal 5 4 7" xfId="751"/>
    <cellStyle name="Normal 5 4 7 2" xfId="2427"/>
    <cellStyle name="Normal 5 4 7 2 2" xfId="10365"/>
    <cellStyle name="Normal 5 4 7 2 3" xfId="5348"/>
    <cellStyle name="Normal 5 4 7 3" xfId="6574"/>
    <cellStyle name="Normal 5 4 7 3 2" xfId="11589"/>
    <cellStyle name="Normal 5 4 7 4" xfId="8654"/>
    <cellStyle name="Normal 5 4 7 5" xfId="13043"/>
    <cellStyle name="Normal 5 4 7 6" xfId="7959"/>
    <cellStyle name="Normal 5 4 7 7" xfId="3581"/>
    <cellStyle name="Normal 5 4 8" xfId="1155"/>
    <cellStyle name="Normal 5 4 8 2" xfId="2680"/>
    <cellStyle name="Normal 5 4 8 2 2" xfId="11761"/>
    <cellStyle name="Normal 5 4 8 2 3" xfId="6746"/>
    <cellStyle name="Normal 5 4 8 3" xfId="13215"/>
    <cellStyle name="Normal 5 4 8 4" xfId="9541"/>
    <cellStyle name="Normal 5 4 8 5" xfId="4523"/>
    <cellStyle name="Normal 5 4 9" xfId="1555"/>
    <cellStyle name="Normal 5 4 9 2" xfId="12172"/>
    <cellStyle name="Normal 5 4 9 3" xfId="10716"/>
    <cellStyle name="Normal 5 4 9 4" xfId="5700"/>
    <cellStyle name="Normal 5 4_Degree data" xfId="2651"/>
    <cellStyle name="Normal 5 5" xfId="165"/>
    <cellStyle name="Normal 5 5 10" xfId="8310"/>
    <cellStyle name="Normal 5 5 11" xfId="12130"/>
    <cellStyle name="Normal 5 5 12" xfId="7122"/>
    <cellStyle name="Normal 5 5 13" xfId="3231"/>
    <cellStyle name="Normal 5 5 2" xfId="379"/>
    <cellStyle name="Normal 5 5 2 10" xfId="7165"/>
    <cellStyle name="Normal 5 5 2 11" xfId="3334"/>
    <cellStyle name="Normal 5 5 2 2" xfId="630"/>
    <cellStyle name="Normal 5 5 2 2 2" xfId="1039"/>
    <cellStyle name="Normal 5 5 2 2 2 2" xfId="2087"/>
    <cellStyle name="Normal 5 5 2 2 2 2 2" xfId="10193"/>
    <cellStyle name="Normal 5 5 2 2 2 2 3" xfId="5175"/>
    <cellStyle name="Normal 5 5 2 2 2 3" xfId="6234"/>
    <cellStyle name="Normal 5 5 2 2 2 3 2" xfId="11250"/>
    <cellStyle name="Normal 5 5 2 2 2 4" xfId="9309"/>
    <cellStyle name="Normal 5 5 2 2 2 5" xfId="12704"/>
    <cellStyle name="Normal 5 5 2 2 2 6" xfId="7786"/>
    <cellStyle name="Normal 5 5 2 2 2 7" xfId="4240"/>
    <cellStyle name="Normal 5 5 2 2 3" xfId="1396"/>
    <cellStyle name="Normal 5 5 2 2 3 2" xfId="2436"/>
    <cellStyle name="Normal 5 5 2 2 3 2 2" xfId="10598"/>
    <cellStyle name="Normal 5 5 2 2 3 2 3" xfId="5581"/>
    <cellStyle name="Normal 5 5 2 2 3 3" xfId="6583"/>
    <cellStyle name="Normal 5 5 2 2 3 3 2" xfId="11598"/>
    <cellStyle name="Normal 5 5 2 2 3 4" xfId="9005"/>
    <cellStyle name="Normal 5 5 2 2 3 5" xfId="13052"/>
    <cellStyle name="Normal 5 5 2 2 3 6" xfId="8192"/>
    <cellStyle name="Normal 5 5 2 2 3 7" xfId="3936"/>
    <cellStyle name="Normal 5 5 2 2 4" xfId="2954"/>
    <cellStyle name="Normal 5 5 2 2 4 2" xfId="6979"/>
    <cellStyle name="Normal 5 5 2 2 4 2 2" xfId="11994"/>
    <cellStyle name="Normal 5 5 2 2 4 3" xfId="13448"/>
    <cellStyle name="Normal 5 5 2 2 4 4" xfId="9889"/>
    <cellStyle name="Normal 5 5 2 2 4 5" xfId="4871"/>
    <cellStyle name="Normal 5 5 2 2 5" xfId="1788"/>
    <cellStyle name="Normal 5 5 2 2 5 2" xfId="10951"/>
    <cellStyle name="Normal 5 5 2 2 5 3" xfId="5935"/>
    <cellStyle name="Normal 5 5 2 2 6" xfId="8512"/>
    <cellStyle name="Normal 5 5 2 2 7" xfId="12405"/>
    <cellStyle name="Normal 5 5 2 2 8" xfId="7482"/>
    <cellStyle name="Normal 5 5 2 2 9" xfId="3434"/>
    <cellStyle name="Normal 5 5 2 2_Degree data" xfId="2682"/>
    <cellStyle name="Normal 5 5 2 3" xfId="530"/>
    <cellStyle name="Normal 5 5 2 3 2" xfId="2086"/>
    <cellStyle name="Normal 5 5 2 3 2 2" xfId="9789"/>
    <cellStyle name="Normal 5 5 2 3 2 3" xfId="4771"/>
    <cellStyle name="Normal 5 5 2 3 3" xfId="6233"/>
    <cellStyle name="Normal 5 5 2 3 3 2" xfId="11249"/>
    <cellStyle name="Normal 5 5 2 3 4" xfId="8905"/>
    <cellStyle name="Normal 5 5 2 3 5" xfId="12703"/>
    <cellStyle name="Normal 5 5 2 3 6" xfId="7382"/>
    <cellStyle name="Normal 5 5 2 3 7" xfId="3836"/>
    <cellStyle name="Normal 5 5 2 4" xfId="939"/>
    <cellStyle name="Normal 5 5 2 4 2" xfId="2435"/>
    <cellStyle name="Normal 5 5 2 4 2 2" xfId="10192"/>
    <cellStyle name="Normal 5 5 2 4 2 3" xfId="5174"/>
    <cellStyle name="Normal 5 5 2 4 3" xfId="6582"/>
    <cellStyle name="Normal 5 5 2 4 3 2" xfId="11597"/>
    <cellStyle name="Normal 5 5 2 4 4" xfId="9308"/>
    <cellStyle name="Normal 5 5 2 4 5" xfId="13051"/>
    <cellStyle name="Normal 5 5 2 4 6" xfId="7785"/>
    <cellStyle name="Normal 5 5 2 4 7" xfId="4239"/>
    <cellStyle name="Normal 5 5 2 5" xfId="1295"/>
    <cellStyle name="Normal 5 5 2 5 2" xfId="2852"/>
    <cellStyle name="Normal 5 5 2 5 2 2" xfId="10498"/>
    <cellStyle name="Normal 5 5 2 5 2 3" xfId="5481"/>
    <cellStyle name="Normal 5 5 2 5 3" xfId="6879"/>
    <cellStyle name="Normal 5 5 2 5 3 2" xfId="11894"/>
    <cellStyle name="Normal 5 5 2 5 4" xfId="8686"/>
    <cellStyle name="Normal 5 5 2 5 5" xfId="13348"/>
    <cellStyle name="Normal 5 5 2 5 6" xfId="8092"/>
    <cellStyle name="Normal 5 5 2 5 7" xfId="3615"/>
    <cellStyle name="Normal 5 5 2 6" xfId="1688"/>
    <cellStyle name="Normal 5 5 2 6 2" xfId="9572"/>
    <cellStyle name="Normal 5 5 2 6 3" xfId="4554"/>
    <cellStyle name="Normal 5 5 2 7" xfId="5835"/>
    <cellStyle name="Normal 5 5 2 7 2" xfId="10851"/>
    <cellStyle name="Normal 5 5 2 8" xfId="8412"/>
    <cellStyle name="Normal 5 5 2 9" xfId="12305"/>
    <cellStyle name="Normal 5 5 2_Degree data" xfId="2585"/>
    <cellStyle name="Normal 5 5 3" xfId="335"/>
    <cellStyle name="Normal 5 5 3 10" xfId="7227"/>
    <cellStyle name="Normal 5 5 3 11" xfId="3291"/>
    <cellStyle name="Normal 5 5 3 2" xfId="692"/>
    <cellStyle name="Normal 5 5 3 2 2" xfId="1101"/>
    <cellStyle name="Normal 5 5 3 2 2 2" xfId="2089"/>
    <cellStyle name="Normal 5 5 3 2 2 2 2" xfId="10195"/>
    <cellStyle name="Normal 5 5 3 2 2 2 3" xfId="5177"/>
    <cellStyle name="Normal 5 5 3 2 2 3" xfId="6236"/>
    <cellStyle name="Normal 5 5 3 2 2 3 2" xfId="11252"/>
    <cellStyle name="Normal 5 5 3 2 2 4" xfId="9311"/>
    <cellStyle name="Normal 5 5 3 2 2 5" xfId="12706"/>
    <cellStyle name="Normal 5 5 3 2 2 6" xfId="7788"/>
    <cellStyle name="Normal 5 5 3 2 2 7" xfId="4242"/>
    <cellStyle name="Normal 5 5 3 2 3" xfId="1459"/>
    <cellStyle name="Normal 5 5 3 2 3 2" xfId="2438"/>
    <cellStyle name="Normal 5 5 3 2 3 2 2" xfId="10660"/>
    <cellStyle name="Normal 5 5 3 2 3 2 3" xfId="5643"/>
    <cellStyle name="Normal 5 5 3 2 3 3" xfId="6585"/>
    <cellStyle name="Normal 5 5 3 2 3 3 2" xfId="11600"/>
    <cellStyle name="Normal 5 5 3 2 3 4" xfId="9067"/>
    <cellStyle name="Normal 5 5 3 2 3 5" xfId="13054"/>
    <cellStyle name="Normal 5 5 3 2 3 6" xfId="8254"/>
    <cellStyle name="Normal 5 5 3 2 3 7" xfId="3998"/>
    <cellStyle name="Normal 5 5 3 2 4" xfId="3018"/>
    <cellStyle name="Normal 5 5 3 2 4 2" xfId="7041"/>
    <cellStyle name="Normal 5 5 3 2 4 2 2" xfId="12056"/>
    <cellStyle name="Normal 5 5 3 2 4 3" xfId="13510"/>
    <cellStyle name="Normal 5 5 3 2 4 4" xfId="9951"/>
    <cellStyle name="Normal 5 5 3 2 4 5" xfId="4933"/>
    <cellStyle name="Normal 5 5 3 2 5" xfId="1850"/>
    <cellStyle name="Normal 5 5 3 2 5 2" xfId="11013"/>
    <cellStyle name="Normal 5 5 3 2 5 3" xfId="5997"/>
    <cellStyle name="Normal 5 5 3 2 6" xfId="8574"/>
    <cellStyle name="Normal 5 5 3 2 7" xfId="12467"/>
    <cellStyle name="Normal 5 5 3 2 8" xfId="7544"/>
    <cellStyle name="Normal 5 5 3 2 9" xfId="3496"/>
    <cellStyle name="Normal 5 5 3 2_Degree data" xfId="2630"/>
    <cellStyle name="Normal 5 5 3 3" xfId="487"/>
    <cellStyle name="Normal 5 5 3 3 2" xfId="2088"/>
    <cellStyle name="Normal 5 5 3 3 2 2" xfId="9746"/>
    <cellStyle name="Normal 5 5 3 3 2 3" xfId="4728"/>
    <cellStyle name="Normal 5 5 3 3 3" xfId="6235"/>
    <cellStyle name="Normal 5 5 3 3 3 2" xfId="11251"/>
    <cellStyle name="Normal 5 5 3 3 4" xfId="8862"/>
    <cellStyle name="Normal 5 5 3 3 5" xfId="12705"/>
    <cellStyle name="Normal 5 5 3 3 6" xfId="7339"/>
    <cellStyle name="Normal 5 5 3 3 7" xfId="3793"/>
    <cellStyle name="Normal 5 5 3 4" xfId="896"/>
    <cellStyle name="Normal 5 5 3 4 2" xfId="2437"/>
    <cellStyle name="Normal 5 5 3 4 2 2" xfId="10194"/>
    <cellStyle name="Normal 5 5 3 4 2 3" xfId="5176"/>
    <cellStyle name="Normal 5 5 3 4 3" xfId="6584"/>
    <cellStyle name="Normal 5 5 3 4 3 2" xfId="11599"/>
    <cellStyle name="Normal 5 5 3 4 4" xfId="9310"/>
    <cellStyle name="Normal 5 5 3 4 5" xfId="13053"/>
    <cellStyle name="Normal 5 5 3 4 6" xfId="7787"/>
    <cellStyle name="Normal 5 5 3 4 7" xfId="4241"/>
    <cellStyle name="Normal 5 5 3 5" xfId="1251"/>
    <cellStyle name="Normal 5 5 3 5 2" xfId="2807"/>
    <cellStyle name="Normal 5 5 3 5 2 2" xfId="10455"/>
    <cellStyle name="Normal 5 5 3 5 2 3" xfId="5438"/>
    <cellStyle name="Normal 5 5 3 5 3" xfId="6836"/>
    <cellStyle name="Normal 5 5 3 5 3 2" xfId="11851"/>
    <cellStyle name="Normal 5 5 3 5 4" xfId="8748"/>
    <cellStyle name="Normal 5 5 3 5 5" xfId="13305"/>
    <cellStyle name="Normal 5 5 3 5 6" xfId="8049"/>
    <cellStyle name="Normal 5 5 3 5 7" xfId="3678"/>
    <cellStyle name="Normal 5 5 3 6" xfId="1645"/>
    <cellStyle name="Normal 5 5 3 6 2" xfId="9634"/>
    <cellStyle name="Normal 5 5 3 6 3" xfId="4616"/>
    <cellStyle name="Normal 5 5 3 7" xfId="5792"/>
    <cellStyle name="Normal 5 5 3 7 2" xfId="10808"/>
    <cellStyle name="Normal 5 5 3 8" xfId="8369"/>
    <cellStyle name="Normal 5 5 3 9" xfId="12262"/>
    <cellStyle name="Normal 5 5 3_Degree data" xfId="2647"/>
    <cellStyle name="Normal 5 5 4" xfId="272"/>
    <cellStyle name="Normal 5 5 4 2" xfId="587"/>
    <cellStyle name="Normal 5 5 4 2 2" xfId="2090"/>
    <cellStyle name="Normal 5 5 4 2 2 2" xfId="10196"/>
    <cellStyle name="Normal 5 5 4 2 2 3" xfId="5178"/>
    <cellStyle name="Normal 5 5 4 2 3" xfId="6237"/>
    <cellStyle name="Normal 5 5 4 2 3 2" xfId="11253"/>
    <cellStyle name="Normal 5 5 4 2 4" xfId="9312"/>
    <cellStyle name="Normal 5 5 4 2 5" xfId="12707"/>
    <cellStyle name="Normal 5 5 4 2 6" xfId="7789"/>
    <cellStyle name="Normal 5 5 4 2 7" xfId="4243"/>
    <cellStyle name="Normal 5 5 4 3" xfId="996"/>
    <cellStyle name="Normal 5 5 4 3 2" xfId="2439"/>
    <cellStyle name="Normal 5 5 4 3 2 2" xfId="10555"/>
    <cellStyle name="Normal 5 5 4 3 2 3" xfId="5538"/>
    <cellStyle name="Normal 5 5 4 3 3" xfId="6586"/>
    <cellStyle name="Normal 5 5 4 3 3 2" xfId="11601"/>
    <cellStyle name="Normal 5 5 4 3 4" xfId="8962"/>
    <cellStyle name="Normal 5 5 4 3 5" xfId="13055"/>
    <cellStyle name="Normal 5 5 4 3 6" xfId="8149"/>
    <cellStyle name="Normal 5 5 4 3 7" xfId="3893"/>
    <cellStyle name="Normal 5 5 4 4" xfId="1352"/>
    <cellStyle name="Normal 5 5 4 4 2" xfId="2910"/>
    <cellStyle name="Normal 5 5 4 4 2 2" xfId="11951"/>
    <cellStyle name="Normal 5 5 4 4 2 3" xfId="6936"/>
    <cellStyle name="Normal 5 5 4 4 3" xfId="13405"/>
    <cellStyle name="Normal 5 5 4 4 4" xfId="9846"/>
    <cellStyle name="Normal 5 5 4 4 5" xfId="4828"/>
    <cellStyle name="Normal 5 5 4 5" xfId="1745"/>
    <cellStyle name="Normal 5 5 4 5 2" xfId="10908"/>
    <cellStyle name="Normal 5 5 4 5 3" xfId="5892"/>
    <cellStyle name="Normal 5 5 4 6" xfId="8469"/>
    <cellStyle name="Normal 5 5 4 7" xfId="12362"/>
    <cellStyle name="Normal 5 5 4 8" xfId="7439"/>
    <cellStyle name="Normal 5 5 4 9" xfId="3391"/>
    <cellStyle name="Normal 5 5 4_Degree data" xfId="2658"/>
    <cellStyle name="Normal 5 5 5" xfId="428"/>
    <cellStyle name="Normal 5 5 5 2" xfId="836"/>
    <cellStyle name="Normal 5 5 5 2 2" xfId="9687"/>
    <cellStyle name="Normal 5 5 5 2 3" xfId="4669"/>
    <cellStyle name="Normal 5 5 5 3" xfId="2085"/>
    <cellStyle name="Normal 5 5 5 3 2" xfId="11248"/>
    <cellStyle name="Normal 5 5 5 3 3" xfId="6232"/>
    <cellStyle name="Normal 5 5 5 4" xfId="8803"/>
    <cellStyle name="Normal 5 5 5 5" xfId="12702"/>
    <cellStyle name="Normal 5 5 5 6" xfId="7280"/>
    <cellStyle name="Normal 5 5 5 7" xfId="3734"/>
    <cellStyle name="Normal 5 5 6" xfId="763"/>
    <cellStyle name="Normal 5 5 6 2" xfId="2434"/>
    <cellStyle name="Normal 5 5 6 2 2" xfId="10191"/>
    <cellStyle name="Normal 5 5 6 2 3" xfId="5173"/>
    <cellStyle name="Normal 5 5 6 3" xfId="6581"/>
    <cellStyle name="Normal 5 5 6 3 2" xfId="11596"/>
    <cellStyle name="Normal 5 5 6 4" xfId="9307"/>
    <cellStyle name="Normal 5 5 6 5" xfId="13050"/>
    <cellStyle name="Normal 5 5 6 6" xfId="7784"/>
    <cellStyle name="Normal 5 5 6 7" xfId="4238"/>
    <cellStyle name="Normal 5 5 7" xfId="1187"/>
    <cellStyle name="Normal 5 5 7 2" xfId="2739"/>
    <cellStyle name="Normal 5 5 7 2 2" xfId="10396"/>
    <cellStyle name="Normal 5 5 7 2 3" xfId="5379"/>
    <cellStyle name="Normal 5 5 7 3" xfId="6777"/>
    <cellStyle name="Normal 5 5 7 3 2" xfId="11792"/>
    <cellStyle name="Normal 5 5 7 4" xfId="8642"/>
    <cellStyle name="Normal 5 5 7 5" xfId="13246"/>
    <cellStyle name="Normal 5 5 7 6" xfId="7990"/>
    <cellStyle name="Normal 5 5 7 7" xfId="3569"/>
    <cellStyle name="Normal 5 5 8" xfId="1586"/>
    <cellStyle name="Normal 5 5 8 2" xfId="12203"/>
    <cellStyle name="Normal 5 5 8 3" xfId="9529"/>
    <cellStyle name="Normal 5 5 8 4" xfId="4511"/>
    <cellStyle name="Normal 5 5 9" xfId="1513"/>
    <cellStyle name="Normal 5 5 9 2" xfId="10747"/>
    <cellStyle name="Normal 5 5 9 3" xfId="5731"/>
    <cellStyle name="Normal 5 5_Degree data" xfId="2696"/>
    <cellStyle name="Normal 5 6" xfId="187"/>
    <cellStyle name="Normal 5 6 10" xfId="7156"/>
    <cellStyle name="Normal 5 6 11" xfId="3325"/>
    <cellStyle name="Normal 5 6 2" xfId="370"/>
    <cellStyle name="Normal 5 6 2 2" xfId="621"/>
    <cellStyle name="Normal 5 6 2 2 2" xfId="2092"/>
    <cellStyle name="Normal 5 6 2 2 2 2" xfId="10198"/>
    <cellStyle name="Normal 5 6 2 2 2 3" xfId="5180"/>
    <cellStyle name="Normal 5 6 2 2 3" xfId="6239"/>
    <cellStyle name="Normal 5 6 2 2 3 2" xfId="11255"/>
    <cellStyle name="Normal 5 6 2 2 4" xfId="9314"/>
    <cellStyle name="Normal 5 6 2 2 5" xfId="12709"/>
    <cellStyle name="Normal 5 6 2 2 6" xfId="7791"/>
    <cellStyle name="Normal 5 6 2 2 7" xfId="4245"/>
    <cellStyle name="Normal 5 6 2 3" xfId="1030"/>
    <cellStyle name="Normal 5 6 2 3 2" xfId="2441"/>
    <cellStyle name="Normal 5 6 2 3 2 2" xfId="10589"/>
    <cellStyle name="Normal 5 6 2 3 2 3" xfId="5572"/>
    <cellStyle name="Normal 5 6 2 3 3" xfId="6588"/>
    <cellStyle name="Normal 5 6 2 3 3 2" xfId="11603"/>
    <cellStyle name="Normal 5 6 2 3 4" xfId="8996"/>
    <cellStyle name="Normal 5 6 2 3 5" xfId="13057"/>
    <cellStyle name="Normal 5 6 2 3 6" xfId="8183"/>
    <cellStyle name="Normal 5 6 2 3 7" xfId="3927"/>
    <cellStyle name="Normal 5 6 2 4" xfId="1387"/>
    <cellStyle name="Normal 5 6 2 4 2" xfId="2945"/>
    <cellStyle name="Normal 5 6 2 4 2 2" xfId="11985"/>
    <cellStyle name="Normal 5 6 2 4 2 3" xfId="6970"/>
    <cellStyle name="Normal 5 6 2 4 3" xfId="13439"/>
    <cellStyle name="Normal 5 6 2 4 4" xfId="9880"/>
    <cellStyle name="Normal 5 6 2 4 5" xfId="4862"/>
    <cellStyle name="Normal 5 6 2 5" xfId="1779"/>
    <cellStyle name="Normal 5 6 2 5 2" xfId="10942"/>
    <cellStyle name="Normal 5 6 2 5 3" xfId="5926"/>
    <cellStyle name="Normal 5 6 2 6" xfId="8503"/>
    <cellStyle name="Normal 5 6 2 7" xfId="12396"/>
    <cellStyle name="Normal 5 6 2 8" xfId="7473"/>
    <cellStyle name="Normal 5 6 2 9" xfId="3425"/>
    <cellStyle name="Normal 5 6 2_Degree data" xfId="2698"/>
    <cellStyle name="Normal 5 6 3" xfId="521"/>
    <cellStyle name="Normal 5 6 3 2" xfId="930"/>
    <cellStyle name="Normal 5 6 3 2 2" xfId="9780"/>
    <cellStyle name="Normal 5 6 3 2 3" xfId="4762"/>
    <cellStyle name="Normal 5 6 3 3" xfId="2091"/>
    <cellStyle name="Normal 5 6 3 3 2" xfId="11254"/>
    <cellStyle name="Normal 5 6 3 3 3" xfId="6238"/>
    <cellStyle name="Normal 5 6 3 4" xfId="8896"/>
    <cellStyle name="Normal 5 6 3 5" xfId="12708"/>
    <cellStyle name="Normal 5 6 3 6" xfId="7373"/>
    <cellStyle name="Normal 5 6 3 7" xfId="3827"/>
    <cellStyle name="Normal 5 6 4" xfId="793"/>
    <cellStyle name="Normal 5 6 4 2" xfId="2440"/>
    <cellStyle name="Normal 5 6 4 2 2" xfId="10197"/>
    <cellStyle name="Normal 5 6 4 2 3" xfId="5179"/>
    <cellStyle name="Normal 5 6 4 3" xfId="6587"/>
    <cellStyle name="Normal 5 6 4 3 2" xfId="11602"/>
    <cellStyle name="Normal 5 6 4 4" xfId="9313"/>
    <cellStyle name="Normal 5 6 4 5" xfId="13056"/>
    <cellStyle name="Normal 5 6 4 6" xfId="7790"/>
    <cellStyle name="Normal 5 6 4 7" xfId="4244"/>
    <cellStyle name="Normal 5 6 5" xfId="1286"/>
    <cellStyle name="Normal 5 6 5 2" xfId="2843"/>
    <cellStyle name="Normal 5 6 5 2 2" xfId="10489"/>
    <cellStyle name="Normal 5 6 5 2 3" xfId="5472"/>
    <cellStyle name="Normal 5 6 5 3" xfId="6870"/>
    <cellStyle name="Normal 5 6 5 3 2" xfId="11885"/>
    <cellStyle name="Normal 5 6 5 4" xfId="8677"/>
    <cellStyle name="Normal 5 6 5 5" xfId="13339"/>
    <cellStyle name="Normal 5 6 5 6" xfId="8083"/>
    <cellStyle name="Normal 5 6 5 7" xfId="3606"/>
    <cellStyle name="Normal 5 6 6" xfId="1679"/>
    <cellStyle name="Normal 5 6 6 2" xfId="9563"/>
    <cellStyle name="Normal 5 6 6 3" xfId="4545"/>
    <cellStyle name="Normal 5 6 7" xfId="5826"/>
    <cellStyle name="Normal 5 6 7 2" xfId="10842"/>
    <cellStyle name="Normal 5 6 8" xfId="8403"/>
    <cellStyle name="Normal 5 6 9" xfId="12296"/>
    <cellStyle name="Normal 5 6_Degree data" xfId="2675"/>
    <cellStyle name="Normal 5 7" xfId="223"/>
    <cellStyle name="Normal 5 7 10" xfId="3530"/>
    <cellStyle name="Normal 5 7 2" xfId="727"/>
    <cellStyle name="Normal 5 7 2 2" xfId="2093"/>
    <cellStyle name="Normal 5 7 2 2 2" xfId="9985"/>
    <cellStyle name="Normal 5 7 2 2 3" xfId="4967"/>
    <cellStyle name="Normal 5 7 2 3" xfId="6240"/>
    <cellStyle name="Normal 5 7 2 3 2" xfId="11256"/>
    <cellStyle name="Normal 5 7 2 4" xfId="9101"/>
    <cellStyle name="Normal 5 7 2 5" xfId="12710"/>
    <cellStyle name="Normal 5 7 2 6" xfId="7578"/>
    <cellStyle name="Normal 5 7 2 7" xfId="4032"/>
    <cellStyle name="Normal 5 7 3" xfId="1135"/>
    <cellStyle name="Normal 5 7 3 2" xfId="2442"/>
    <cellStyle name="Normal 5 7 3 2 2" xfId="10199"/>
    <cellStyle name="Normal 5 7 3 2 3" xfId="5181"/>
    <cellStyle name="Normal 5 7 3 3" xfId="6589"/>
    <cellStyle name="Normal 5 7 3 3 2" xfId="11604"/>
    <cellStyle name="Normal 5 7 3 4" xfId="9315"/>
    <cellStyle name="Normal 5 7 3 5" xfId="13058"/>
    <cellStyle name="Normal 5 7 3 6" xfId="7792"/>
    <cellStyle name="Normal 5 7 3 7" xfId="4246"/>
    <cellStyle name="Normal 5 7 4" xfId="1493"/>
    <cellStyle name="Normal 5 7 4 2" xfId="3053"/>
    <cellStyle name="Normal 5 7 4 2 2" xfId="10694"/>
    <cellStyle name="Normal 5 7 4 2 3" xfId="5677"/>
    <cellStyle name="Normal 5 7 4 3" xfId="7075"/>
    <cellStyle name="Normal 5 7 4 3 2" xfId="12090"/>
    <cellStyle name="Normal 5 7 4 4" xfId="8782"/>
    <cellStyle name="Normal 5 7 4 5" xfId="13544"/>
    <cellStyle name="Normal 5 7 4 6" xfId="8288"/>
    <cellStyle name="Normal 5 7 4 7" xfId="3712"/>
    <cellStyle name="Normal 5 7 5" xfId="1884"/>
    <cellStyle name="Normal 5 7 5 2" xfId="9668"/>
    <cellStyle name="Normal 5 7 5 3" xfId="4650"/>
    <cellStyle name="Normal 5 7 6" xfId="6031"/>
    <cellStyle name="Normal 5 7 6 2" xfId="11047"/>
    <cellStyle name="Normal 5 7 7" xfId="8608"/>
    <cellStyle name="Normal 5 7 8" xfId="12501"/>
    <cellStyle name="Normal 5 7 9" xfId="7261"/>
    <cellStyle name="Normal 5 7_Degree data" xfId="2629"/>
    <cellStyle name="Normal 5 8" xfId="260"/>
    <cellStyle name="Normal 5 8 2" xfId="825"/>
    <cellStyle name="Normal 5 8 2 2" xfId="2094"/>
    <cellStyle name="Normal 5 8 2 2 2" xfId="10200"/>
    <cellStyle name="Normal 5 8 2 2 3" xfId="5182"/>
    <cellStyle name="Normal 5 8 2 3" xfId="6241"/>
    <cellStyle name="Normal 5 8 2 3 2" xfId="11257"/>
    <cellStyle name="Normal 5 8 2 4" xfId="9316"/>
    <cellStyle name="Normal 5 8 2 5" xfId="12711"/>
    <cellStyle name="Normal 5 8 2 6" xfId="7793"/>
    <cellStyle name="Normal 5 8 2 7" xfId="4247"/>
    <cellStyle name="Normal 5 8 3" xfId="1175"/>
    <cellStyle name="Normal 5 8 3 2" xfId="2443"/>
    <cellStyle name="Normal 5 8 3 2 2" xfId="10385"/>
    <cellStyle name="Normal 5 8 3 2 3" xfId="5368"/>
    <cellStyle name="Normal 5 8 3 3" xfId="6590"/>
    <cellStyle name="Normal 5 8 3 3 2" xfId="11605"/>
    <cellStyle name="Normal 5 8 3 4" xfId="9478"/>
    <cellStyle name="Normal 5 8 3 5" xfId="13059"/>
    <cellStyle name="Normal 5 8 3 6" xfId="7979"/>
    <cellStyle name="Normal 5 8 3 7" xfId="4460"/>
    <cellStyle name="Normal 5 8 4" xfId="2726"/>
    <cellStyle name="Normal 5 8 4 2" xfId="6766"/>
    <cellStyle name="Normal 5 8 4 2 2" xfId="11781"/>
    <cellStyle name="Normal 5 8 4 3" xfId="13235"/>
    <cellStyle name="Normal 5 8 4 4" xfId="9676"/>
    <cellStyle name="Normal 5 8 4 5" xfId="4658"/>
    <cellStyle name="Normal 5 8 5" xfId="1575"/>
    <cellStyle name="Normal 5 8 5 2" xfId="10736"/>
    <cellStyle name="Normal 5 8 5 3" xfId="5720"/>
    <cellStyle name="Normal 5 8 6" xfId="8792"/>
    <cellStyle name="Normal 5 8 7" xfId="12192"/>
    <cellStyle name="Normal 5 8 8" xfId="7269"/>
    <cellStyle name="Normal 5 8 9" xfId="3723"/>
    <cellStyle name="Normal 5 8_Degree data" xfId="3060"/>
    <cellStyle name="Normal 5 9" xfId="417"/>
    <cellStyle name="Normal 5 9 2" xfId="2052"/>
    <cellStyle name="Normal 5 9 2 2" xfId="10158"/>
    <cellStyle name="Normal 5 9 2 3" xfId="5140"/>
    <cellStyle name="Normal 5 9 3" xfId="6199"/>
    <cellStyle name="Normal 5 9 3 2" xfId="11215"/>
    <cellStyle name="Normal 5 9 4" xfId="9274"/>
    <cellStyle name="Normal 5 9 5" xfId="12669"/>
    <cellStyle name="Normal 5 9 6" xfId="7751"/>
    <cellStyle name="Normal 5 9 7" xfId="4205"/>
    <cellStyle name="Normal 5_Degree data" xfId="2692"/>
    <cellStyle name="Normal 50" xfId="58"/>
    <cellStyle name="Normal 51" xfId="59"/>
    <cellStyle name="Normal 52" xfId="49"/>
    <cellStyle name="Normal 53" xfId="117"/>
    <cellStyle name="Normal 54" xfId="118"/>
    <cellStyle name="Normal 55" xfId="119"/>
    <cellStyle name="Normal 56" xfId="16"/>
    <cellStyle name="Normal 57" xfId="65"/>
    <cellStyle name="Normal 57 10" xfId="719"/>
    <cellStyle name="Normal 57 10 10" xfId="3523"/>
    <cellStyle name="Normal 57 10 2" xfId="1128"/>
    <cellStyle name="Normal 57 10 2 2" xfId="2096"/>
    <cellStyle name="Normal 57 10 2 2 2" xfId="9978"/>
    <cellStyle name="Normal 57 10 2 2 3" xfId="4960"/>
    <cellStyle name="Normal 57 10 2 3" xfId="6243"/>
    <cellStyle name="Normal 57 10 2 3 2" xfId="11259"/>
    <cellStyle name="Normal 57 10 2 4" xfId="9094"/>
    <cellStyle name="Normal 57 10 2 5" xfId="12713"/>
    <cellStyle name="Normal 57 10 2 6" xfId="7571"/>
    <cellStyle name="Normal 57 10 2 7" xfId="4025"/>
    <cellStyle name="Normal 57 10 3" xfId="1486"/>
    <cellStyle name="Normal 57 10 3 2" xfId="2445"/>
    <cellStyle name="Normal 57 10 3 2 2" xfId="10202"/>
    <cellStyle name="Normal 57 10 3 2 3" xfId="5184"/>
    <cellStyle name="Normal 57 10 3 3" xfId="6592"/>
    <cellStyle name="Normal 57 10 3 3 2" xfId="11607"/>
    <cellStyle name="Normal 57 10 3 4" xfId="9318"/>
    <cellStyle name="Normal 57 10 3 5" xfId="13061"/>
    <cellStyle name="Normal 57 10 3 6" xfId="7795"/>
    <cellStyle name="Normal 57 10 3 7" xfId="4249"/>
    <cellStyle name="Normal 57 10 4" xfId="3045"/>
    <cellStyle name="Normal 57 10 4 2" xfId="5670"/>
    <cellStyle name="Normal 57 10 4 2 2" xfId="10687"/>
    <cellStyle name="Normal 57 10 4 3" xfId="7068"/>
    <cellStyle name="Normal 57 10 4 3 2" xfId="12083"/>
    <cellStyle name="Normal 57 10 4 4" xfId="8775"/>
    <cellStyle name="Normal 57 10 4 5" xfId="13537"/>
    <cellStyle name="Normal 57 10 4 6" xfId="8281"/>
    <cellStyle name="Normal 57 10 4 7" xfId="3705"/>
    <cellStyle name="Normal 57 10 5" xfId="1877"/>
    <cellStyle name="Normal 57 10 5 2" xfId="9661"/>
    <cellStyle name="Normal 57 10 5 3" xfId="4643"/>
    <cellStyle name="Normal 57 10 6" xfId="6024"/>
    <cellStyle name="Normal 57 10 6 2" xfId="11040"/>
    <cellStyle name="Normal 57 10 7" xfId="8601"/>
    <cellStyle name="Normal 57 10 8" xfId="12494"/>
    <cellStyle name="Normal 57 10 9" xfId="7254"/>
    <cellStyle name="Normal 57 10_Degree data" xfId="3062"/>
    <cellStyle name="Normal 57 11" xfId="558"/>
    <cellStyle name="Normal 57 11 2" xfId="967"/>
    <cellStyle name="Normal 57 11 2 2" xfId="2097"/>
    <cellStyle name="Normal 57 11 2 2 2" xfId="10203"/>
    <cellStyle name="Normal 57 11 2 2 3" xfId="5185"/>
    <cellStyle name="Normal 57 11 2 3" xfId="6244"/>
    <cellStyle name="Normal 57 11 2 3 2" xfId="11260"/>
    <cellStyle name="Normal 57 11 2 4" xfId="9319"/>
    <cellStyle name="Normal 57 11 2 5" xfId="12714"/>
    <cellStyle name="Normal 57 11 2 6" xfId="7796"/>
    <cellStyle name="Normal 57 11 2 7" xfId="4250"/>
    <cellStyle name="Normal 57 11 3" xfId="1323"/>
    <cellStyle name="Normal 57 11 3 2" xfId="2446"/>
    <cellStyle name="Normal 57 11 3 2 2" xfId="10526"/>
    <cellStyle name="Normal 57 11 3 2 3" xfId="5509"/>
    <cellStyle name="Normal 57 11 3 3" xfId="6593"/>
    <cellStyle name="Normal 57 11 3 3 2" xfId="11608"/>
    <cellStyle name="Normal 57 11 3 4" xfId="8933"/>
    <cellStyle name="Normal 57 11 3 5" xfId="13062"/>
    <cellStyle name="Normal 57 11 3 6" xfId="8120"/>
    <cellStyle name="Normal 57 11 3 7" xfId="3864"/>
    <cellStyle name="Normal 57 11 4" xfId="2881"/>
    <cellStyle name="Normal 57 11 4 2" xfId="6907"/>
    <cellStyle name="Normal 57 11 4 2 2" xfId="11922"/>
    <cellStyle name="Normal 57 11 4 3" xfId="13376"/>
    <cellStyle name="Normal 57 11 4 4" xfId="9817"/>
    <cellStyle name="Normal 57 11 4 5" xfId="4799"/>
    <cellStyle name="Normal 57 11 5" xfId="1716"/>
    <cellStyle name="Normal 57 11 5 2" xfId="10879"/>
    <cellStyle name="Normal 57 11 5 3" xfId="5863"/>
    <cellStyle name="Normal 57 11 6" xfId="8440"/>
    <cellStyle name="Normal 57 11 7" xfId="12333"/>
    <cellStyle name="Normal 57 11 8" xfId="7410"/>
    <cellStyle name="Normal 57 11 9" xfId="3362"/>
    <cellStyle name="Normal 57 11_Degree data" xfId="3063"/>
    <cellStyle name="Normal 57 12" xfId="413"/>
    <cellStyle name="Normal 57 12 2" xfId="821"/>
    <cellStyle name="Normal 57 12 2 2" xfId="2098"/>
    <cellStyle name="Normal 57 12 2 2 2" xfId="10204"/>
    <cellStyle name="Normal 57 12 2 2 3" xfId="5186"/>
    <cellStyle name="Normal 57 12 2 3" xfId="6245"/>
    <cellStyle name="Normal 57 12 2 3 2" xfId="11261"/>
    <cellStyle name="Normal 57 12 2 4" xfId="9320"/>
    <cellStyle name="Normal 57 12 2 5" xfId="12715"/>
    <cellStyle name="Normal 57 12 2 6" xfId="7797"/>
    <cellStyle name="Normal 57 12 2 7" xfId="4251"/>
    <cellStyle name="Normal 57 12 3" xfId="1171"/>
    <cellStyle name="Normal 57 12 3 2" xfId="2447"/>
    <cellStyle name="Normal 57 12 3 2 2" xfId="10381"/>
    <cellStyle name="Normal 57 12 3 2 3" xfId="5364"/>
    <cellStyle name="Normal 57 12 3 3" xfId="6594"/>
    <cellStyle name="Normal 57 12 3 3 2" xfId="11609"/>
    <cellStyle name="Normal 57 12 3 4" xfId="9472"/>
    <cellStyle name="Normal 57 12 3 5" xfId="13063"/>
    <cellStyle name="Normal 57 12 3 6" xfId="7975"/>
    <cellStyle name="Normal 57 12 3 7" xfId="4454"/>
    <cellStyle name="Normal 57 12 4" xfId="2722"/>
    <cellStyle name="Normal 57 12 4 2" xfId="6762"/>
    <cellStyle name="Normal 57 12 4 2 2" xfId="11777"/>
    <cellStyle name="Normal 57 12 4 3" xfId="13231"/>
    <cellStyle name="Normal 57 12 4 4" xfId="9672"/>
    <cellStyle name="Normal 57 12 4 5" xfId="4654"/>
    <cellStyle name="Normal 57 12 5" xfId="1571"/>
    <cellStyle name="Normal 57 12 5 2" xfId="10732"/>
    <cellStyle name="Normal 57 12 5 3" xfId="5716"/>
    <cellStyle name="Normal 57 12 6" xfId="8788"/>
    <cellStyle name="Normal 57 12 7" xfId="12188"/>
    <cellStyle name="Normal 57 12 8" xfId="7265"/>
    <cellStyle name="Normal 57 12 9" xfId="3719"/>
    <cellStyle name="Normal 57 12_Degree data" xfId="3064"/>
    <cellStyle name="Normal 57 13" xfId="736"/>
    <cellStyle name="Normal 57 13 2" xfId="2095"/>
    <cellStyle name="Normal 57 13 2 2" xfId="10201"/>
    <cellStyle name="Normal 57 13 2 3" xfId="5183"/>
    <cellStyle name="Normal 57 13 3" xfId="6242"/>
    <cellStyle name="Normal 57 13 3 2" xfId="11258"/>
    <cellStyle name="Normal 57 13 4" xfId="9317"/>
    <cellStyle name="Normal 57 13 5" xfId="12712"/>
    <cellStyle name="Normal 57 13 6" xfId="7794"/>
    <cellStyle name="Normal 57 13 7" xfId="4248"/>
    <cellStyle name="Normal 57 14" xfId="1141"/>
    <cellStyle name="Normal 57 14 2" xfId="2444"/>
    <cellStyle name="Normal 57 14 2 2" xfId="10351"/>
    <cellStyle name="Normal 57 14 2 3" xfId="5334"/>
    <cellStyle name="Normal 57 14 3" xfId="6591"/>
    <cellStyle name="Normal 57 14 3 2" xfId="11606"/>
    <cellStyle name="Normal 57 14 4" xfId="8612"/>
    <cellStyle name="Normal 57 14 5" xfId="13060"/>
    <cellStyle name="Normal 57 14 6" xfId="7945"/>
    <cellStyle name="Normal 57 14 7" xfId="3534"/>
    <cellStyle name="Normal 57 15" xfId="2634"/>
    <cellStyle name="Normal 57 15 2" xfId="6732"/>
    <cellStyle name="Normal 57 15 2 2" xfId="11747"/>
    <cellStyle name="Normal 57 15 3" xfId="13201"/>
    <cellStyle name="Normal 57 15 4" xfId="9499"/>
    <cellStyle name="Normal 57 15 5" xfId="4481"/>
    <cellStyle name="Normal 57 16" xfId="1541"/>
    <cellStyle name="Normal 57 16 2" xfId="12158"/>
    <cellStyle name="Normal 57 16 3" xfId="10701"/>
    <cellStyle name="Normal 57 16 4" xfId="5685"/>
    <cellStyle name="Normal 57 17" xfId="1498"/>
    <cellStyle name="Normal 57 17 2" xfId="8295"/>
    <cellStyle name="Normal 57 18" xfId="12115"/>
    <cellStyle name="Normal 57 19" xfId="7093"/>
    <cellStyle name="Normal 57 2" xfId="84"/>
    <cellStyle name="Normal 57 20" xfId="3213"/>
    <cellStyle name="Normal 57 3" xfId="74"/>
    <cellStyle name="Normal 57 3 10" xfId="2644"/>
    <cellStyle name="Normal 57 3 10 2" xfId="6736"/>
    <cellStyle name="Normal 57 3 10 2 2" xfId="11751"/>
    <cellStyle name="Normal 57 3 10 3" xfId="13205"/>
    <cellStyle name="Normal 57 3 10 4" xfId="9512"/>
    <cellStyle name="Normal 57 3 10 5" xfId="4494"/>
    <cellStyle name="Normal 57 3 11" xfId="1545"/>
    <cellStyle name="Normal 57 3 11 2" xfId="12162"/>
    <cellStyle name="Normal 57 3 11 3" xfId="10705"/>
    <cellStyle name="Normal 57 3 11 4" xfId="5689"/>
    <cellStyle name="Normal 57 3 12" xfId="1505"/>
    <cellStyle name="Normal 57 3 12 2" xfId="8301"/>
    <cellStyle name="Normal 57 3 13" xfId="12122"/>
    <cellStyle name="Normal 57 3 14" xfId="7106"/>
    <cellStyle name="Normal 57 3 15" xfId="3221"/>
    <cellStyle name="Normal 57 3 2" xfId="130"/>
    <cellStyle name="Normal 57 3 2 10" xfId="1527"/>
    <cellStyle name="Normal 57 3 2 10 2" xfId="8326"/>
    <cellStyle name="Normal 57 3 2 11" xfId="12144"/>
    <cellStyle name="Normal 57 3 2 12" xfId="7136"/>
    <cellStyle name="Normal 57 3 2 13" xfId="3248"/>
    <cellStyle name="Normal 57 3 2 2" xfId="175"/>
    <cellStyle name="Normal 57 3 2 2 10" xfId="7179"/>
    <cellStyle name="Normal 57 3 2 2 11" xfId="3348"/>
    <cellStyle name="Normal 57 3 2 2 2" xfId="394"/>
    <cellStyle name="Normal 57 3 2 2 2 2" xfId="644"/>
    <cellStyle name="Normal 57 3 2 2 2 2 2" xfId="2102"/>
    <cellStyle name="Normal 57 3 2 2 2 2 2 2" xfId="10208"/>
    <cellStyle name="Normal 57 3 2 2 2 2 2 3" xfId="5190"/>
    <cellStyle name="Normal 57 3 2 2 2 2 3" xfId="6249"/>
    <cellStyle name="Normal 57 3 2 2 2 2 3 2" xfId="11265"/>
    <cellStyle name="Normal 57 3 2 2 2 2 4" xfId="9324"/>
    <cellStyle name="Normal 57 3 2 2 2 2 5" xfId="12719"/>
    <cellStyle name="Normal 57 3 2 2 2 2 6" xfId="7801"/>
    <cellStyle name="Normal 57 3 2 2 2 2 7" xfId="4255"/>
    <cellStyle name="Normal 57 3 2 2 2 3" xfId="1053"/>
    <cellStyle name="Normal 57 3 2 2 2 3 2" xfId="2451"/>
    <cellStyle name="Normal 57 3 2 2 2 3 2 2" xfId="10612"/>
    <cellStyle name="Normal 57 3 2 2 2 3 2 3" xfId="5595"/>
    <cellStyle name="Normal 57 3 2 2 2 3 3" xfId="6598"/>
    <cellStyle name="Normal 57 3 2 2 2 3 3 2" xfId="11613"/>
    <cellStyle name="Normal 57 3 2 2 2 3 4" xfId="9019"/>
    <cellStyle name="Normal 57 3 2 2 2 3 5" xfId="13067"/>
    <cellStyle name="Normal 57 3 2 2 2 3 6" xfId="8206"/>
    <cellStyle name="Normal 57 3 2 2 2 3 7" xfId="3950"/>
    <cellStyle name="Normal 57 3 2 2 2 4" xfId="1411"/>
    <cellStyle name="Normal 57 3 2 2 2 4 2" xfId="2969"/>
    <cellStyle name="Normal 57 3 2 2 2 4 2 2" xfId="12008"/>
    <cellStyle name="Normal 57 3 2 2 2 4 2 3" xfId="6993"/>
    <cellStyle name="Normal 57 3 2 2 2 4 3" xfId="13462"/>
    <cellStyle name="Normal 57 3 2 2 2 4 4" xfId="9903"/>
    <cellStyle name="Normal 57 3 2 2 2 4 5" xfId="4885"/>
    <cellStyle name="Normal 57 3 2 2 2 5" xfId="1802"/>
    <cellStyle name="Normal 57 3 2 2 2 5 2" xfId="10965"/>
    <cellStyle name="Normal 57 3 2 2 2 5 3" xfId="5949"/>
    <cellStyle name="Normal 57 3 2 2 2 6" xfId="8526"/>
    <cellStyle name="Normal 57 3 2 2 2 7" xfId="12419"/>
    <cellStyle name="Normal 57 3 2 2 2 8" xfId="7496"/>
    <cellStyle name="Normal 57 3 2 2 2 9" xfId="3448"/>
    <cellStyle name="Normal 57 3 2 2 2_Degree data" xfId="3068"/>
    <cellStyle name="Normal 57 3 2 2 3" xfId="544"/>
    <cellStyle name="Normal 57 3 2 2 3 2" xfId="953"/>
    <cellStyle name="Normal 57 3 2 2 3 2 2" xfId="9803"/>
    <cellStyle name="Normal 57 3 2 2 3 2 3" xfId="4785"/>
    <cellStyle name="Normal 57 3 2 2 3 3" xfId="2101"/>
    <cellStyle name="Normal 57 3 2 2 3 3 2" xfId="11264"/>
    <cellStyle name="Normal 57 3 2 2 3 3 3" xfId="6248"/>
    <cellStyle name="Normal 57 3 2 2 3 4" xfId="8919"/>
    <cellStyle name="Normal 57 3 2 2 3 5" xfId="12718"/>
    <cellStyle name="Normal 57 3 2 2 3 6" xfId="7396"/>
    <cellStyle name="Normal 57 3 2 2 3 7" xfId="3850"/>
    <cellStyle name="Normal 57 3 2 2 4" xfId="777"/>
    <cellStyle name="Normal 57 3 2 2 4 2" xfId="2450"/>
    <cellStyle name="Normal 57 3 2 2 4 2 2" xfId="10207"/>
    <cellStyle name="Normal 57 3 2 2 4 2 3" xfId="5189"/>
    <cellStyle name="Normal 57 3 2 2 4 3" xfId="6597"/>
    <cellStyle name="Normal 57 3 2 2 4 3 2" xfId="11612"/>
    <cellStyle name="Normal 57 3 2 2 4 4" xfId="9323"/>
    <cellStyle name="Normal 57 3 2 2 4 5" xfId="13066"/>
    <cellStyle name="Normal 57 3 2 2 4 6" xfId="7800"/>
    <cellStyle name="Normal 57 3 2 2 4 7" xfId="4254"/>
    <cellStyle name="Normal 57 3 2 2 5" xfId="1309"/>
    <cellStyle name="Normal 57 3 2 2 5 2" xfId="2867"/>
    <cellStyle name="Normal 57 3 2 2 5 2 2" xfId="10512"/>
    <cellStyle name="Normal 57 3 2 2 5 2 3" xfId="5495"/>
    <cellStyle name="Normal 57 3 2 2 5 3" xfId="6893"/>
    <cellStyle name="Normal 57 3 2 2 5 3 2" xfId="11908"/>
    <cellStyle name="Normal 57 3 2 2 5 4" xfId="8700"/>
    <cellStyle name="Normal 57 3 2 2 5 5" xfId="13362"/>
    <cellStyle name="Normal 57 3 2 2 5 6" xfId="8106"/>
    <cellStyle name="Normal 57 3 2 2 5 7" xfId="3630"/>
    <cellStyle name="Normal 57 3 2 2 6" xfId="1702"/>
    <cellStyle name="Normal 57 3 2 2 6 2" xfId="9586"/>
    <cellStyle name="Normal 57 3 2 2 6 3" xfId="4568"/>
    <cellStyle name="Normal 57 3 2 2 7" xfId="5849"/>
    <cellStyle name="Normal 57 3 2 2 7 2" xfId="10865"/>
    <cellStyle name="Normal 57 3 2 2 8" xfId="8426"/>
    <cellStyle name="Normal 57 3 2 2 9" xfId="12319"/>
    <cellStyle name="Normal 57 3 2 2_Degree data" xfId="3067"/>
    <cellStyle name="Normal 57 3 2 3" xfId="201"/>
    <cellStyle name="Normal 57 3 2 3 10" xfId="7240"/>
    <cellStyle name="Normal 57 3 2 3 11" xfId="3305"/>
    <cellStyle name="Normal 57 3 2 3 2" xfId="350"/>
    <cellStyle name="Normal 57 3 2 3 2 2" xfId="705"/>
    <cellStyle name="Normal 57 3 2 3 2 2 2" xfId="2104"/>
    <cellStyle name="Normal 57 3 2 3 2 2 2 2" xfId="10210"/>
    <cellStyle name="Normal 57 3 2 3 2 2 2 3" xfId="5192"/>
    <cellStyle name="Normal 57 3 2 3 2 2 3" xfId="6251"/>
    <cellStyle name="Normal 57 3 2 3 2 2 3 2" xfId="11267"/>
    <cellStyle name="Normal 57 3 2 3 2 2 4" xfId="9326"/>
    <cellStyle name="Normal 57 3 2 3 2 2 5" xfId="12721"/>
    <cellStyle name="Normal 57 3 2 3 2 2 6" xfId="7803"/>
    <cellStyle name="Normal 57 3 2 3 2 2 7" xfId="4257"/>
    <cellStyle name="Normal 57 3 2 3 2 3" xfId="1114"/>
    <cellStyle name="Normal 57 3 2 3 2 3 2" xfId="2453"/>
    <cellStyle name="Normal 57 3 2 3 2 3 2 2" xfId="10673"/>
    <cellStyle name="Normal 57 3 2 3 2 3 2 3" xfId="5656"/>
    <cellStyle name="Normal 57 3 2 3 2 3 3" xfId="6600"/>
    <cellStyle name="Normal 57 3 2 3 2 3 3 2" xfId="11615"/>
    <cellStyle name="Normal 57 3 2 3 2 3 4" xfId="9080"/>
    <cellStyle name="Normal 57 3 2 3 2 3 5" xfId="13069"/>
    <cellStyle name="Normal 57 3 2 3 2 3 6" xfId="8267"/>
    <cellStyle name="Normal 57 3 2 3 2 3 7" xfId="4011"/>
    <cellStyle name="Normal 57 3 2 3 2 4" xfId="1472"/>
    <cellStyle name="Normal 57 3 2 3 2 4 2" xfId="3031"/>
    <cellStyle name="Normal 57 3 2 3 2 4 2 2" xfId="12069"/>
    <cellStyle name="Normal 57 3 2 3 2 4 2 3" xfId="7054"/>
    <cellStyle name="Normal 57 3 2 3 2 4 3" xfId="13523"/>
    <cellStyle name="Normal 57 3 2 3 2 4 4" xfId="9964"/>
    <cellStyle name="Normal 57 3 2 3 2 4 5" xfId="4946"/>
    <cellStyle name="Normal 57 3 2 3 2 5" xfId="1863"/>
    <cellStyle name="Normal 57 3 2 3 2 5 2" xfId="11026"/>
    <cellStyle name="Normal 57 3 2 3 2 5 3" xfId="6010"/>
    <cellStyle name="Normal 57 3 2 3 2 6" xfId="8587"/>
    <cellStyle name="Normal 57 3 2 3 2 7" xfId="12480"/>
    <cellStyle name="Normal 57 3 2 3 2 8" xfId="7557"/>
    <cellStyle name="Normal 57 3 2 3 2 9" xfId="3509"/>
    <cellStyle name="Normal 57 3 2 3 2_Degree data" xfId="3070"/>
    <cellStyle name="Normal 57 3 2 3 3" xfId="501"/>
    <cellStyle name="Normal 57 3 2 3 3 2" xfId="910"/>
    <cellStyle name="Normal 57 3 2 3 3 2 2" xfId="9760"/>
    <cellStyle name="Normal 57 3 2 3 3 2 3" xfId="4742"/>
    <cellStyle name="Normal 57 3 2 3 3 3" xfId="2103"/>
    <cellStyle name="Normal 57 3 2 3 3 3 2" xfId="11266"/>
    <cellStyle name="Normal 57 3 2 3 3 3 3" xfId="6250"/>
    <cellStyle name="Normal 57 3 2 3 3 4" xfId="8876"/>
    <cellStyle name="Normal 57 3 2 3 3 5" xfId="12720"/>
    <cellStyle name="Normal 57 3 2 3 3 6" xfId="7353"/>
    <cellStyle name="Normal 57 3 2 3 3 7" xfId="3807"/>
    <cellStyle name="Normal 57 3 2 3 4" xfId="807"/>
    <cellStyle name="Normal 57 3 2 3 4 2" xfId="2452"/>
    <cellStyle name="Normal 57 3 2 3 4 2 2" xfId="10209"/>
    <cellStyle name="Normal 57 3 2 3 4 2 3" xfId="5191"/>
    <cellStyle name="Normal 57 3 2 3 4 3" xfId="6599"/>
    <cellStyle name="Normal 57 3 2 3 4 3 2" xfId="11614"/>
    <cellStyle name="Normal 57 3 2 3 4 4" xfId="9325"/>
    <cellStyle name="Normal 57 3 2 3 4 5" xfId="13068"/>
    <cellStyle name="Normal 57 3 2 3 4 6" xfId="7802"/>
    <cellStyle name="Normal 57 3 2 3 4 7" xfId="4256"/>
    <cellStyle name="Normal 57 3 2 3 5" xfId="1265"/>
    <cellStyle name="Normal 57 3 2 3 5 2" xfId="2822"/>
    <cellStyle name="Normal 57 3 2 3 5 2 2" xfId="10469"/>
    <cellStyle name="Normal 57 3 2 3 5 2 3" xfId="5452"/>
    <cellStyle name="Normal 57 3 2 3 5 3" xfId="6850"/>
    <cellStyle name="Normal 57 3 2 3 5 3 2" xfId="11865"/>
    <cellStyle name="Normal 57 3 2 3 5 4" xfId="8761"/>
    <cellStyle name="Normal 57 3 2 3 5 5" xfId="13319"/>
    <cellStyle name="Normal 57 3 2 3 5 6" xfId="8063"/>
    <cellStyle name="Normal 57 3 2 3 5 7" xfId="3691"/>
    <cellStyle name="Normal 57 3 2 3 6" xfId="1659"/>
    <cellStyle name="Normal 57 3 2 3 6 2" xfId="9647"/>
    <cellStyle name="Normal 57 3 2 3 6 3" xfId="4629"/>
    <cellStyle name="Normal 57 3 2 3 7" xfId="5806"/>
    <cellStyle name="Normal 57 3 2 3 7 2" xfId="10822"/>
    <cellStyle name="Normal 57 3 2 3 8" xfId="8383"/>
    <cellStyle name="Normal 57 3 2 3 9" xfId="12276"/>
    <cellStyle name="Normal 57 3 2 3_Degree data" xfId="3069"/>
    <cellStyle name="Normal 57 3 2 4" xfId="237"/>
    <cellStyle name="Normal 57 3 2 4 2" xfId="601"/>
    <cellStyle name="Normal 57 3 2 4 2 2" xfId="2105"/>
    <cellStyle name="Normal 57 3 2 4 2 2 2" xfId="10211"/>
    <cellStyle name="Normal 57 3 2 4 2 2 3" xfId="5193"/>
    <cellStyle name="Normal 57 3 2 4 2 3" xfId="6252"/>
    <cellStyle name="Normal 57 3 2 4 2 3 2" xfId="11268"/>
    <cellStyle name="Normal 57 3 2 4 2 4" xfId="9327"/>
    <cellStyle name="Normal 57 3 2 4 2 5" xfId="12722"/>
    <cellStyle name="Normal 57 3 2 4 2 6" xfId="7804"/>
    <cellStyle name="Normal 57 3 2 4 2 7" xfId="4258"/>
    <cellStyle name="Normal 57 3 2 4 3" xfId="1010"/>
    <cellStyle name="Normal 57 3 2 4 3 2" xfId="2454"/>
    <cellStyle name="Normal 57 3 2 4 3 2 2" xfId="10569"/>
    <cellStyle name="Normal 57 3 2 4 3 2 3" xfId="5552"/>
    <cellStyle name="Normal 57 3 2 4 3 3" xfId="6601"/>
    <cellStyle name="Normal 57 3 2 4 3 3 2" xfId="11616"/>
    <cellStyle name="Normal 57 3 2 4 3 4" xfId="8976"/>
    <cellStyle name="Normal 57 3 2 4 3 5" xfId="13070"/>
    <cellStyle name="Normal 57 3 2 4 3 6" xfId="8163"/>
    <cellStyle name="Normal 57 3 2 4 3 7" xfId="3907"/>
    <cellStyle name="Normal 57 3 2 4 4" xfId="1366"/>
    <cellStyle name="Normal 57 3 2 4 4 2" xfId="2924"/>
    <cellStyle name="Normal 57 3 2 4 4 2 2" xfId="11965"/>
    <cellStyle name="Normal 57 3 2 4 4 2 3" xfId="6950"/>
    <cellStyle name="Normal 57 3 2 4 4 3" xfId="13419"/>
    <cellStyle name="Normal 57 3 2 4 4 4" xfId="9860"/>
    <cellStyle name="Normal 57 3 2 4 4 5" xfId="4842"/>
    <cellStyle name="Normal 57 3 2 4 5" xfId="1759"/>
    <cellStyle name="Normal 57 3 2 4 5 2" xfId="10922"/>
    <cellStyle name="Normal 57 3 2 4 5 3" xfId="5906"/>
    <cellStyle name="Normal 57 3 2 4 6" xfId="8483"/>
    <cellStyle name="Normal 57 3 2 4 7" xfId="12376"/>
    <cellStyle name="Normal 57 3 2 4 8" xfId="7453"/>
    <cellStyle name="Normal 57 3 2 4 9" xfId="3405"/>
    <cellStyle name="Normal 57 3 2 4_Degree data" xfId="3071"/>
    <cellStyle name="Normal 57 3 2 5" xfId="289"/>
    <cellStyle name="Normal 57 3 2 5 2" xfId="853"/>
    <cellStyle name="Normal 57 3 2 5 2 2" xfId="2106"/>
    <cellStyle name="Normal 57 3 2 5 2 2 2" xfId="10212"/>
    <cellStyle name="Normal 57 3 2 5 2 2 3" xfId="5194"/>
    <cellStyle name="Normal 57 3 2 5 2 3" xfId="6253"/>
    <cellStyle name="Normal 57 3 2 5 2 3 2" xfId="11269"/>
    <cellStyle name="Normal 57 3 2 5 2 4" xfId="9328"/>
    <cellStyle name="Normal 57 3 2 5 2 5" xfId="12723"/>
    <cellStyle name="Normal 57 3 2 5 2 6" xfId="7805"/>
    <cellStyle name="Normal 57 3 2 5 2 7" xfId="4259"/>
    <cellStyle name="Normal 57 3 2 5 3" xfId="1203"/>
    <cellStyle name="Normal 57 3 2 5 3 2" xfId="2455"/>
    <cellStyle name="Normal 57 3 2 5 3 2 2" xfId="10412"/>
    <cellStyle name="Normal 57 3 2 5 3 2 3" xfId="5395"/>
    <cellStyle name="Normal 57 3 2 5 3 3" xfId="6602"/>
    <cellStyle name="Normal 57 3 2 5 3 3 2" xfId="11617"/>
    <cellStyle name="Normal 57 3 2 5 3 4" xfId="9488"/>
    <cellStyle name="Normal 57 3 2 5 3 5" xfId="13071"/>
    <cellStyle name="Normal 57 3 2 5 3 6" xfId="8006"/>
    <cellStyle name="Normal 57 3 2 5 3 7" xfId="4470"/>
    <cellStyle name="Normal 57 3 2 5 4" xfId="2756"/>
    <cellStyle name="Normal 57 3 2 5 4 2" xfId="6793"/>
    <cellStyle name="Normal 57 3 2 5 4 2 2" xfId="11808"/>
    <cellStyle name="Normal 57 3 2 5 4 3" xfId="13262"/>
    <cellStyle name="Normal 57 3 2 5 4 4" xfId="9703"/>
    <cellStyle name="Normal 57 3 2 5 4 5" xfId="4685"/>
    <cellStyle name="Normal 57 3 2 5 5" xfId="1602"/>
    <cellStyle name="Normal 57 3 2 5 5 2" xfId="10763"/>
    <cellStyle name="Normal 57 3 2 5 5 3" xfId="5747"/>
    <cellStyle name="Normal 57 3 2 5 6" xfId="8819"/>
    <cellStyle name="Normal 57 3 2 5 7" xfId="12219"/>
    <cellStyle name="Normal 57 3 2 5 8" xfId="7296"/>
    <cellStyle name="Normal 57 3 2 5 9" xfId="3750"/>
    <cellStyle name="Normal 57 3 2 5_Degree data" xfId="3072"/>
    <cellStyle name="Normal 57 3 2 6" xfId="444"/>
    <cellStyle name="Normal 57 3 2 6 2" xfId="2100"/>
    <cellStyle name="Normal 57 3 2 6 2 2" xfId="10206"/>
    <cellStyle name="Normal 57 3 2 6 2 3" xfId="5188"/>
    <cellStyle name="Normal 57 3 2 6 3" xfId="6247"/>
    <cellStyle name="Normal 57 3 2 6 3 2" xfId="11263"/>
    <cellStyle name="Normal 57 3 2 6 4" xfId="9322"/>
    <cellStyle name="Normal 57 3 2 6 5" xfId="12717"/>
    <cellStyle name="Normal 57 3 2 6 6" xfId="7799"/>
    <cellStyle name="Normal 57 3 2 6 7" xfId="4253"/>
    <cellStyle name="Normal 57 3 2 7" xfId="753"/>
    <cellStyle name="Normal 57 3 2 7 2" xfId="2449"/>
    <cellStyle name="Normal 57 3 2 7 2 2" xfId="10367"/>
    <cellStyle name="Normal 57 3 2 7 2 3" xfId="5350"/>
    <cellStyle name="Normal 57 3 2 7 3" xfId="6596"/>
    <cellStyle name="Normal 57 3 2 7 3 2" xfId="11611"/>
    <cellStyle name="Normal 57 3 2 7 4" xfId="8657"/>
    <cellStyle name="Normal 57 3 2 7 5" xfId="13065"/>
    <cellStyle name="Normal 57 3 2 7 6" xfId="7961"/>
    <cellStyle name="Normal 57 3 2 7 7" xfId="3584"/>
    <cellStyle name="Normal 57 3 2 8" xfId="1157"/>
    <cellStyle name="Normal 57 3 2 8 2" xfId="2702"/>
    <cellStyle name="Normal 57 3 2 8 2 2" xfId="11763"/>
    <cellStyle name="Normal 57 3 2 8 2 3" xfId="6748"/>
    <cellStyle name="Normal 57 3 2 8 3" xfId="13217"/>
    <cellStyle name="Normal 57 3 2 8 4" xfId="9543"/>
    <cellStyle name="Normal 57 3 2 8 5" xfId="4525"/>
    <cellStyle name="Normal 57 3 2 9" xfId="1557"/>
    <cellStyle name="Normal 57 3 2 9 2" xfId="12174"/>
    <cellStyle name="Normal 57 3 2 9 3" xfId="10718"/>
    <cellStyle name="Normal 57 3 2 9 4" xfId="5702"/>
    <cellStyle name="Normal 57 3 2_Degree data" xfId="3066"/>
    <cellStyle name="Normal 57 3 3" xfId="167"/>
    <cellStyle name="Normal 57 3 3 10" xfId="8312"/>
    <cellStyle name="Normal 57 3 3 11" xfId="12132"/>
    <cellStyle name="Normal 57 3 3 12" xfId="7124"/>
    <cellStyle name="Normal 57 3 3 13" xfId="3233"/>
    <cellStyle name="Normal 57 3 3 2" xfId="381"/>
    <cellStyle name="Normal 57 3 3 2 10" xfId="7167"/>
    <cellStyle name="Normal 57 3 3 2 11" xfId="3336"/>
    <cellStyle name="Normal 57 3 3 2 2" xfId="632"/>
    <cellStyle name="Normal 57 3 3 2 2 2" xfId="1041"/>
    <cellStyle name="Normal 57 3 3 2 2 2 2" xfId="2109"/>
    <cellStyle name="Normal 57 3 3 2 2 2 2 2" xfId="10215"/>
    <cellStyle name="Normal 57 3 3 2 2 2 2 3" xfId="5197"/>
    <cellStyle name="Normal 57 3 3 2 2 2 3" xfId="6256"/>
    <cellStyle name="Normal 57 3 3 2 2 2 3 2" xfId="11272"/>
    <cellStyle name="Normal 57 3 3 2 2 2 4" xfId="9331"/>
    <cellStyle name="Normal 57 3 3 2 2 2 5" xfId="12726"/>
    <cellStyle name="Normal 57 3 3 2 2 2 6" xfId="7808"/>
    <cellStyle name="Normal 57 3 3 2 2 2 7" xfId="4262"/>
    <cellStyle name="Normal 57 3 3 2 2 3" xfId="1398"/>
    <cellStyle name="Normal 57 3 3 2 2 3 2" xfId="2458"/>
    <cellStyle name="Normal 57 3 3 2 2 3 2 2" xfId="10600"/>
    <cellStyle name="Normal 57 3 3 2 2 3 2 3" xfId="5583"/>
    <cellStyle name="Normal 57 3 3 2 2 3 3" xfId="6605"/>
    <cellStyle name="Normal 57 3 3 2 2 3 3 2" xfId="11620"/>
    <cellStyle name="Normal 57 3 3 2 2 3 4" xfId="9007"/>
    <cellStyle name="Normal 57 3 3 2 2 3 5" xfId="13074"/>
    <cellStyle name="Normal 57 3 3 2 2 3 6" xfId="8194"/>
    <cellStyle name="Normal 57 3 3 2 2 3 7" xfId="3938"/>
    <cellStyle name="Normal 57 3 3 2 2 4" xfId="2956"/>
    <cellStyle name="Normal 57 3 3 2 2 4 2" xfId="6981"/>
    <cellStyle name="Normal 57 3 3 2 2 4 2 2" xfId="11996"/>
    <cellStyle name="Normal 57 3 3 2 2 4 3" xfId="13450"/>
    <cellStyle name="Normal 57 3 3 2 2 4 4" xfId="9891"/>
    <cellStyle name="Normal 57 3 3 2 2 4 5" xfId="4873"/>
    <cellStyle name="Normal 57 3 3 2 2 5" xfId="1790"/>
    <cellStyle name="Normal 57 3 3 2 2 5 2" xfId="10953"/>
    <cellStyle name="Normal 57 3 3 2 2 5 3" xfId="5937"/>
    <cellStyle name="Normal 57 3 3 2 2 6" xfId="8514"/>
    <cellStyle name="Normal 57 3 3 2 2 7" xfId="12407"/>
    <cellStyle name="Normal 57 3 3 2 2 8" xfId="7484"/>
    <cellStyle name="Normal 57 3 3 2 2 9" xfId="3436"/>
    <cellStyle name="Normal 57 3 3 2 2_Degree data" xfId="3075"/>
    <cellStyle name="Normal 57 3 3 2 3" xfId="532"/>
    <cellStyle name="Normal 57 3 3 2 3 2" xfId="2108"/>
    <cellStyle name="Normal 57 3 3 2 3 2 2" xfId="9791"/>
    <cellStyle name="Normal 57 3 3 2 3 2 3" xfId="4773"/>
    <cellStyle name="Normal 57 3 3 2 3 3" xfId="6255"/>
    <cellStyle name="Normal 57 3 3 2 3 3 2" xfId="11271"/>
    <cellStyle name="Normal 57 3 3 2 3 4" xfId="8907"/>
    <cellStyle name="Normal 57 3 3 2 3 5" xfId="12725"/>
    <cellStyle name="Normal 57 3 3 2 3 6" xfId="7384"/>
    <cellStyle name="Normal 57 3 3 2 3 7" xfId="3838"/>
    <cellStyle name="Normal 57 3 3 2 4" xfId="941"/>
    <cellStyle name="Normal 57 3 3 2 4 2" xfId="2457"/>
    <cellStyle name="Normal 57 3 3 2 4 2 2" xfId="10214"/>
    <cellStyle name="Normal 57 3 3 2 4 2 3" xfId="5196"/>
    <cellStyle name="Normal 57 3 3 2 4 3" xfId="6604"/>
    <cellStyle name="Normal 57 3 3 2 4 3 2" xfId="11619"/>
    <cellStyle name="Normal 57 3 3 2 4 4" xfId="9330"/>
    <cellStyle name="Normal 57 3 3 2 4 5" xfId="13073"/>
    <cellStyle name="Normal 57 3 3 2 4 6" xfId="7807"/>
    <cellStyle name="Normal 57 3 3 2 4 7" xfId="4261"/>
    <cellStyle name="Normal 57 3 3 2 5" xfId="1297"/>
    <cellStyle name="Normal 57 3 3 2 5 2" xfId="2854"/>
    <cellStyle name="Normal 57 3 3 2 5 2 2" xfId="10500"/>
    <cellStyle name="Normal 57 3 3 2 5 2 3" xfId="5483"/>
    <cellStyle name="Normal 57 3 3 2 5 3" xfId="6881"/>
    <cellStyle name="Normal 57 3 3 2 5 3 2" xfId="11896"/>
    <cellStyle name="Normal 57 3 3 2 5 4" xfId="8688"/>
    <cellStyle name="Normal 57 3 3 2 5 5" xfId="13350"/>
    <cellStyle name="Normal 57 3 3 2 5 6" xfId="8094"/>
    <cellStyle name="Normal 57 3 3 2 5 7" xfId="3617"/>
    <cellStyle name="Normal 57 3 3 2 6" xfId="1690"/>
    <cellStyle name="Normal 57 3 3 2 6 2" xfId="9574"/>
    <cellStyle name="Normal 57 3 3 2 6 3" xfId="4556"/>
    <cellStyle name="Normal 57 3 3 2 7" xfId="5837"/>
    <cellStyle name="Normal 57 3 3 2 7 2" xfId="10853"/>
    <cellStyle name="Normal 57 3 3 2 8" xfId="8414"/>
    <cellStyle name="Normal 57 3 3 2 9" xfId="12307"/>
    <cellStyle name="Normal 57 3 3 2_Degree data" xfId="3074"/>
    <cellStyle name="Normal 57 3 3 3" xfId="337"/>
    <cellStyle name="Normal 57 3 3 3 10" xfId="7229"/>
    <cellStyle name="Normal 57 3 3 3 11" xfId="3293"/>
    <cellStyle name="Normal 57 3 3 3 2" xfId="694"/>
    <cellStyle name="Normal 57 3 3 3 2 2" xfId="1103"/>
    <cellStyle name="Normal 57 3 3 3 2 2 2" xfId="2111"/>
    <cellStyle name="Normal 57 3 3 3 2 2 2 2" xfId="10217"/>
    <cellStyle name="Normal 57 3 3 3 2 2 2 3" xfId="5199"/>
    <cellStyle name="Normal 57 3 3 3 2 2 3" xfId="6258"/>
    <cellStyle name="Normal 57 3 3 3 2 2 3 2" xfId="11274"/>
    <cellStyle name="Normal 57 3 3 3 2 2 4" xfId="9333"/>
    <cellStyle name="Normal 57 3 3 3 2 2 5" xfId="12728"/>
    <cellStyle name="Normal 57 3 3 3 2 2 6" xfId="7810"/>
    <cellStyle name="Normal 57 3 3 3 2 2 7" xfId="4264"/>
    <cellStyle name="Normal 57 3 3 3 2 3" xfId="1461"/>
    <cellStyle name="Normal 57 3 3 3 2 3 2" xfId="2460"/>
    <cellStyle name="Normal 57 3 3 3 2 3 2 2" xfId="10662"/>
    <cellStyle name="Normal 57 3 3 3 2 3 2 3" xfId="5645"/>
    <cellStyle name="Normal 57 3 3 3 2 3 3" xfId="6607"/>
    <cellStyle name="Normal 57 3 3 3 2 3 3 2" xfId="11622"/>
    <cellStyle name="Normal 57 3 3 3 2 3 4" xfId="9069"/>
    <cellStyle name="Normal 57 3 3 3 2 3 5" xfId="13076"/>
    <cellStyle name="Normal 57 3 3 3 2 3 6" xfId="8256"/>
    <cellStyle name="Normal 57 3 3 3 2 3 7" xfId="4000"/>
    <cellStyle name="Normal 57 3 3 3 2 4" xfId="3020"/>
    <cellStyle name="Normal 57 3 3 3 2 4 2" xfId="7043"/>
    <cellStyle name="Normal 57 3 3 3 2 4 2 2" xfId="12058"/>
    <cellStyle name="Normal 57 3 3 3 2 4 3" xfId="13512"/>
    <cellStyle name="Normal 57 3 3 3 2 4 4" xfId="9953"/>
    <cellStyle name="Normal 57 3 3 3 2 4 5" xfId="4935"/>
    <cellStyle name="Normal 57 3 3 3 2 5" xfId="1852"/>
    <cellStyle name="Normal 57 3 3 3 2 5 2" xfId="11015"/>
    <cellStyle name="Normal 57 3 3 3 2 5 3" xfId="5999"/>
    <cellStyle name="Normal 57 3 3 3 2 6" xfId="8576"/>
    <cellStyle name="Normal 57 3 3 3 2 7" xfId="12469"/>
    <cellStyle name="Normal 57 3 3 3 2 8" xfId="7546"/>
    <cellStyle name="Normal 57 3 3 3 2 9" xfId="3498"/>
    <cellStyle name="Normal 57 3 3 3 2_Degree data" xfId="3077"/>
    <cellStyle name="Normal 57 3 3 3 3" xfId="489"/>
    <cellStyle name="Normal 57 3 3 3 3 2" xfId="2110"/>
    <cellStyle name="Normal 57 3 3 3 3 2 2" xfId="9748"/>
    <cellStyle name="Normal 57 3 3 3 3 2 3" xfId="4730"/>
    <cellStyle name="Normal 57 3 3 3 3 3" xfId="6257"/>
    <cellStyle name="Normal 57 3 3 3 3 3 2" xfId="11273"/>
    <cellStyle name="Normal 57 3 3 3 3 4" xfId="8864"/>
    <cellStyle name="Normal 57 3 3 3 3 5" xfId="12727"/>
    <cellStyle name="Normal 57 3 3 3 3 6" xfId="7341"/>
    <cellStyle name="Normal 57 3 3 3 3 7" xfId="3795"/>
    <cellStyle name="Normal 57 3 3 3 4" xfId="898"/>
    <cellStyle name="Normal 57 3 3 3 4 2" xfId="2459"/>
    <cellStyle name="Normal 57 3 3 3 4 2 2" xfId="10216"/>
    <cellStyle name="Normal 57 3 3 3 4 2 3" xfId="5198"/>
    <cellStyle name="Normal 57 3 3 3 4 3" xfId="6606"/>
    <cellStyle name="Normal 57 3 3 3 4 3 2" xfId="11621"/>
    <cellStyle name="Normal 57 3 3 3 4 4" xfId="9332"/>
    <cellStyle name="Normal 57 3 3 3 4 5" xfId="13075"/>
    <cellStyle name="Normal 57 3 3 3 4 6" xfId="7809"/>
    <cellStyle name="Normal 57 3 3 3 4 7" xfId="4263"/>
    <cellStyle name="Normal 57 3 3 3 5" xfId="1253"/>
    <cellStyle name="Normal 57 3 3 3 5 2" xfId="2809"/>
    <cellStyle name="Normal 57 3 3 3 5 2 2" xfId="10457"/>
    <cellStyle name="Normal 57 3 3 3 5 2 3" xfId="5440"/>
    <cellStyle name="Normal 57 3 3 3 5 3" xfId="6838"/>
    <cellStyle name="Normal 57 3 3 3 5 3 2" xfId="11853"/>
    <cellStyle name="Normal 57 3 3 3 5 4" xfId="8750"/>
    <cellStyle name="Normal 57 3 3 3 5 5" xfId="13307"/>
    <cellStyle name="Normal 57 3 3 3 5 6" xfId="8051"/>
    <cellStyle name="Normal 57 3 3 3 5 7" xfId="3680"/>
    <cellStyle name="Normal 57 3 3 3 6" xfId="1647"/>
    <cellStyle name="Normal 57 3 3 3 6 2" xfId="9636"/>
    <cellStyle name="Normal 57 3 3 3 6 3" xfId="4618"/>
    <cellStyle name="Normal 57 3 3 3 7" xfId="5794"/>
    <cellStyle name="Normal 57 3 3 3 7 2" xfId="10810"/>
    <cellStyle name="Normal 57 3 3 3 8" xfId="8371"/>
    <cellStyle name="Normal 57 3 3 3 9" xfId="12264"/>
    <cellStyle name="Normal 57 3 3 3_Degree data" xfId="3076"/>
    <cellStyle name="Normal 57 3 3 4" xfId="274"/>
    <cellStyle name="Normal 57 3 3 4 2" xfId="589"/>
    <cellStyle name="Normal 57 3 3 4 2 2" xfId="2112"/>
    <cellStyle name="Normal 57 3 3 4 2 2 2" xfId="10218"/>
    <cellStyle name="Normal 57 3 3 4 2 2 3" xfId="5200"/>
    <cellStyle name="Normal 57 3 3 4 2 3" xfId="6259"/>
    <cellStyle name="Normal 57 3 3 4 2 3 2" xfId="11275"/>
    <cellStyle name="Normal 57 3 3 4 2 4" xfId="9334"/>
    <cellStyle name="Normal 57 3 3 4 2 5" xfId="12729"/>
    <cellStyle name="Normal 57 3 3 4 2 6" xfId="7811"/>
    <cellStyle name="Normal 57 3 3 4 2 7" xfId="4265"/>
    <cellStyle name="Normal 57 3 3 4 3" xfId="998"/>
    <cellStyle name="Normal 57 3 3 4 3 2" xfId="2461"/>
    <cellStyle name="Normal 57 3 3 4 3 2 2" xfId="10557"/>
    <cellStyle name="Normal 57 3 3 4 3 2 3" xfId="5540"/>
    <cellStyle name="Normal 57 3 3 4 3 3" xfId="6608"/>
    <cellStyle name="Normal 57 3 3 4 3 3 2" xfId="11623"/>
    <cellStyle name="Normal 57 3 3 4 3 4" xfId="8964"/>
    <cellStyle name="Normal 57 3 3 4 3 5" xfId="13077"/>
    <cellStyle name="Normal 57 3 3 4 3 6" xfId="8151"/>
    <cellStyle name="Normal 57 3 3 4 3 7" xfId="3895"/>
    <cellStyle name="Normal 57 3 3 4 4" xfId="1354"/>
    <cellStyle name="Normal 57 3 3 4 4 2" xfId="2912"/>
    <cellStyle name="Normal 57 3 3 4 4 2 2" xfId="11953"/>
    <cellStyle name="Normal 57 3 3 4 4 2 3" xfId="6938"/>
    <cellStyle name="Normal 57 3 3 4 4 3" xfId="13407"/>
    <cellStyle name="Normal 57 3 3 4 4 4" xfId="9848"/>
    <cellStyle name="Normal 57 3 3 4 4 5" xfId="4830"/>
    <cellStyle name="Normal 57 3 3 4 5" xfId="1747"/>
    <cellStyle name="Normal 57 3 3 4 5 2" xfId="10910"/>
    <cellStyle name="Normal 57 3 3 4 5 3" xfId="5894"/>
    <cellStyle name="Normal 57 3 3 4 6" xfId="8471"/>
    <cellStyle name="Normal 57 3 3 4 7" xfId="12364"/>
    <cellStyle name="Normal 57 3 3 4 8" xfId="7441"/>
    <cellStyle name="Normal 57 3 3 4 9" xfId="3393"/>
    <cellStyle name="Normal 57 3 3 4_Degree data" xfId="3078"/>
    <cellStyle name="Normal 57 3 3 5" xfId="430"/>
    <cellStyle name="Normal 57 3 3 5 2" xfId="838"/>
    <cellStyle name="Normal 57 3 3 5 2 2" xfId="9689"/>
    <cellStyle name="Normal 57 3 3 5 2 3" xfId="4671"/>
    <cellStyle name="Normal 57 3 3 5 3" xfId="2107"/>
    <cellStyle name="Normal 57 3 3 5 3 2" xfId="11270"/>
    <cellStyle name="Normal 57 3 3 5 3 3" xfId="6254"/>
    <cellStyle name="Normal 57 3 3 5 4" xfId="8805"/>
    <cellStyle name="Normal 57 3 3 5 5" xfId="12724"/>
    <cellStyle name="Normal 57 3 3 5 6" xfId="7282"/>
    <cellStyle name="Normal 57 3 3 5 7" xfId="3736"/>
    <cellStyle name="Normal 57 3 3 6" xfId="765"/>
    <cellStyle name="Normal 57 3 3 6 2" xfId="2456"/>
    <cellStyle name="Normal 57 3 3 6 2 2" xfId="10213"/>
    <cellStyle name="Normal 57 3 3 6 2 3" xfId="5195"/>
    <cellStyle name="Normal 57 3 3 6 3" xfId="6603"/>
    <cellStyle name="Normal 57 3 3 6 3 2" xfId="11618"/>
    <cellStyle name="Normal 57 3 3 6 4" xfId="9329"/>
    <cellStyle name="Normal 57 3 3 6 5" xfId="13072"/>
    <cellStyle name="Normal 57 3 3 6 6" xfId="7806"/>
    <cellStyle name="Normal 57 3 3 6 7" xfId="4260"/>
    <cellStyle name="Normal 57 3 3 7" xfId="1189"/>
    <cellStyle name="Normal 57 3 3 7 2" xfId="2741"/>
    <cellStyle name="Normal 57 3 3 7 2 2" xfId="10398"/>
    <cellStyle name="Normal 57 3 3 7 2 3" xfId="5381"/>
    <cellStyle name="Normal 57 3 3 7 3" xfId="6779"/>
    <cellStyle name="Normal 57 3 3 7 3 2" xfId="11794"/>
    <cellStyle name="Normal 57 3 3 7 4" xfId="8644"/>
    <cellStyle name="Normal 57 3 3 7 5" xfId="13248"/>
    <cellStyle name="Normal 57 3 3 7 6" xfId="7992"/>
    <cellStyle name="Normal 57 3 3 7 7" xfId="3571"/>
    <cellStyle name="Normal 57 3 3 8" xfId="1588"/>
    <cellStyle name="Normal 57 3 3 8 2" xfId="12205"/>
    <cellStyle name="Normal 57 3 3 8 3" xfId="9531"/>
    <cellStyle name="Normal 57 3 3 8 4" xfId="4513"/>
    <cellStyle name="Normal 57 3 3 9" xfId="1515"/>
    <cellStyle name="Normal 57 3 3 9 2" xfId="10749"/>
    <cellStyle name="Normal 57 3 3 9 3" xfId="5733"/>
    <cellStyle name="Normal 57 3 3_Degree data" xfId="3073"/>
    <cellStyle name="Normal 57 3 4" xfId="189"/>
    <cellStyle name="Normal 57 3 4 10" xfId="7161"/>
    <cellStyle name="Normal 57 3 4 11" xfId="3330"/>
    <cellStyle name="Normal 57 3 4 2" xfId="375"/>
    <cellStyle name="Normal 57 3 4 2 2" xfId="626"/>
    <cellStyle name="Normal 57 3 4 2 2 2" xfId="2114"/>
    <cellStyle name="Normal 57 3 4 2 2 2 2" xfId="10220"/>
    <cellStyle name="Normal 57 3 4 2 2 2 3" xfId="5202"/>
    <cellStyle name="Normal 57 3 4 2 2 3" xfId="6261"/>
    <cellStyle name="Normal 57 3 4 2 2 3 2" xfId="11277"/>
    <cellStyle name="Normal 57 3 4 2 2 4" xfId="9336"/>
    <cellStyle name="Normal 57 3 4 2 2 5" xfId="12731"/>
    <cellStyle name="Normal 57 3 4 2 2 6" xfId="7813"/>
    <cellStyle name="Normal 57 3 4 2 2 7" xfId="4267"/>
    <cellStyle name="Normal 57 3 4 2 3" xfId="1035"/>
    <cellStyle name="Normal 57 3 4 2 3 2" xfId="2463"/>
    <cellStyle name="Normal 57 3 4 2 3 2 2" xfId="10594"/>
    <cellStyle name="Normal 57 3 4 2 3 2 3" xfId="5577"/>
    <cellStyle name="Normal 57 3 4 2 3 3" xfId="6610"/>
    <cellStyle name="Normal 57 3 4 2 3 3 2" xfId="11625"/>
    <cellStyle name="Normal 57 3 4 2 3 4" xfId="9001"/>
    <cellStyle name="Normal 57 3 4 2 3 5" xfId="13079"/>
    <cellStyle name="Normal 57 3 4 2 3 6" xfId="8188"/>
    <cellStyle name="Normal 57 3 4 2 3 7" xfId="3932"/>
    <cellStyle name="Normal 57 3 4 2 4" xfId="1392"/>
    <cellStyle name="Normal 57 3 4 2 4 2" xfId="2950"/>
    <cellStyle name="Normal 57 3 4 2 4 2 2" xfId="11990"/>
    <cellStyle name="Normal 57 3 4 2 4 2 3" xfId="6975"/>
    <cellStyle name="Normal 57 3 4 2 4 3" xfId="13444"/>
    <cellStyle name="Normal 57 3 4 2 4 4" xfId="9885"/>
    <cellStyle name="Normal 57 3 4 2 4 5" xfId="4867"/>
    <cellStyle name="Normal 57 3 4 2 5" xfId="1784"/>
    <cellStyle name="Normal 57 3 4 2 5 2" xfId="10947"/>
    <cellStyle name="Normal 57 3 4 2 5 3" xfId="5931"/>
    <cellStyle name="Normal 57 3 4 2 6" xfId="8508"/>
    <cellStyle name="Normal 57 3 4 2 7" xfId="12401"/>
    <cellStyle name="Normal 57 3 4 2 8" xfId="7478"/>
    <cellStyle name="Normal 57 3 4 2 9" xfId="3430"/>
    <cellStyle name="Normal 57 3 4 2_Degree data" xfId="3080"/>
    <cellStyle name="Normal 57 3 4 3" xfId="526"/>
    <cellStyle name="Normal 57 3 4 3 2" xfId="935"/>
    <cellStyle name="Normal 57 3 4 3 2 2" xfId="9785"/>
    <cellStyle name="Normal 57 3 4 3 2 3" xfId="4767"/>
    <cellStyle name="Normal 57 3 4 3 3" xfId="2113"/>
    <cellStyle name="Normal 57 3 4 3 3 2" xfId="11276"/>
    <cellStyle name="Normal 57 3 4 3 3 3" xfId="6260"/>
    <cellStyle name="Normal 57 3 4 3 4" xfId="8901"/>
    <cellStyle name="Normal 57 3 4 3 5" xfId="12730"/>
    <cellStyle name="Normal 57 3 4 3 6" xfId="7378"/>
    <cellStyle name="Normal 57 3 4 3 7" xfId="3832"/>
    <cellStyle name="Normal 57 3 4 4" xfId="795"/>
    <cellStyle name="Normal 57 3 4 4 2" xfId="2462"/>
    <cellStyle name="Normal 57 3 4 4 2 2" xfId="10219"/>
    <cellStyle name="Normal 57 3 4 4 2 3" xfId="5201"/>
    <cellStyle name="Normal 57 3 4 4 3" xfId="6609"/>
    <cellStyle name="Normal 57 3 4 4 3 2" xfId="11624"/>
    <cellStyle name="Normal 57 3 4 4 4" xfId="9335"/>
    <cellStyle name="Normal 57 3 4 4 5" xfId="13078"/>
    <cellStyle name="Normal 57 3 4 4 6" xfId="7812"/>
    <cellStyle name="Normal 57 3 4 4 7" xfId="4266"/>
    <cellStyle name="Normal 57 3 4 5" xfId="1291"/>
    <cellStyle name="Normal 57 3 4 5 2" xfId="2848"/>
    <cellStyle name="Normal 57 3 4 5 2 2" xfId="10494"/>
    <cellStyle name="Normal 57 3 4 5 2 3" xfId="5477"/>
    <cellStyle name="Normal 57 3 4 5 3" xfId="6875"/>
    <cellStyle name="Normal 57 3 4 5 3 2" xfId="11890"/>
    <cellStyle name="Normal 57 3 4 5 4" xfId="8682"/>
    <cellStyle name="Normal 57 3 4 5 5" xfId="13344"/>
    <cellStyle name="Normal 57 3 4 5 6" xfId="8088"/>
    <cellStyle name="Normal 57 3 4 5 7" xfId="3611"/>
    <cellStyle name="Normal 57 3 4 6" xfId="1684"/>
    <cellStyle name="Normal 57 3 4 6 2" xfId="9568"/>
    <cellStyle name="Normal 57 3 4 6 3" xfId="4550"/>
    <cellStyle name="Normal 57 3 4 7" xfId="5831"/>
    <cellStyle name="Normal 57 3 4 7 2" xfId="10847"/>
    <cellStyle name="Normal 57 3 4 8" xfId="8408"/>
    <cellStyle name="Normal 57 3 4 9" xfId="12301"/>
    <cellStyle name="Normal 57 3 4_Degree data" xfId="3079"/>
    <cellStyle name="Normal 57 3 5" xfId="225"/>
    <cellStyle name="Normal 57 3 5 10" xfId="7211"/>
    <cellStyle name="Normal 57 3 5 11" xfId="3275"/>
    <cellStyle name="Normal 57 3 5 2" xfId="319"/>
    <cellStyle name="Normal 57 3 5 2 2" xfId="676"/>
    <cellStyle name="Normal 57 3 5 2 2 2" xfId="2116"/>
    <cellStyle name="Normal 57 3 5 2 2 2 2" xfId="10222"/>
    <cellStyle name="Normal 57 3 5 2 2 2 3" xfId="5204"/>
    <cellStyle name="Normal 57 3 5 2 2 3" xfId="6263"/>
    <cellStyle name="Normal 57 3 5 2 2 3 2" xfId="11279"/>
    <cellStyle name="Normal 57 3 5 2 2 4" xfId="9338"/>
    <cellStyle name="Normal 57 3 5 2 2 5" xfId="12733"/>
    <cellStyle name="Normal 57 3 5 2 2 6" xfId="7815"/>
    <cellStyle name="Normal 57 3 5 2 2 7" xfId="4269"/>
    <cellStyle name="Normal 57 3 5 2 3" xfId="1085"/>
    <cellStyle name="Normal 57 3 5 2 3 2" xfId="2465"/>
    <cellStyle name="Normal 57 3 5 2 3 2 2" xfId="10644"/>
    <cellStyle name="Normal 57 3 5 2 3 2 3" xfId="5627"/>
    <cellStyle name="Normal 57 3 5 2 3 3" xfId="6612"/>
    <cellStyle name="Normal 57 3 5 2 3 3 2" xfId="11627"/>
    <cellStyle name="Normal 57 3 5 2 3 4" xfId="9051"/>
    <cellStyle name="Normal 57 3 5 2 3 5" xfId="13081"/>
    <cellStyle name="Normal 57 3 5 2 3 6" xfId="8238"/>
    <cellStyle name="Normal 57 3 5 2 3 7" xfId="3982"/>
    <cellStyle name="Normal 57 3 5 2 4" xfId="1443"/>
    <cellStyle name="Normal 57 3 5 2 4 2" xfId="3002"/>
    <cellStyle name="Normal 57 3 5 2 4 2 2" xfId="12040"/>
    <cellStyle name="Normal 57 3 5 2 4 2 3" xfId="7025"/>
    <cellStyle name="Normal 57 3 5 2 4 3" xfId="13494"/>
    <cellStyle name="Normal 57 3 5 2 4 4" xfId="9935"/>
    <cellStyle name="Normal 57 3 5 2 4 5" xfId="4917"/>
    <cellStyle name="Normal 57 3 5 2 5" xfId="1834"/>
    <cellStyle name="Normal 57 3 5 2 5 2" xfId="10997"/>
    <cellStyle name="Normal 57 3 5 2 5 3" xfId="5981"/>
    <cellStyle name="Normal 57 3 5 2 6" xfId="8558"/>
    <cellStyle name="Normal 57 3 5 2 7" xfId="12451"/>
    <cellStyle name="Normal 57 3 5 2 8" xfId="7528"/>
    <cellStyle name="Normal 57 3 5 2 9" xfId="3480"/>
    <cellStyle name="Normal 57 3 5 2_Degree data" xfId="3082"/>
    <cellStyle name="Normal 57 3 5 3" xfId="471"/>
    <cellStyle name="Normal 57 3 5 3 2" xfId="2115"/>
    <cellStyle name="Normal 57 3 5 3 2 2" xfId="9730"/>
    <cellStyle name="Normal 57 3 5 3 2 3" xfId="4712"/>
    <cellStyle name="Normal 57 3 5 3 3" xfId="6262"/>
    <cellStyle name="Normal 57 3 5 3 3 2" xfId="11278"/>
    <cellStyle name="Normal 57 3 5 3 4" xfId="8846"/>
    <cellStyle name="Normal 57 3 5 3 5" xfId="12732"/>
    <cellStyle name="Normal 57 3 5 3 6" xfId="7323"/>
    <cellStyle name="Normal 57 3 5 3 7" xfId="3777"/>
    <cellStyle name="Normal 57 3 5 4" xfId="880"/>
    <cellStyle name="Normal 57 3 5 4 2" xfId="2464"/>
    <cellStyle name="Normal 57 3 5 4 2 2" xfId="10221"/>
    <cellStyle name="Normal 57 3 5 4 2 3" xfId="5203"/>
    <cellStyle name="Normal 57 3 5 4 3" xfId="6611"/>
    <cellStyle name="Normal 57 3 5 4 3 2" xfId="11626"/>
    <cellStyle name="Normal 57 3 5 4 4" xfId="9337"/>
    <cellStyle name="Normal 57 3 5 4 5" xfId="13080"/>
    <cellStyle name="Normal 57 3 5 4 6" xfId="7814"/>
    <cellStyle name="Normal 57 3 5 4 7" xfId="4268"/>
    <cellStyle name="Normal 57 3 5 5" xfId="1232"/>
    <cellStyle name="Normal 57 3 5 5 2" xfId="2788"/>
    <cellStyle name="Normal 57 3 5 5 2 2" xfId="10439"/>
    <cellStyle name="Normal 57 3 5 5 2 3" xfId="5422"/>
    <cellStyle name="Normal 57 3 5 5 3" xfId="6820"/>
    <cellStyle name="Normal 57 3 5 5 3 2" xfId="11835"/>
    <cellStyle name="Normal 57 3 5 5 4" xfId="8732"/>
    <cellStyle name="Normal 57 3 5 5 5" xfId="13289"/>
    <cellStyle name="Normal 57 3 5 5 6" xfId="8033"/>
    <cellStyle name="Normal 57 3 5 5 7" xfId="3662"/>
    <cellStyle name="Normal 57 3 5 6" xfId="1629"/>
    <cellStyle name="Normal 57 3 5 6 2" xfId="9618"/>
    <cellStyle name="Normal 57 3 5 6 3" xfId="4600"/>
    <cellStyle name="Normal 57 3 5 7" xfId="5776"/>
    <cellStyle name="Normal 57 3 5 7 2" xfId="10792"/>
    <cellStyle name="Normal 57 3 5 8" xfId="8353"/>
    <cellStyle name="Normal 57 3 5 9" xfId="12246"/>
    <cellStyle name="Normal 57 3 5_Degree data" xfId="3081"/>
    <cellStyle name="Normal 57 3 6" xfId="263"/>
    <cellStyle name="Normal 57 3 6 2" xfId="571"/>
    <cellStyle name="Normal 57 3 6 2 2" xfId="2117"/>
    <cellStyle name="Normal 57 3 6 2 2 2" xfId="10223"/>
    <cellStyle name="Normal 57 3 6 2 2 3" xfId="5205"/>
    <cellStyle name="Normal 57 3 6 2 3" xfId="6264"/>
    <cellStyle name="Normal 57 3 6 2 3 2" xfId="11280"/>
    <cellStyle name="Normal 57 3 6 2 4" xfId="9339"/>
    <cellStyle name="Normal 57 3 6 2 5" xfId="12734"/>
    <cellStyle name="Normal 57 3 6 2 6" xfId="7816"/>
    <cellStyle name="Normal 57 3 6 2 7" xfId="4270"/>
    <cellStyle name="Normal 57 3 6 3" xfId="980"/>
    <cellStyle name="Normal 57 3 6 3 2" xfId="2466"/>
    <cellStyle name="Normal 57 3 6 3 2 2" xfId="10539"/>
    <cellStyle name="Normal 57 3 6 3 2 3" xfId="5522"/>
    <cellStyle name="Normal 57 3 6 3 3" xfId="6613"/>
    <cellStyle name="Normal 57 3 6 3 3 2" xfId="11628"/>
    <cellStyle name="Normal 57 3 6 3 4" xfId="8946"/>
    <cellStyle name="Normal 57 3 6 3 5" xfId="13082"/>
    <cellStyle name="Normal 57 3 6 3 6" xfId="8133"/>
    <cellStyle name="Normal 57 3 6 3 7" xfId="3877"/>
    <cellStyle name="Normal 57 3 6 4" xfId="1336"/>
    <cellStyle name="Normal 57 3 6 4 2" xfId="2894"/>
    <cellStyle name="Normal 57 3 6 4 2 2" xfId="11935"/>
    <cellStyle name="Normal 57 3 6 4 2 3" xfId="6920"/>
    <cellStyle name="Normal 57 3 6 4 3" xfId="13389"/>
    <cellStyle name="Normal 57 3 6 4 4" xfId="9830"/>
    <cellStyle name="Normal 57 3 6 4 5" xfId="4812"/>
    <cellStyle name="Normal 57 3 6 5" xfId="1729"/>
    <cellStyle name="Normal 57 3 6 5 2" xfId="10892"/>
    <cellStyle name="Normal 57 3 6 5 3" xfId="5876"/>
    <cellStyle name="Normal 57 3 6 6" xfId="8453"/>
    <cellStyle name="Normal 57 3 6 7" xfId="12346"/>
    <cellStyle name="Normal 57 3 6 8" xfId="7423"/>
    <cellStyle name="Normal 57 3 6 9" xfId="3375"/>
    <cellStyle name="Normal 57 3 6_Degree data" xfId="3083"/>
    <cellStyle name="Normal 57 3 7" xfId="419"/>
    <cellStyle name="Normal 57 3 7 2" xfId="827"/>
    <cellStyle name="Normal 57 3 7 2 2" xfId="2118"/>
    <cellStyle name="Normal 57 3 7 2 2 2" xfId="10224"/>
    <cellStyle name="Normal 57 3 7 2 2 3" xfId="5206"/>
    <cellStyle name="Normal 57 3 7 2 3" xfId="6265"/>
    <cellStyle name="Normal 57 3 7 2 3 2" xfId="11281"/>
    <cellStyle name="Normal 57 3 7 2 4" xfId="9340"/>
    <cellStyle name="Normal 57 3 7 2 5" xfId="12735"/>
    <cellStyle name="Normal 57 3 7 2 6" xfId="7817"/>
    <cellStyle name="Normal 57 3 7 2 7" xfId="4271"/>
    <cellStyle name="Normal 57 3 7 3" xfId="1177"/>
    <cellStyle name="Normal 57 3 7 3 2" xfId="2467"/>
    <cellStyle name="Normal 57 3 7 3 2 2" xfId="10387"/>
    <cellStyle name="Normal 57 3 7 3 2 3" xfId="5370"/>
    <cellStyle name="Normal 57 3 7 3 3" xfId="6614"/>
    <cellStyle name="Normal 57 3 7 3 3 2" xfId="11629"/>
    <cellStyle name="Normal 57 3 7 3 4" xfId="9489"/>
    <cellStyle name="Normal 57 3 7 3 5" xfId="13083"/>
    <cellStyle name="Normal 57 3 7 3 6" xfId="7981"/>
    <cellStyle name="Normal 57 3 7 3 7" xfId="4471"/>
    <cellStyle name="Normal 57 3 7 4" xfId="2728"/>
    <cellStyle name="Normal 57 3 7 4 2" xfId="6768"/>
    <cellStyle name="Normal 57 3 7 4 2 2" xfId="11783"/>
    <cellStyle name="Normal 57 3 7 4 3" xfId="13237"/>
    <cellStyle name="Normal 57 3 7 4 4" xfId="9678"/>
    <cellStyle name="Normal 57 3 7 4 5" xfId="4660"/>
    <cellStyle name="Normal 57 3 7 5" xfId="1577"/>
    <cellStyle name="Normal 57 3 7 5 2" xfId="10738"/>
    <cellStyle name="Normal 57 3 7 5 3" xfId="5722"/>
    <cellStyle name="Normal 57 3 7 6" xfId="8794"/>
    <cellStyle name="Normal 57 3 7 7" xfId="12194"/>
    <cellStyle name="Normal 57 3 7 8" xfId="7271"/>
    <cellStyle name="Normal 57 3 7 9" xfId="3725"/>
    <cellStyle name="Normal 57 3 7_Degree data" xfId="3084"/>
    <cellStyle name="Normal 57 3 8" xfId="741"/>
    <cellStyle name="Normal 57 3 8 2" xfId="2099"/>
    <cellStyle name="Normal 57 3 8 2 2" xfId="10205"/>
    <cellStyle name="Normal 57 3 8 2 3" xfId="5187"/>
    <cellStyle name="Normal 57 3 8 3" xfId="6246"/>
    <cellStyle name="Normal 57 3 8 3 2" xfId="11262"/>
    <cellStyle name="Normal 57 3 8 4" xfId="9321"/>
    <cellStyle name="Normal 57 3 8 5" xfId="12716"/>
    <cellStyle name="Normal 57 3 8 6" xfId="7798"/>
    <cellStyle name="Normal 57 3 8 7" xfId="4252"/>
    <cellStyle name="Normal 57 3 9" xfId="1145"/>
    <cellStyle name="Normal 57 3 9 2" xfId="2448"/>
    <cellStyle name="Normal 57 3 9 2 2" xfId="10355"/>
    <cellStyle name="Normal 57 3 9 2 3" xfId="5338"/>
    <cellStyle name="Normal 57 3 9 3" xfId="6595"/>
    <cellStyle name="Normal 57 3 9 3 2" xfId="11610"/>
    <cellStyle name="Normal 57 3 9 4" xfId="8626"/>
    <cellStyle name="Normal 57 3 9 5" xfId="13064"/>
    <cellStyle name="Normal 57 3 9 6" xfId="7949"/>
    <cellStyle name="Normal 57 3 9 7" xfId="3550"/>
    <cellStyle name="Normal 57 3_Degree data" xfId="3065"/>
    <cellStyle name="Normal 57 4" xfId="104"/>
    <cellStyle name="Normal 57 4 10" xfId="1551"/>
    <cellStyle name="Normal 57 4 10 2" xfId="12168"/>
    <cellStyle name="Normal 57 4 10 3" xfId="10712"/>
    <cellStyle name="Normal 57 4 10 4" xfId="5696"/>
    <cellStyle name="Normal 57 4 11" xfId="1501"/>
    <cellStyle name="Normal 57 4 11 2" xfId="8318"/>
    <cellStyle name="Normal 57 4 12" xfId="12118"/>
    <cellStyle name="Normal 57 4 13" xfId="7102"/>
    <cellStyle name="Normal 57 4 14" xfId="3239"/>
    <cellStyle name="Normal 57 4 2" xfId="169"/>
    <cellStyle name="Normal 57 4 2 10" xfId="12138"/>
    <cellStyle name="Normal 57 4 2 11" xfId="7130"/>
    <cellStyle name="Normal 57 4 2 12" xfId="3299"/>
    <cellStyle name="Normal 57 4 2 2" xfId="387"/>
    <cellStyle name="Normal 57 4 2 2 10" xfId="7173"/>
    <cellStyle name="Normal 57 4 2 2 11" xfId="3342"/>
    <cellStyle name="Normal 57 4 2 2 2" xfId="638"/>
    <cellStyle name="Normal 57 4 2 2 2 2" xfId="1047"/>
    <cellStyle name="Normal 57 4 2 2 2 2 2" xfId="2122"/>
    <cellStyle name="Normal 57 4 2 2 2 2 2 2" xfId="10228"/>
    <cellStyle name="Normal 57 4 2 2 2 2 2 3" xfId="5210"/>
    <cellStyle name="Normal 57 4 2 2 2 2 3" xfId="6269"/>
    <cellStyle name="Normal 57 4 2 2 2 2 3 2" xfId="11285"/>
    <cellStyle name="Normal 57 4 2 2 2 2 4" xfId="9344"/>
    <cellStyle name="Normal 57 4 2 2 2 2 5" xfId="12739"/>
    <cellStyle name="Normal 57 4 2 2 2 2 6" xfId="7821"/>
    <cellStyle name="Normal 57 4 2 2 2 2 7" xfId="4275"/>
    <cellStyle name="Normal 57 4 2 2 2 3" xfId="1404"/>
    <cellStyle name="Normal 57 4 2 2 2 3 2" xfId="2471"/>
    <cellStyle name="Normal 57 4 2 2 2 3 2 2" xfId="10606"/>
    <cellStyle name="Normal 57 4 2 2 2 3 2 3" xfId="5589"/>
    <cellStyle name="Normal 57 4 2 2 2 3 3" xfId="6618"/>
    <cellStyle name="Normal 57 4 2 2 2 3 3 2" xfId="11633"/>
    <cellStyle name="Normal 57 4 2 2 2 3 4" xfId="9013"/>
    <cellStyle name="Normal 57 4 2 2 2 3 5" xfId="13087"/>
    <cellStyle name="Normal 57 4 2 2 2 3 6" xfId="8200"/>
    <cellStyle name="Normal 57 4 2 2 2 3 7" xfId="3944"/>
    <cellStyle name="Normal 57 4 2 2 2 4" xfId="2962"/>
    <cellStyle name="Normal 57 4 2 2 2 4 2" xfId="6987"/>
    <cellStyle name="Normal 57 4 2 2 2 4 2 2" xfId="12002"/>
    <cellStyle name="Normal 57 4 2 2 2 4 3" xfId="13456"/>
    <cellStyle name="Normal 57 4 2 2 2 4 4" xfId="9897"/>
    <cellStyle name="Normal 57 4 2 2 2 4 5" xfId="4879"/>
    <cellStyle name="Normal 57 4 2 2 2 5" xfId="1796"/>
    <cellStyle name="Normal 57 4 2 2 2 5 2" xfId="10959"/>
    <cellStyle name="Normal 57 4 2 2 2 5 3" xfId="5943"/>
    <cellStyle name="Normal 57 4 2 2 2 6" xfId="8520"/>
    <cellStyle name="Normal 57 4 2 2 2 7" xfId="12413"/>
    <cellStyle name="Normal 57 4 2 2 2 8" xfId="7490"/>
    <cellStyle name="Normal 57 4 2 2 2 9" xfId="3442"/>
    <cellStyle name="Normal 57 4 2 2 2_Degree data" xfId="3088"/>
    <cellStyle name="Normal 57 4 2 2 3" xfId="538"/>
    <cellStyle name="Normal 57 4 2 2 3 2" xfId="2121"/>
    <cellStyle name="Normal 57 4 2 2 3 2 2" xfId="9797"/>
    <cellStyle name="Normal 57 4 2 2 3 2 3" xfId="4779"/>
    <cellStyle name="Normal 57 4 2 2 3 3" xfId="6268"/>
    <cellStyle name="Normal 57 4 2 2 3 3 2" xfId="11284"/>
    <cellStyle name="Normal 57 4 2 2 3 4" xfId="8913"/>
    <cellStyle name="Normal 57 4 2 2 3 5" xfId="12738"/>
    <cellStyle name="Normal 57 4 2 2 3 6" xfId="7390"/>
    <cellStyle name="Normal 57 4 2 2 3 7" xfId="3844"/>
    <cellStyle name="Normal 57 4 2 2 4" xfId="947"/>
    <cellStyle name="Normal 57 4 2 2 4 2" xfId="2470"/>
    <cellStyle name="Normal 57 4 2 2 4 2 2" xfId="10227"/>
    <cellStyle name="Normal 57 4 2 2 4 2 3" xfId="5209"/>
    <cellStyle name="Normal 57 4 2 2 4 3" xfId="6617"/>
    <cellStyle name="Normal 57 4 2 2 4 3 2" xfId="11632"/>
    <cellStyle name="Normal 57 4 2 2 4 4" xfId="9343"/>
    <cellStyle name="Normal 57 4 2 2 4 5" xfId="13086"/>
    <cellStyle name="Normal 57 4 2 2 4 6" xfId="7820"/>
    <cellStyle name="Normal 57 4 2 2 4 7" xfId="4274"/>
    <cellStyle name="Normal 57 4 2 2 5" xfId="1303"/>
    <cellStyle name="Normal 57 4 2 2 5 2" xfId="2860"/>
    <cellStyle name="Normal 57 4 2 2 5 2 2" xfId="10506"/>
    <cellStyle name="Normal 57 4 2 2 5 2 3" xfId="5489"/>
    <cellStyle name="Normal 57 4 2 2 5 3" xfId="6887"/>
    <cellStyle name="Normal 57 4 2 2 5 3 2" xfId="11902"/>
    <cellStyle name="Normal 57 4 2 2 5 4" xfId="8694"/>
    <cellStyle name="Normal 57 4 2 2 5 5" xfId="13356"/>
    <cellStyle name="Normal 57 4 2 2 5 6" xfId="8100"/>
    <cellStyle name="Normal 57 4 2 2 5 7" xfId="3623"/>
    <cellStyle name="Normal 57 4 2 2 6" xfId="1696"/>
    <cellStyle name="Normal 57 4 2 2 6 2" xfId="9580"/>
    <cellStyle name="Normal 57 4 2 2 6 3" xfId="4562"/>
    <cellStyle name="Normal 57 4 2 2 7" xfId="5843"/>
    <cellStyle name="Normal 57 4 2 2 7 2" xfId="10859"/>
    <cellStyle name="Normal 57 4 2 2 8" xfId="8420"/>
    <cellStyle name="Normal 57 4 2 2 9" xfId="12313"/>
    <cellStyle name="Normal 57 4 2 2_Degree data" xfId="3087"/>
    <cellStyle name="Normal 57 4 2 3" xfId="343"/>
    <cellStyle name="Normal 57 4 2 3 2" xfId="595"/>
    <cellStyle name="Normal 57 4 2 3 2 2" xfId="2123"/>
    <cellStyle name="Normal 57 4 2 3 2 2 2" xfId="10229"/>
    <cellStyle name="Normal 57 4 2 3 2 2 3" xfId="5211"/>
    <cellStyle name="Normal 57 4 2 3 2 3" xfId="6270"/>
    <cellStyle name="Normal 57 4 2 3 2 3 2" xfId="11286"/>
    <cellStyle name="Normal 57 4 2 3 2 4" xfId="9345"/>
    <cellStyle name="Normal 57 4 2 3 2 5" xfId="12740"/>
    <cellStyle name="Normal 57 4 2 3 2 6" xfId="7822"/>
    <cellStyle name="Normal 57 4 2 3 2 7" xfId="4276"/>
    <cellStyle name="Normal 57 4 2 3 3" xfId="1004"/>
    <cellStyle name="Normal 57 4 2 3 3 2" xfId="2472"/>
    <cellStyle name="Normal 57 4 2 3 3 2 2" xfId="10563"/>
    <cellStyle name="Normal 57 4 2 3 3 2 3" xfId="5546"/>
    <cellStyle name="Normal 57 4 2 3 3 3" xfId="6619"/>
    <cellStyle name="Normal 57 4 2 3 3 3 2" xfId="11634"/>
    <cellStyle name="Normal 57 4 2 3 3 4" xfId="8970"/>
    <cellStyle name="Normal 57 4 2 3 3 5" xfId="13088"/>
    <cellStyle name="Normal 57 4 2 3 3 6" xfId="8157"/>
    <cellStyle name="Normal 57 4 2 3 3 7" xfId="3901"/>
    <cellStyle name="Normal 57 4 2 3 4" xfId="1360"/>
    <cellStyle name="Normal 57 4 2 3 4 2" xfId="2918"/>
    <cellStyle name="Normal 57 4 2 3 4 2 2" xfId="11959"/>
    <cellStyle name="Normal 57 4 2 3 4 2 3" xfId="6944"/>
    <cellStyle name="Normal 57 4 2 3 4 3" xfId="13413"/>
    <cellStyle name="Normal 57 4 2 3 4 4" xfId="9854"/>
    <cellStyle name="Normal 57 4 2 3 4 5" xfId="4836"/>
    <cellStyle name="Normal 57 4 2 3 5" xfId="1753"/>
    <cellStyle name="Normal 57 4 2 3 5 2" xfId="10916"/>
    <cellStyle name="Normal 57 4 2 3 5 3" xfId="5900"/>
    <cellStyle name="Normal 57 4 2 3 6" xfId="8477"/>
    <cellStyle name="Normal 57 4 2 3 7" xfId="12370"/>
    <cellStyle name="Normal 57 4 2 3 8" xfId="7447"/>
    <cellStyle name="Normal 57 4 2 3 9" xfId="3399"/>
    <cellStyle name="Normal 57 4 2 3_Degree data" xfId="3089"/>
    <cellStyle name="Normal 57 4 2 4" xfId="495"/>
    <cellStyle name="Normal 57 4 2 4 2" xfId="904"/>
    <cellStyle name="Normal 57 4 2 4 2 2" xfId="9754"/>
    <cellStyle name="Normal 57 4 2 4 2 3" xfId="4736"/>
    <cellStyle name="Normal 57 4 2 4 3" xfId="2120"/>
    <cellStyle name="Normal 57 4 2 4 3 2" xfId="11283"/>
    <cellStyle name="Normal 57 4 2 4 3 3" xfId="6267"/>
    <cellStyle name="Normal 57 4 2 4 4" xfId="8870"/>
    <cellStyle name="Normal 57 4 2 4 5" xfId="12737"/>
    <cellStyle name="Normal 57 4 2 4 6" xfId="7347"/>
    <cellStyle name="Normal 57 4 2 4 7" xfId="3801"/>
    <cellStyle name="Normal 57 4 2 5" xfId="771"/>
    <cellStyle name="Normal 57 4 2 5 2" xfId="2469"/>
    <cellStyle name="Normal 57 4 2 5 2 2" xfId="10226"/>
    <cellStyle name="Normal 57 4 2 5 2 3" xfId="5208"/>
    <cellStyle name="Normal 57 4 2 5 3" xfId="6616"/>
    <cellStyle name="Normal 57 4 2 5 3 2" xfId="11631"/>
    <cellStyle name="Normal 57 4 2 5 4" xfId="9342"/>
    <cellStyle name="Normal 57 4 2 5 5" xfId="13085"/>
    <cellStyle name="Normal 57 4 2 5 6" xfId="7819"/>
    <cellStyle name="Normal 57 4 2 5 7" xfId="4273"/>
    <cellStyle name="Normal 57 4 2 6" xfId="1259"/>
    <cellStyle name="Normal 57 4 2 6 2" xfId="2815"/>
    <cellStyle name="Normal 57 4 2 6 2 2" xfId="10463"/>
    <cellStyle name="Normal 57 4 2 6 2 3" xfId="5446"/>
    <cellStyle name="Normal 57 4 2 6 3" xfId="6844"/>
    <cellStyle name="Normal 57 4 2 6 3 2" xfId="11859"/>
    <cellStyle name="Normal 57 4 2 6 4" xfId="8650"/>
    <cellStyle name="Normal 57 4 2 6 5" xfId="13313"/>
    <cellStyle name="Normal 57 4 2 6 6" xfId="8057"/>
    <cellStyle name="Normal 57 4 2 6 7" xfId="3577"/>
    <cellStyle name="Normal 57 4 2 7" xfId="1653"/>
    <cellStyle name="Normal 57 4 2 7 2" xfId="12270"/>
    <cellStyle name="Normal 57 4 2 7 3" xfId="9537"/>
    <cellStyle name="Normal 57 4 2 7 4" xfId="4519"/>
    <cellStyle name="Normal 57 4 2 8" xfId="1521"/>
    <cellStyle name="Normal 57 4 2 8 2" xfId="10816"/>
    <cellStyle name="Normal 57 4 2 8 3" xfId="5800"/>
    <cellStyle name="Normal 57 4 2 9" xfId="8377"/>
    <cellStyle name="Normal 57 4 2_Degree data" xfId="3086"/>
    <cellStyle name="Normal 57 4 3" xfId="195"/>
    <cellStyle name="Normal 57 4 3 10" xfId="7158"/>
    <cellStyle name="Normal 57 4 3 11" xfId="3327"/>
    <cellStyle name="Normal 57 4 3 2" xfId="372"/>
    <cellStyle name="Normal 57 4 3 2 2" xfId="623"/>
    <cellStyle name="Normal 57 4 3 2 2 2" xfId="2125"/>
    <cellStyle name="Normal 57 4 3 2 2 2 2" xfId="10231"/>
    <cellStyle name="Normal 57 4 3 2 2 2 3" xfId="5213"/>
    <cellStyle name="Normal 57 4 3 2 2 3" xfId="6272"/>
    <cellStyle name="Normal 57 4 3 2 2 3 2" xfId="11288"/>
    <cellStyle name="Normal 57 4 3 2 2 4" xfId="9347"/>
    <cellStyle name="Normal 57 4 3 2 2 5" xfId="12742"/>
    <cellStyle name="Normal 57 4 3 2 2 6" xfId="7824"/>
    <cellStyle name="Normal 57 4 3 2 2 7" xfId="4278"/>
    <cellStyle name="Normal 57 4 3 2 3" xfId="1032"/>
    <cellStyle name="Normal 57 4 3 2 3 2" xfId="2474"/>
    <cellStyle name="Normal 57 4 3 2 3 2 2" xfId="10591"/>
    <cellStyle name="Normal 57 4 3 2 3 2 3" xfId="5574"/>
    <cellStyle name="Normal 57 4 3 2 3 3" xfId="6621"/>
    <cellStyle name="Normal 57 4 3 2 3 3 2" xfId="11636"/>
    <cellStyle name="Normal 57 4 3 2 3 4" xfId="8998"/>
    <cellStyle name="Normal 57 4 3 2 3 5" xfId="13090"/>
    <cellStyle name="Normal 57 4 3 2 3 6" xfId="8185"/>
    <cellStyle name="Normal 57 4 3 2 3 7" xfId="3929"/>
    <cellStyle name="Normal 57 4 3 2 4" xfId="1389"/>
    <cellStyle name="Normal 57 4 3 2 4 2" xfId="2947"/>
    <cellStyle name="Normal 57 4 3 2 4 2 2" xfId="11987"/>
    <cellStyle name="Normal 57 4 3 2 4 2 3" xfId="6972"/>
    <cellStyle name="Normal 57 4 3 2 4 3" xfId="13441"/>
    <cellStyle name="Normal 57 4 3 2 4 4" xfId="9882"/>
    <cellStyle name="Normal 57 4 3 2 4 5" xfId="4864"/>
    <cellStyle name="Normal 57 4 3 2 5" xfId="1781"/>
    <cellStyle name="Normal 57 4 3 2 5 2" xfId="10944"/>
    <cellStyle name="Normal 57 4 3 2 5 3" xfId="5928"/>
    <cellStyle name="Normal 57 4 3 2 6" xfId="8505"/>
    <cellStyle name="Normal 57 4 3 2 7" xfId="12398"/>
    <cellStyle name="Normal 57 4 3 2 8" xfId="7475"/>
    <cellStyle name="Normal 57 4 3 2 9" xfId="3427"/>
    <cellStyle name="Normal 57 4 3 2_Degree data" xfId="3091"/>
    <cellStyle name="Normal 57 4 3 3" xfId="523"/>
    <cellStyle name="Normal 57 4 3 3 2" xfId="932"/>
    <cellStyle name="Normal 57 4 3 3 2 2" xfId="9782"/>
    <cellStyle name="Normal 57 4 3 3 2 3" xfId="4764"/>
    <cellStyle name="Normal 57 4 3 3 3" xfId="2124"/>
    <cellStyle name="Normal 57 4 3 3 3 2" xfId="11287"/>
    <cellStyle name="Normal 57 4 3 3 3 3" xfId="6271"/>
    <cellStyle name="Normal 57 4 3 3 4" xfId="8898"/>
    <cellStyle name="Normal 57 4 3 3 5" xfId="12741"/>
    <cellStyle name="Normal 57 4 3 3 6" xfId="7375"/>
    <cellStyle name="Normal 57 4 3 3 7" xfId="3829"/>
    <cellStyle name="Normal 57 4 3 4" xfId="801"/>
    <cellStyle name="Normal 57 4 3 4 2" xfId="2473"/>
    <cellStyle name="Normal 57 4 3 4 2 2" xfId="10230"/>
    <cellStyle name="Normal 57 4 3 4 2 3" xfId="5212"/>
    <cellStyle name="Normal 57 4 3 4 3" xfId="6620"/>
    <cellStyle name="Normal 57 4 3 4 3 2" xfId="11635"/>
    <cellStyle name="Normal 57 4 3 4 4" xfId="9346"/>
    <cellStyle name="Normal 57 4 3 4 5" xfId="13089"/>
    <cellStyle name="Normal 57 4 3 4 6" xfId="7823"/>
    <cellStyle name="Normal 57 4 3 4 7" xfId="4277"/>
    <cellStyle name="Normal 57 4 3 5" xfId="1288"/>
    <cellStyle name="Normal 57 4 3 5 2" xfId="2845"/>
    <cellStyle name="Normal 57 4 3 5 2 2" xfId="10491"/>
    <cellStyle name="Normal 57 4 3 5 2 3" xfId="5474"/>
    <cellStyle name="Normal 57 4 3 5 3" xfId="6872"/>
    <cellStyle name="Normal 57 4 3 5 3 2" xfId="11887"/>
    <cellStyle name="Normal 57 4 3 5 4" xfId="8679"/>
    <cellStyle name="Normal 57 4 3 5 5" xfId="13341"/>
    <cellStyle name="Normal 57 4 3 5 6" xfId="8085"/>
    <cellStyle name="Normal 57 4 3 5 7" xfId="3608"/>
    <cellStyle name="Normal 57 4 3 6" xfId="1681"/>
    <cellStyle name="Normal 57 4 3 6 2" xfId="9565"/>
    <cellStyle name="Normal 57 4 3 6 3" xfId="4547"/>
    <cellStyle name="Normal 57 4 3 7" xfId="5828"/>
    <cellStyle name="Normal 57 4 3 7 2" xfId="10844"/>
    <cellStyle name="Normal 57 4 3 8" xfId="8405"/>
    <cellStyle name="Normal 57 4 3 9" xfId="12298"/>
    <cellStyle name="Normal 57 4 3_Degree data" xfId="3090"/>
    <cellStyle name="Normal 57 4 4" xfId="231"/>
    <cellStyle name="Normal 57 4 4 10" xfId="7207"/>
    <cellStyle name="Normal 57 4 4 11" xfId="3271"/>
    <cellStyle name="Normal 57 4 4 2" xfId="315"/>
    <cellStyle name="Normal 57 4 4 2 2" xfId="672"/>
    <cellStyle name="Normal 57 4 4 2 2 2" xfId="2127"/>
    <cellStyle name="Normal 57 4 4 2 2 2 2" xfId="10233"/>
    <cellStyle name="Normal 57 4 4 2 2 2 3" xfId="5215"/>
    <cellStyle name="Normal 57 4 4 2 2 3" xfId="6274"/>
    <cellStyle name="Normal 57 4 4 2 2 3 2" xfId="11290"/>
    <cellStyle name="Normal 57 4 4 2 2 4" xfId="9349"/>
    <cellStyle name="Normal 57 4 4 2 2 5" xfId="12744"/>
    <cellStyle name="Normal 57 4 4 2 2 6" xfId="7826"/>
    <cellStyle name="Normal 57 4 4 2 2 7" xfId="4280"/>
    <cellStyle name="Normal 57 4 4 2 3" xfId="1081"/>
    <cellStyle name="Normal 57 4 4 2 3 2" xfId="2476"/>
    <cellStyle name="Normal 57 4 4 2 3 2 2" xfId="10640"/>
    <cellStyle name="Normal 57 4 4 2 3 2 3" xfId="5623"/>
    <cellStyle name="Normal 57 4 4 2 3 3" xfId="6623"/>
    <cellStyle name="Normal 57 4 4 2 3 3 2" xfId="11638"/>
    <cellStyle name="Normal 57 4 4 2 3 4" xfId="9047"/>
    <cellStyle name="Normal 57 4 4 2 3 5" xfId="13092"/>
    <cellStyle name="Normal 57 4 4 2 3 6" xfId="8234"/>
    <cellStyle name="Normal 57 4 4 2 3 7" xfId="3978"/>
    <cellStyle name="Normal 57 4 4 2 4" xfId="1439"/>
    <cellStyle name="Normal 57 4 4 2 4 2" xfId="2998"/>
    <cellStyle name="Normal 57 4 4 2 4 2 2" xfId="12036"/>
    <cellStyle name="Normal 57 4 4 2 4 2 3" xfId="7021"/>
    <cellStyle name="Normal 57 4 4 2 4 3" xfId="13490"/>
    <cellStyle name="Normal 57 4 4 2 4 4" xfId="9931"/>
    <cellStyle name="Normal 57 4 4 2 4 5" xfId="4913"/>
    <cellStyle name="Normal 57 4 4 2 5" xfId="1830"/>
    <cellStyle name="Normal 57 4 4 2 5 2" xfId="10993"/>
    <cellStyle name="Normal 57 4 4 2 5 3" xfId="5977"/>
    <cellStyle name="Normal 57 4 4 2 6" xfId="8554"/>
    <cellStyle name="Normal 57 4 4 2 7" xfId="12447"/>
    <cellStyle name="Normal 57 4 4 2 8" xfId="7524"/>
    <cellStyle name="Normal 57 4 4 2 9" xfId="3476"/>
    <cellStyle name="Normal 57 4 4 2_Degree data" xfId="3093"/>
    <cellStyle name="Normal 57 4 4 3" xfId="467"/>
    <cellStyle name="Normal 57 4 4 3 2" xfId="2126"/>
    <cellStyle name="Normal 57 4 4 3 2 2" xfId="9726"/>
    <cellStyle name="Normal 57 4 4 3 2 3" xfId="4708"/>
    <cellStyle name="Normal 57 4 4 3 3" xfId="6273"/>
    <cellStyle name="Normal 57 4 4 3 3 2" xfId="11289"/>
    <cellStyle name="Normal 57 4 4 3 4" xfId="8842"/>
    <cellStyle name="Normal 57 4 4 3 5" xfId="12743"/>
    <cellStyle name="Normal 57 4 4 3 6" xfId="7319"/>
    <cellStyle name="Normal 57 4 4 3 7" xfId="3773"/>
    <cellStyle name="Normal 57 4 4 4" xfId="876"/>
    <cellStyle name="Normal 57 4 4 4 2" xfId="2475"/>
    <cellStyle name="Normal 57 4 4 4 2 2" xfId="10232"/>
    <cellStyle name="Normal 57 4 4 4 2 3" xfId="5214"/>
    <cellStyle name="Normal 57 4 4 4 3" xfId="6622"/>
    <cellStyle name="Normal 57 4 4 4 3 2" xfId="11637"/>
    <cellStyle name="Normal 57 4 4 4 4" xfId="9348"/>
    <cellStyle name="Normal 57 4 4 4 5" xfId="13091"/>
    <cellStyle name="Normal 57 4 4 4 6" xfId="7825"/>
    <cellStyle name="Normal 57 4 4 4 7" xfId="4279"/>
    <cellStyle name="Normal 57 4 4 5" xfId="1228"/>
    <cellStyle name="Normal 57 4 4 5 2" xfId="2784"/>
    <cellStyle name="Normal 57 4 4 5 2 2" xfId="10435"/>
    <cellStyle name="Normal 57 4 4 5 2 3" xfId="5418"/>
    <cellStyle name="Normal 57 4 4 5 3" xfId="6816"/>
    <cellStyle name="Normal 57 4 4 5 3 2" xfId="11831"/>
    <cellStyle name="Normal 57 4 4 5 4" xfId="8728"/>
    <cellStyle name="Normal 57 4 4 5 5" xfId="13285"/>
    <cellStyle name="Normal 57 4 4 5 6" xfId="8029"/>
    <cellStyle name="Normal 57 4 4 5 7" xfId="3658"/>
    <cellStyle name="Normal 57 4 4 6" xfId="1625"/>
    <cellStyle name="Normal 57 4 4 6 2" xfId="9614"/>
    <cellStyle name="Normal 57 4 4 6 3" xfId="4596"/>
    <cellStyle name="Normal 57 4 4 7" xfId="5772"/>
    <cellStyle name="Normal 57 4 4 7 2" xfId="10788"/>
    <cellStyle name="Normal 57 4 4 8" xfId="8349"/>
    <cellStyle name="Normal 57 4 4 9" xfId="12242"/>
    <cellStyle name="Normal 57 4 4_Degree data" xfId="3092"/>
    <cellStyle name="Normal 57 4 5" xfId="280"/>
    <cellStyle name="Normal 57 4 5 2" xfId="567"/>
    <cellStyle name="Normal 57 4 5 2 2" xfId="2128"/>
    <cellStyle name="Normal 57 4 5 2 2 2" xfId="10234"/>
    <cellStyle name="Normal 57 4 5 2 2 3" xfId="5216"/>
    <cellStyle name="Normal 57 4 5 2 3" xfId="6275"/>
    <cellStyle name="Normal 57 4 5 2 3 2" xfId="11291"/>
    <cellStyle name="Normal 57 4 5 2 4" xfId="9350"/>
    <cellStyle name="Normal 57 4 5 2 5" xfId="12745"/>
    <cellStyle name="Normal 57 4 5 2 6" xfId="7827"/>
    <cellStyle name="Normal 57 4 5 2 7" xfId="4281"/>
    <cellStyle name="Normal 57 4 5 3" xfId="976"/>
    <cellStyle name="Normal 57 4 5 3 2" xfId="2477"/>
    <cellStyle name="Normal 57 4 5 3 2 2" xfId="10535"/>
    <cellStyle name="Normal 57 4 5 3 2 3" xfId="5518"/>
    <cellStyle name="Normal 57 4 5 3 3" xfId="6624"/>
    <cellStyle name="Normal 57 4 5 3 3 2" xfId="11639"/>
    <cellStyle name="Normal 57 4 5 3 4" xfId="8942"/>
    <cellStyle name="Normal 57 4 5 3 5" xfId="13093"/>
    <cellStyle name="Normal 57 4 5 3 6" xfId="8129"/>
    <cellStyle name="Normal 57 4 5 3 7" xfId="3873"/>
    <cellStyle name="Normal 57 4 5 4" xfId="1332"/>
    <cellStyle name="Normal 57 4 5 4 2" xfId="2890"/>
    <cellStyle name="Normal 57 4 5 4 2 2" xfId="11931"/>
    <cellStyle name="Normal 57 4 5 4 2 3" xfId="6916"/>
    <cellStyle name="Normal 57 4 5 4 3" xfId="13385"/>
    <cellStyle name="Normal 57 4 5 4 4" xfId="9826"/>
    <cellStyle name="Normal 57 4 5 4 5" xfId="4808"/>
    <cellStyle name="Normal 57 4 5 5" xfId="1725"/>
    <cellStyle name="Normal 57 4 5 5 2" xfId="10888"/>
    <cellStyle name="Normal 57 4 5 5 3" xfId="5872"/>
    <cellStyle name="Normal 57 4 5 6" xfId="8449"/>
    <cellStyle name="Normal 57 4 5 7" xfId="12342"/>
    <cellStyle name="Normal 57 4 5 8" xfId="7419"/>
    <cellStyle name="Normal 57 4 5 9" xfId="3371"/>
    <cellStyle name="Normal 57 4 5_Degree data" xfId="3094"/>
    <cellStyle name="Normal 57 4 6" xfId="436"/>
    <cellStyle name="Normal 57 4 6 2" xfId="844"/>
    <cellStyle name="Normal 57 4 6 2 2" xfId="2129"/>
    <cellStyle name="Normal 57 4 6 2 2 2" xfId="10235"/>
    <cellStyle name="Normal 57 4 6 2 2 3" xfId="5217"/>
    <cellStyle name="Normal 57 4 6 2 3" xfId="6276"/>
    <cellStyle name="Normal 57 4 6 2 3 2" xfId="11292"/>
    <cellStyle name="Normal 57 4 6 2 4" xfId="9351"/>
    <cellStyle name="Normal 57 4 6 2 5" xfId="12746"/>
    <cellStyle name="Normal 57 4 6 2 6" xfId="7828"/>
    <cellStyle name="Normal 57 4 6 2 7" xfId="4282"/>
    <cellStyle name="Normal 57 4 6 3" xfId="1195"/>
    <cellStyle name="Normal 57 4 6 3 2" xfId="2478"/>
    <cellStyle name="Normal 57 4 6 3 2 2" xfId="10404"/>
    <cellStyle name="Normal 57 4 6 3 2 3" xfId="5387"/>
    <cellStyle name="Normal 57 4 6 3 3" xfId="6625"/>
    <cellStyle name="Normal 57 4 6 3 3 2" xfId="11640"/>
    <cellStyle name="Normal 57 4 6 3 4" xfId="9490"/>
    <cellStyle name="Normal 57 4 6 3 5" xfId="13094"/>
    <cellStyle name="Normal 57 4 6 3 6" xfId="7998"/>
    <cellStyle name="Normal 57 4 6 3 7" xfId="4472"/>
    <cellStyle name="Normal 57 4 6 4" xfId="2747"/>
    <cellStyle name="Normal 57 4 6 4 2" xfId="6785"/>
    <cellStyle name="Normal 57 4 6 4 2 2" xfId="11800"/>
    <cellStyle name="Normal 57 4 6 4 3" xfId="13254"/>
    <cellStyle name="Normal 57 4 6 4 4" xfId="9695"/>
    <cellStyle name="Normal 57 4 6 4 5" xfId="4677"/>
    <cellStyle name="Normal 57 4 6 5" xfId="1594"/>
    <cellStyle name="Normal 57 4 6 5 2" xfId="10755"/>
    <cellStyle name="Normal 57 4 6 5 3" xfId="5739"/>
    <cellStyle name="Normal 57 4 6 6" xfId="8811"/>
    <cellStyle name="Normal 57 4 6 7" xfId="12211"/>
    <cellStyle name="Normal 57 4 6 8" xfId="7288"/>
    <cellStyle name="Normal 57 4 6 9" xfId="3742"/>
    <cellStyle name="Normal 57 4 6_Degree data" xfId="3095"/>
    <cellStyle name="Normal 57 4 7" xfId="747"/>
    <cellStyle name="Normal 57 4 7 2" xfId="2119"/>
    <cellStyle name="Normal 57 4 7 2 2" xfId="10225"/>
    <cellStyle name="Normal 57 4 7 2 3" xfId="5207"/>
    <cellStyle name="Normal 57 4 7 3" xfId="6266"/>
    <cellStyle name="Normal 57 4 7 3 2" xfId="11282"/>
    <cellStyle name="Normal 57 4 7 4" xfId="9341"/>
    <cellStyle name="Normal 57 4 7 5" xfId="12736"/>
    <cellStyle name="Normal 57 4 7 6" xfId="7818"/>
    <cellStyle name="Normal 57 4 7 7" xfId="4272"/>
    <cellStyle name="Normal 57 4 8" xfId="1151"/>
    <cellStyle name="Normal 57 4 8 2" xfId="2468"/>
    <cellStyle name="Normal 57 4 8 2 2" xfId="10361"/>
    <cellStyle name="Normal 57 4 8 2 3" xfId="5344"/>
    <cellStyle name="Normal 57 4 8 3" xfId="6615"/>
    <cellStyle name="Normal 57 4 8 3 2" xfId="11630"/>
    <cellStyle name="Normal 57 4 8 4" xfId="8622"/>
    <cellStyle name="Normal 57 4 8 5" xfId="13084"/>
    <cellStyle name="Normal 57 4 8 6" xfId="7955"/>
    <cellStyle name="Normal 57 4 8 7" xfId="3546"/>
    <cellStyle name="Normal 57 4 9" xfId="2676"/>
    <cellStyle name="Normal 57 4 9 2" xfId="6742"/>
    <cellStyle name="Normal 57 4 9 2 2" xfId="11757"/>
    <cellStyle name="Normal 57 4 9 3" xfId="13211"/>
    <cellStyle name="Normal 57 4 9 4" xfId="9508"/>
    <cellStyle name="Normal 57 4 9 5" xfId="4490"/>
    <cellStyle name="Normal 57 4_Degree data" xfId="3085"/>
    <cellStyle name="Normal 57 5" xfId="149"/>
    <cellStyle name="Normal 57 5 10" xfId="1565"/>
    <cellStyle name="Normal 57 5 10 2" xfId="12182"/>
    <cellStyle name="Normal 57 5 10 3" xfId="10726"/>
    <cellStyle name="Normal 57 5 10 4" xfId="5710"/>
    <cellStyle name="Normal 57 5 11" xfId="1535"/>
    <cellStyle name="Normal 57 5 11 2" xfId="8334"/>
    <cellStyle name="Normal 57 5 12" xfId="12152"/>
    <cellStyle name="Normal 57 5 13" xfId="7099"/>
    <cellStyle name="Normal 57 5 14" xfId="3256"/>
    <cellStyle name="Normal 57 5 2" xfId="209"/>
    <cellStyle name="Normal 57 5 2 10" xfId="12284"/>
    <cellStyle name="Normal 57 5 2 11" xfId="7144"/>
    <cellStyle name="Normal 57 5 2 12" xfId="3313"/>
    <cellStyle name="Normal 57 5 2 2" xfId="358"/>
    <cellStyle name="Normal 57 5 2 2 10" xfId="3517"/>
    <cellStyle name="Normal 57 5 2 2 2" xfId="713"/>
    <cellStyle name="Normal 57 5 2 2 2 2" xfId="2132"/>
    <cellStyle name="Normal 57 5 2 2 2 2 2" xfId="9972"/>
    <cellStyle name="Normal 57 5 2 2 2 2 3" xfId="4954"/>
    <cellStyle name="Normal 57 5 2 2 2 3" xfId="6279"/>
    <cellStyle name="Normal 57 5 2 2 2 3 2" xfId="11295"/>
    <cellStyle name="Normal 57 5 2 2 2 4" xfId="9088"/>
    <cellStyle name="Normal 57 5 2 2 2 5" xfId="12749"/>
    <cellStyle name="Normal 57 5 2 2 2 6" xfId="7565"/>
    <cellStyle name="Normal 57 5 2 2 2 7" xfId="4019"/>
    <cellStyle name="Normal 57 5 2 2 3" xfId="1122"/>
    <cellStyle name="Normal 57 5 2 2 3 2" xfId="2481"/>
    <cellStyle name="Normal 57 5 2 2 3 2 2" xfId="10238"/>
    <cellStyle name="Normal 57 5 2 2 3 2 3" xfId="5220"/>
    <cellStyle name="Normal 57 5 2 2 3 3" xfId="6628"/>
    <cellStyle name="Normal 57 5 2 2 3 3 2" xfId="11643"/>
    <cellStyle name="Normal 57 5 2 2 3 4" xfId="9354"/>
    <cellStyle name="Normal 57 5 2 2 3 5" xfId="13097"/>
    <cellStyle name="Normal 57 5 2 2 3 6" xfId="7831"/>
    <cellStyle name="Normal 57 5 2 2 3 7" xfId="4285"/>
    <cellStyle name="Normal 57 5 2 2 4" xfId="1480"/>
    <cellStyle name="Normal 57 5 2 2 4 2" xfId="3039"/>
    <cellStyle name="Normal 57 5 2 2 4 2 2" xfId="10681"/>
    <cellStyle name="Normal 57 5 2 2 4 2 3" xfId="5664"/>
    <cellStyle name="Normal 57 5 2 2 4 3" xfId="7062"/>
    <cellStyle name="Normal 57 5 2 2 4 3 2" xfId="12077"/>
    <cellStyle name="Normal 57 5 2 2 4 4" xfId="8769"/>
    <cellStyle name="Normal 57 5 2 2 4 5" xfId="13531"/>
    <cellStyle name="Normal 57 5 2 2 4 6" xfId="8275"/>
    <cellStyle name="Normal 57 5 2 2 4 7" xfId="3699"/>
    <cellStyle name="Normal 57 5 2 2 5" xfId="1871"/>
    <cellStyle name="Normal 57 5 2 2 5 2" xfId="9655"/>
    <cellStyle name="Normal 57 5 2 2 5 3" xfId="4637"/>
    <cellStyle name="Normal 57 5 2 2 6" xfId="6018"/>
    <cellStyle name="Normal 57 5 2 2 6 2" xfId="11034"/>
    <cellStyle name="Normal 57 5 2 2 7" xfId="8595"/>
    <cellStyle name="Normal 57 5 2 2 8" xfId="12488"/>
    <cellStyle name="Normal 57 5 2 2 9" xfId="7248"/>
    <cellStyle name="Normal 57 5 2 2_Degree data" xfId="3098"/>
    <cellStyle name="Normal 57 5 2 3" xfId="609"/>
    <cellStyle name="Normal 57 5 2 3 2" xfId="1018"/>
    <cellStyle name="Normal 57 5 2 3 2 2" xfId="2133"/>
    <cellStyle name="Normal 57 5 2 3 2 2 2" xfId="10239"/>
    <cellStyle name="Normal 57 5 2 3 2 2 3" xfId="5221"/>
    <cellStyle name="Normal 57 5 2 3 2 3" xfId="6280"/>
    <cellStyle name="Normal 57 5 2 3 2 3 2" xfId="11296"/>
    <cellStyle name="Normal 57 5 2 3 2 4" xfId="9355"/>
    <cellStyle name="Normal 57 5 2 3 2 5" xfId="12750"/>
    <cellStyle name="Normal 57 5 2 3 2 6" xfId="7832"/>
    <cellStyle name="Normal 57 5 2 3 2 7" xfId="4286"/>
    <cellStyle name="Normal 57 5 2 3 3" xfId="1374"/>
    <cellStyle name="Normal 57 5 2 3 3 2" xfId="2482"/>
    <cellStyle name="Normal 57 5 2 3 3 2 2" xfId="10577"/>
    <cellStyle name="Normal 57 5 2 3 3 2 3" xfId="5560"/>
    <cellStyle name="Normal 57 5 2 3 3 3" xfId="6629"/>
    <cellStyle name="Normal 57 5 2 3 3 3 2" xfId="11644"/>
    <cellStyle name="Normal 57 5 2 3 3 4" xfId="8984"/>
    <cellStyle name="Normal 57 5 2 3 3 5" xfId="13098"/>
    <cellStyle name="Normal 57 5 2 3 3 6" xfId="8171"/>
    <cellStyle name="Normal 57 5 2 3 3 7" xfId="3915"/>
    <cellStyle name="Normal 57 5 2 3 4" xfId="2932"/>
    <cellStyle name="Normal 57 5 2 3 4 2" xfId="6958"/>
    <cellStyle name="Normal 57 5 2 3 4 2 2" xfId="11973"/>
    <cellStyle name="Normal 57 5 2 3 4 3" xfId="13427"/>
    <cellStyle name="Normal 57 5 2 3 4 4" xfId="9868"/>
    <cellStyle name="Normal 57 5 2 3 4 5" xfId="4850"/>
    <cellStyle name="Normal 57 5 2 3 5" xfId="1767"/>
    <cellStyle name="Normal 57 5 2 3 5 2" xfId="10930"/>
    <cellStyle name="Normal 57 5 2 3 5 3" xfId="5914"/>
    <cellStyle name="Normal 57 5 2 3 6" xfId="8491"/>
    <cellStyle name="Normal 57 5 2 3 7" xfId="12384"/>
    <cellStyle name="Normal 57 5 2 3 8" xfId="7461"/>
    <cellStyle name="Normal 57 5 2 3 9" xfId="3413"/>
    <cellStyle name="Normal 57 5 2 3_Degree data" xfId="3099"/>
    <cellStyle name="Normal 57 5 2 4" xfId="509"/>
    <cellStyle name="Normal 57 5 2 4 2" xfId="918"/>
    <cellStyle name="Normal 57 5 2 4 2 2" xfId="9768"/>
    <cellStyle name="Normal 57 5 2 4 2 3" xfId="4750"/>
    <cellStyle name="Normal 57 5 2 4 3" xfId="2131"/>
    <cellStyle name="Normal 57 5 2 4 3 2" xfId="11294"/>
    <cellStyle name="Normal 57 5 2 4 3 3" xfId="6278"/>
    <cellStyle name="Normal 57 5 2 4 4" xfId="8884"/>
    <cellStyle name="Normal 57 5 2 4 5" xfId="12748"/>
    <cellStyle name="Normal 57 5 2 4 6" xfId="7361"/>
    <cellStyle name="Normal 57 5 2 4 7" xfId="3815"/>
    <cellStyle name="Normal 57 5 2 5" xfId="815"/>
    <cellStyle name="Normal 57 5 2 5 2" xfId="2480"/>
    <cellStyle name="Normal 57 5 2 5 2 2" xfId="10237"/>
    <cellStyle name="Normal 57 5 2 5 2 3" xfId="5219"/>
    <cellStyle name="Normal 57 5 2 5 3" xfId="6627"/>
    <cellStyle name="Normal 57 5 2 5 3 2" xfId="11642"/>
    <cellStyle name="Normal 57 5 2 5 4" xfId="9353"/>
    <cellStyle name="Normal 57 5 2 5 5" xfId="13096"/>
    <cellStyle name="Normal 57 5 2 5 6" xfId="7830"/>
    <cellStyle name="Normal 57 5 2 5 7" xfId="4284"/>
    <cellStyle name="Normal 57 5 2 6" xfId="1273"/>
    <cellStyle name="Normal 57 5 2 6 2" xfId="2830"/>
    <cellStyle name="Normal 57 5 2 6 2 2" xfId="10477"/>
    <cellStyle name="Normal 57 5 2 6 2 3" xfId="5460"/>
    <cellStyle name="Normal 57 5 2 6 3" xfId="6858"/>
    <cellStyle name="Normal 57 5 2 6 3 2" xfId="11873"/>
    <cellStyle name="Normal 57 5 2 6 4" xfId="8665"/>
    <cellStyle name="Normal 57 5 2 6 5" xfId="13327"/>
    <cellStyle name="Normal 57 5 2 6 6" xfId="8071"/>
    <cellStyle name="Normal 57 5 2 6 7" xfId="3592"/>
    <cellStyle name="Normal 57 5 2 7" xfId="1667"/>
    <cellStyle name="Normal 57 5 2 7 2" xfId="9551"/>
    <cellStyle name="Normal 57 5 2 7 3" xfId="4533"/>
    <cellStyle name="Normal 57 5 2 8" xfId="5814"/>
    <cellStyle name="Normal 57 5 2 8 2" xfId="10830"/>
    <cellStyle name="Normal 57 5 2 9" xfId="8391"/>
    <cellStyle name="Normal 57 5 2_Degree data" xfId="3097"/>
    <cellStyle name="Normal 57 5 3" xfId="245"/>
    <cellStyle name="Normal 57 5 3 10" xfId="7187"/>
    <cellStyle name="Normal 57 5 3 11" xfId="3356"/>
    <cellStyle name="Normal 57 5 3 2" xfId="402"/>
    <cellStyle name="Normal 57 5 3 2 2" xfId="652"/>
    <cellStyle name="Normal 57 5 3 2 2 2" xfId="2135"/>
    <cellStyle name="Normal 57 5 3 2 2 2 2" xfId="10241"/>
    <cellStyle name="Normal 57 5 3 2 2 2 3" xfId="5223"/>
    <cellStyle name="Normal 57 5 3 2 2 3" xfId="6282"/>
    <cellStyle name="Normal 57 5 3 2 2 3 2" xfId="11298"/>
    <cellStyle name="Normal 57 5 3 2 2 4" xfId="9357"/>
    <cellStyle name="Normal 57 5 3 2 2 5" xfId="12752"/>
    <cellStyle name="Normal 57 5 3 2 2 6" xfId="7834"/>
    <cellStyle name="Normal 57 5 3 2 2 7" xfId="4288"/>
    <cellStyle name="Normal 57 5 3 2 3" xfId="1061"/>
    <cellStyle name="Normal 57 5 3 2 3 2" xfId="2484"/>
    <cellStyle name="Normal 57 5 3 2 3 2 2" xfId="10620"/>
    <cellStyle name="Normal 57 5 3 2 3 2 3" xfId="5603"/>
    <cellStyle name="Normal 57 5 3 2 3 3" xfId="6631"/>
    <cellStyle name="Normal 57 5 3 2 3 3 2" xfId="11646"/>
    <cellStyle name="Normal 57 5 3 2 3 4" xfId="9027"/>
    <cellStyle name="Normal 57 5 3 2 3 5" xfId="13100"/>
    <cellStyle name="Normal 57 5 3 2 3 6" xfId="8214"/>
    <cellStyle name="Normal 57 5 3 2 3 7" xfId="3958"/>
    <cellStyle name="Normal 57 5 3 2 4" xfId="1419"/>
    <cellStyle name="Normal 57 5 3 2 4 2" xfId="2977"/>
    <cellStyle name="Normal 57 5 3 2 4 2 2" xfId="12016"/>
    <cellStyle name="Normal 57 5 3 2 4 2 3" xfId="7001"/>
    <cellStyle name="Normal 57 5 3 2 4 3" xfId="13470"/>
    <cellStyle name="Normal 57 5 3 2 4 4" xfId="9911"/>
    <cellStyle name="Normal 57 5 3 2 4 5" xfId="4893"/>
    <cellStyle name="Normal 57 5 3 2 5" xfId="1810"/>
    <cellStyle name="Normal 57 5 3 2 5 2" xfId="10973"/>
    <cellStyle name="Normal 57 5 3 2 5 3" xfId="5957"/>
    <cellStyle name="Normal 57 5 3 2 6" xfId="8534"/>
    <cellStyle name="Normal 57 5 3 2 7" xfId="12427"/>
    <cellStyle name="Normal 57 5 3 2 8" xfId="7504"/>
    <cellStyle name="Normal 57 5 3 2 9" xfId="3456"/>
    <cellStyle name="Normal 57 5 3 2_Degree data" xfId="3101"/>
    <cellStyle name="Normal 57 5 3 3" xfId="552"/>
    <cellStyle name="Normal 57 5 3 3 2" xfId="2134"/>
    <cellStyle name="Normal 57 5 3 3 2 2" xfId="9811"/>
    <cellStyle name="Normal 57 5 3 3 2 3" xfId="4793"/>
    <cellStyle name="Normal 57 5 3 3 3" xfId="6281"/>
    <cellStyle name="Normal 57 5 3 3 3 2" xfId="11297"/>
    <cellStyle name="Normal 57 5 3 3 4" xfId="8927"/>
    <cellStyle name="Normal 57 5 3 3 5" xfId="12751"/>
    <cellStyle name="Normal 57 5 3 3 6" xfId="7404"/>
    <cellStyle name="Normal 57 5 3 3 7" xfId="3858"/>
    <cellStyle name="Normal 57 5 3 4" xfId="961"/>
    <cellStyle name="Normal 57 5 3 4 2" xfId="2483"/>
    <cellStyle name="Normal 57 5 3 4 2 2" xfId="10240"/>
    <cellStyle name="Normal 57 5 3 4 2 3" xfId="5222"/>
    <cellStyle name="Normal 57 5 3 4 3" xfId="6630"/>
    <cellStyle name="Normal 57 5 3 4 3 2" xfId="11645"/>
    <cellStyle name="Normal 57 5 3 4 4" xfId="9356"/>
    <cellStyle name="Normal 57 5 3 4 5" xfId="13099"/>
    <cellStyle name="Normal 57 5 3 4 6" xfId="7833"/>
    <cellStyle name="Normal 57 5 3 4 7" xfId="4287"/>
    <cellStyle name="Normal 57 5 3 5" xfId="1317"/>
    <cellStyle name="Normal 57 5 3 5 2" xfId="2875"/>
    <cellStyle name="Normal 57 5 3 5 2 2" xfId="10520"/>
    <cellStyle name="Normal 57 5 3 5 2 3" xfId="5503"/>
    <cellStyle name="Normal 57 5 3 5 3" xfId="6901"/>
    <cellStyle name="Normal 57 5 3 5 3 2" xfId="11916"/>
    <cellStyle name="Normal 57 5 3 5 4" xfId="8708"/>
    <cellStyle name="Normal 57 5 3 5 5" xfId="13370"/>
    <cellStyle name="Normal 57 5 3 5 6" xfId="8114"/>
    <cellStyle name="Normal 57 5 3 5 7" xfId="3638"/>
    <cellStyle name="Normal 57 5 3 6" xfId="1710"/>
    <cellStyle name="Normal 57 5 3 6 2" xfId="9594"/>
    <cellStyle name="Normal 57 5 3 6 3" xfId="4576"/>
    <cellStyle name="Normal 57 5 3 7" xfId="5857"/>
    <cellStyle name="Normal 57 5 3 7 2" xfId="10873"/>
    <cellStyle name="Normal 57 5 3 8" xfId="8434"/>
    <cellStyle name="Normal 57 5 3 9" xfId="12327"/>
    <cellStyle name="Normal 57 5 3_Degree data" xfId="3100"/>
    <cellStyle name="Normal 57 5 4" xfId="312"/>
    <cellStyle name="Normal 57 5 4 10" xfId="7204"/>
    <cellStyle name="Normal 57 5 4 11" xfId="3268"/>
    <cellStyle name="Normal 57 5 4 2" xfId="669"/>
    <cellStyle name="Normal 57 5 4 2 2" xfId="1078"/>
    <cellStyle name="Normal 57 5 4 2 2 2" xfId="2137"/>
    <cellStyle name="Normal 57 5 4 2 2 2 2" xfId="10243"/>
    <cellStyle name="Normal 57 5 4 2 2 2 3" xfId="5225"/>
    <cellStyle name="Normal 57 5 4 2 2 3" xfId="6284"/>
    <cellStyle name="Normal 57 5 4 2 2 3 2" xfId="11300"/>
    <cellStyle name="Normal 57 5 4 2 2 4" xfId="9359"/>
    <cellStyle name="Normal 57 5 4 2 2 5" xfId="12754"/>
    <cellStyle name="Normal 57 5 4 2 2 6" xfId="7836"/>
    <cellStyle name="Normal 57 5 4 2 2 7" xfId="4290"/>
    <cellStyle name="Normal 57 5 4 2 3" xfId="1436"/>
    <cellStyle name="Normal 57 5 4 2 3 2" xfId="2486"/>
    <cellStyle name="Normal 57 5 4 2 3 2 2" xfId="10637"/>
    <cellStyle name="Normal 57 5 4 2 3 2 3" xfId="5620"/>
    <cellStyle name="Normal 57 5 4 2 3 3" xfId="6633"/>
    <cellStyle name="Normal 57 5 4 2 3 3 2" xfId="11648"/>
    <cellStyle name="Normal 57 5 4 2 3 4" xfId="9044"/>
    <cellStyle name="Normal 57 5 4 2 3 5" xfId="13102"/>
    <cellStyle name="Normal 57 5 4 2 3 6" xfId="8231"/>
    <cellStyle name="Normal 57 5 4 2 3 7" xfId="3975"/>
    <cellStyle name="Normal 57 5 4 2 4" xfId="2995"/>
    <cellStyle name="Normal 57 5 4 2 4 2" xfId="7018"/>
    <cellStyle name="Normal 57 5 4 2 4 2 2" xfId="12033"/>
    <cellStyle name="Normal 57 5 4 2 4 3" xfId="13487"/>
    <cellStyle name="Normal 57 5 4 2 4 4" xfId="9928"/>
    <cellStyle name="Normal 57 5 4 2 4 5" xfId="4910"/>
    <cellStyle name="Normal 57 5 4 2 5" xfId="1827"/>
    <cellStyle name="Normal 57 5 4 2 5 2" xfId="10990"/>
    <cellStyle name="Normal 57 5 4 2 5 3" xfId="5974"/>
    <cellStyle name="Normal 57 5 4 2 6" xfId="8551"/>
    <cellStyle name="Normal 57 5 4 2 7" xfId="12444"/>
    <cellStyle name="Normal 57 5 4 2 8" xfId="7521"/>
    <cellStyle name="Normal 57 5 4 2 9" xfId="3473"/>
    <cellStyle name="Normal 57 5 4 2_Degree data" xfId="3103"/>
    <cellStyle name="Normal 57 5 4 3" xfId="464"/>
    <cellStyle name="Normal 57 5 4 3 2" xfId="2136"/>
    <cellStyle name="Normal 57 5 4 3 2 2" xfId="9723"/>
    <cellStyle name="Normal 57 5 4 3 2 3" xfId="4705"/>
    <cellStyle name="Normal 57 5 4 3 3" xfId="6283"/>
    <cellStyle name="Normal 57 5 4 3 3 2" xfId="11299"/>
    <cellStyle name="Normal 57 5 4 3 4" xfId="8839"/>
    <cellStyle name="Normal 57 5 4 3 5" xfId="12753"/>
    <cellStyle name="Normal 57 5 4 3 6" xfId="7316"/>
    <cellStyle name="Normal 57 5 4 3 7" xfId="3770"/>
    <cellStyle name="Normal 57 5 4 4" xfId="873"/>
    <cellStyle name="Normal 57 5 4 4 2" xfId="2485"/>
    <cellStyle name="Normal 57 5 4 4 2 2" xfId="10242"/>
    <cellStyle name="Normal 57 5 4 4 2 3" xfId="5224"/>
    <cellStyle name="Normal 57 5 4 4 3" xfId="6632"/>
    <cellStyle name="Normal 57 5 4 4 3 2" xfId="11647"/>
    <cellStyle name="Normal 57 5 4 4 4" xfId="9358"/>
    <cellStyle name="Normal 57 5 4 4 5" xfId="13101"/>
    <cellStyle name="Normal 57 5 4 4 6" xfId="7835"/>
    <cellStyle name="Normal 57 5 4 4 7" xfId="4289"/>
    <cellStyle name="Normal 57 5 4 5" xfId="1225"/>
    <cellStyle name="Normal 57 5 4 5 2" xfId="2781"/>
    <cellStyle name="Normal 57 5 4 5 2 2" xfId="10432"/>
    <cellStyle name="Normal 57 5 4 5 2 3" xfId="5415"/>
    <cellStyle name="Normal 57 5 4 5 3" xfId="6813"/>
    <cellStyle name="Normal 57 5 4 5 3 2" xfId="11828"/>
    <cellStyle name="Normal 57 5 4 5 4" xfId="8725"/>
    <cellStyle name="Normal 57 5 4 5 5" xfId="13282"/>
    <cellStyle name="Normal 57 5 4 5 6" xfId="8026"/>
    <cellStyle name="Normal 57 5 4 5 7" xfId="3655"/>
    <cellStyle name="Normal 57 5 4 6" xfId="1622"/>
    <cellStyle name="Normal 57 5 4 6 2" xfId="9611"/>
    <cellStyle name="Normal 57 5 4 6 3" xfId="4593"/>
    <cellStyle name="Normal 57 5 4 7" xfId="5769"/>
    <cellStyle name="Normal 57 5 4 7 2" xfId="10785"/>
    <cellStyle name="Normal 57 5 4 8" xfId="8346"/>
    <cellStyle name="Normal 57 5 4 9" xfId="12239"/>
    <cellStyle name="Normal 57 5 4_Degree data" xfId="3102"/>
    <cellStyle name="Normal 57 5 5" xfId="298"/>
    <cellStyle name="Normal 57 5 5 2" xfId="564"/>
    <cellStyle name="Normal 57 5 5 2 2" xfId="2138"/>
    <cellStyle name="Normal 57 5 5 2 2 2" xfId="10244"/>
    <cellStyle name="Normal 57 5 5 2 2 3" xfId="5226"/>
    <cellStyle name="Normal 57 5 5 2 3" xfId="6285"/>
    <cellStyle name="Normal 57 5 5 2 3 2" xfId="11301"/>
    <cellStyle name="Normal 57 5 5 2 4" xfId="9360"/>
    <cellStyle name="Normal 57 5 5 2 5" xfId="12755"/>
    <cellStyle name="Normal 57 5 5 2 6" xfId="7837"/>
    <cellStyle name="Normal 57 5 5 2 7" xfId="4291"/>
    <cellStyle name="Normal 57 5 5 3" xfId="973"/>
    <cellStyle name="Normal 57 5 5 3 2" xfId="2487"/>
    <cellStyle name="Normal 57 5 5 3 2 2" xfId="10532"/>
    <cellStyle name="Normal 57 5 5 3 2 3" xfId="5515"/>
    <cellStyle name="Normal 57 5 5 3 3" xfId="6634"/>
    <cellStyle name="Normal 57 5 5 3 3 2" xfId="11649"/>
    <cellStyle name="Normal 57 5 5 3 4" xfId="8939"/>
    <cellStyle name="Normal 57 5 5 3 5" xfId="13103"/>
    <cellStyle name="Normal 57 5 5 3 6" xfId="8126"/>
    <cellStyle name="Normal 57 5 5 3 7" xfId="3870"/>
    <cellStyle name="Normal 57 5 5 4" xfId="1329"/>
    <cellStyle name="Normal 57 5 5 4 2" xfId="2887"/>
    <cellStyle name="Normal 57 5 5 4 2 2" xfId="11928"/>
    <cellStyle name="Normal 57 5 5 4 2 3" xfId="6913"/>
    <cellStyle name="Normal 57 5 5 4 3" xfId="13382"/>
    <cellStyle name="Normal 57 5 5 4 4" xfId="9823"/>
    <cellStyle name="Normal 57 5 5 4 5" xfId="4805"/>
    <cellStyle name="Normal 57 5 5 5" xfId="1722"/>
    <cellStyle name="Normal 57 5 5 5 2" xfId="10885"/>
    <cellStyle name="Normal 57 5 5 5 3" xfId="5869"/>
    <cellStyle name="Normal 57 5 5 6" xfId="8446"/>
    <cellStyle name="Normal 57 5 5 7" xfId="12339"/>
    <cellStyle name="Normal 57 5 5 8" xfId="7416"/>
    <cellStyle name="Normal 57 5 5 9" xfId="3368"/>
    <cellStyle name="Normal 57 5 5_Degree data" xfId="3104"/>
    <cellStyle name="Normal 57 5 6" xfId="452"/>
    <cellStyle name="Normal 57 5 6 2" xfId="861"/>
    <cellStyle name="Normal 57 5 6 2 2" xfId="2139"/>
    <cellStyle name="Normal 57 5 6 2 2 2" xfId="10245"/>
    <cellStyle name="Normal 57 5 6 2 2 3" xfId="5227"/>
    <cellStyle name="Normal 57 5 6 2 3" xfId="6286"/>
    <cellStyle name="Normal 57 5 6 2 3 2" xfId="11302"/>
    <cellStyle name="Normal 57 5 6 2 4" xfId="9361"/>
    <cellStyle name="Normal 57 5 6 2 5" xfId="12756"/>
    <cellStyle name="Normal 57 5 6 2 6" xfId="7838"/>
    <cellStyle name="Normal 57 5 6 2 7" xfId="4292"/>
    <cellStyle name="Normal 57 5 6 3" xfId="1211"/>
    <cellStyle name="Normal 57 5 6 3 2" xfId="2488"/>
    <cellStyle name="Normal 57 5 6 3 2 2" xfId="10420"/>
    <cellStyle name="Normal 57 5 6 3 2 3" xfId="5403"/>
    <cellStyle name="Normal 57 5 6 3 3" xfId="6635"/>
    <cellStyle name="Normal 57 5 6 3 3 2" xfId="11650"/>
    <cellStyle name="Normal 57 5 6 3 4" xfId="9491"/>
    <cellStyle name="Normal 57 5 6 3 5" xfId="13104"/>
    <cellStyle name="Normal 57 5 6 3 6" xfId="8014"/>
    <cellStyle name="Normal 57 5 6 3 7" xfId="4473"/>
    <cellStyle name="Normal 57 5 6 4" xfId="2765"/>
    <cellStyle name="Normal 57 5 6 4 2" xfId="6801"/>
    <cellStyle name="Normal 57 5 6 4 2 2" xfId="11816"/>
    <cellStyle name="Normal 57 5 6 4 3" xfId="13270"/>
    <cellStyle name="Normal 57 5 6 4 4" xfId="9711"/>
    <cellStyle name="Normal 57 5 6 4 5" xfId="4693"/>
    <cellStyle name="Normal 57 5 6 5" xfId="1610"/>
    <cellStyle name="Normal 57 5 6 5 2" xfId="10771"/>
    <cellStyle name="Normal 57 5 6 5 3" xfId="5755"/>
    <cellStyle name="Normal 57 5 6 6" xfId="8827"/>
    <cellStyle name="Normal 57 5 6 7" xfId="12227"/>
    <cellStyle name="Normal 57 5 6 8" xfId="7304"/>
    <cellStyle name="Normal 57 5 6 9" xfId="3758"/>
    <cellStyle name="Normal 57 5 6_Degree data" xfId="3105"/>
    <cellStyle name="Normal 57 5 7" xfId="785"/>
    <cellStyle name="Normal 57 5 7 2" xfId="2130"/>
    <cellStyle name="Normal 57 5 7 2 2" xfId="10236"/>
    <cellStyle name="Normal 57 5 7 2 3" xfId="5218"/>
    <cellStyle name="Normal 57 5 7 3" xfId="6277"/>
    <cellStyle name="Normal 57 5 7 3 2" xfId="11293"/>
    <cellStyle name="Normal 57 5 7 4" xfId="9352"/>
    <cellStyle name="Normal 57 5 7 5" xfId="12747"/>
    <cellStyle name="Normal 57 5 7 6" xfId="7829"/>
    <cellStyle name="Normal 57 5 7 7" xfId="4283"/>
    <cellStyle name="Normal 57 5 8" xfId="1165"/>
    <cellStyle name="Normal 57 5 8 2" xfId="2479"/>
    <cellStyle name="Normal 57 5 8 2 2" xfId="10375"/>
    <cellStyle name="Normal 57 5 8 2 3" xfId="5358"/>
    <cellStyle name="Normal 57 5 8 3" xfId="6626"/>
    <cellStyle name="Normal 57 5 8 3 2" xfId="11641"/>
    <cellStyle name="Normal 57 5 8 4" xfId="8619"/>
    <cellStyle name="Normal 57 5 8 5" xfId="13095"/>
    <cellStyle name="Normal 57 5 8 6" xfId="7969"/>
    <cellStyle name="Normal 57 5 8 7" xfId="3543"/>
    <cellStyle name="Normal 57 5 9" xfId="2716"/>
    <cellStyle name="Normal 57 5 9 2" xfId="6756"/>
    <cellStyle name="Normal 57 5 9 2 2" xfId="11771"/>
    <cellStyle name="Normal 57 5 9 3" xfId="13225"/>
    <cellStyle name="Normal 57 5 9 4" xfId="9505"/>
    <cellStyle name="Normal 57 5 9 5" xfId="4487"/>
    <cellStyle name="Normal 57 5_Degree data" xfId="3096"/>
    <cellStyle name="Normal 57 6" xfId="155"/>
    <cellStyle name="Normal 57 6 10" xfId="8308"/>
    <cellStyle name="Normal 57 6 11" xfId="12128"/>
    <cellStyle name="Normal 57 6 12" xfId="7117"/>
    <cellStyle name="Normal 57 6 13" xfId="3229"/>
    <cellStyle name="Normal 57 6 2" xfId="377"/>
    <cellStyle name="Normal 57 6 2 10" xfId="7163"/>
    <cellStyle name="Normal 57 6 2 11" xfId="3332"/>
    <cellStyle name="Normal 57 6 2 2" xfId="628"/>
    <cellStyle name="Normal 57 6 2 2 2" xfId="1037"/>
    <cellStyle name="Normal 57 6 2 2 2 2" xfId="2142"/>
    <cellStyle name="Normal 57 6 2 2 2 2 2" xfId="10248"/>
    <cellStyle name="Normal 57 6 2 2 2 2 3" xfId="5230"/>
    <cellStyle name="Normal 57 6 2 2 2 3" xfId="6289"/>
    <cellStyle name="Normal 57 6 2 2 2 3 2" xfId="11305"/>
    <cellStyle name="Normal 57 6 2 2 2 4" xfId="9364"/>
    <cellStyle name="Normal 57 6 2 2 2 5" xfId="12759"/>
    <cellStyle name="Normal 57 6 2 2 2 6" xfId="7841"/>
    <cellStyle name="Normal 57 6 2 2 2 7" xfId="4295"/>
    <cellStyle name="Normal 57 6 2 2 3" xfId="1394"/>
    <cellStyle name="Normal 57 6 2 2 3 2" xfId="2491"/>
    <cellStyle name="Normal 57 6 2 2 3 2 2" xfId="10596"/>
    <cellStyle name="Normal 57 6 2 2 3 2 3" xfId="5579"/>
    <cellStyle name="Normal 57 6 2 2 3 3" xfId="6638"/>
    <cellStyle name="Normal 57 6 2 2 3 3 2" xfId="11653"/>
    <cellStyle name="Normal 57 6 2 2 3 4" xfId="9003"/>
    <cellStyle name="Normal 57 6 2 2 3 5" xfId="13107"/>
    <cellStyle name="Normal 57 6 2 2 3 6" xfId="8190"/>
    <cellStyle name="Normal 57 6 2 2 3 7" xfId="3934"/>
    <cellStyle name="Normal 57 6 2 2 4" xfId="2952"/>
    <cellStyle name="Normal 57 6 2 2 4 2" xfId="6977"/>
    <cellStyle name="Normal 57 6 2 2 4 2 2" xfId="11992"/>
    <cellStyle name="Normal 57 6 2 2 4 3" xfId="13446"/>
    <cellStyle name="Normal 57 6 2 2 4 4" xfId="9887"/>
    <cellStyle name="Normal 57 6 2 2 4 5" xfId="4869"/>
    <cellStyle name="Normal 57 6 2 2 5" xfId="1786"/>
    <cellStyle name="Normal 57 6 2 2 5 2" xfId="10949"/>
    <cellStyle name="Normal 57 6 2 2 5 3" xfId="5933"/>
    <cellStyle name="Normal 57 6 2 2 6" xfId="8510"/>
    <cellStyle name="Normal 57 6 2 2 7" xfId="12403"/>
    <cellStyle name="Normal 57 6 2 2 8" xfId="7480"/>
    <cellStyle name="Normal 57 6 2 2 9" xfId="3432"/>
    <cellStyle name="Normal 57 6 2 2_Degree data" xfId="3108"/>
    <cellStyle name="Normal 57 6 2 3" xfId="528"/>
    <cellStyle name="Normal 57 6 2 3 2" xfId="2141"/>
    <cellStyle name="Normal 57 6 2 3 2 2" xfId="9787"/>
    <cellStyle name="Normal 57 6 2 3 2 3" xfId="4769"/>
    <cellStyle name="Normal 57 6 2 3 3" xfId="6288"/>
    <cellStyle name="Normal 57 6 2 3 3 2" xfId="11304"/>
    <cellStyle name="Normal 57 6 2 3 4" xfId="8903"/>
    <cellStyle name="Normal 57 6 2 3 5" xfId="12758"/>
    <cellStyle name="Normal 57 6 2 3 6" xfId="7380"/>
    <cellStyle name="Normal 57 6 2 3 7" xfId="3834"/>
    <cellStyle name="Normal 57 6 2 4" xfId="937"/>
    <cellStyle name="Normal 57 6 2 4 2" xfId="2490"/>
    <cellStyle name="Normal 57 6 2 4 2 2" xfId="10247"/>
    <cellStyle name="Normal 57 6 2 4 2 3" xfId="5229"/>
    <cellStyle name="Normal 57 6 2 4 3" xfId="6637"/>
    <cellStyle name="Normal 57 6 2 4 3 2" xfId="11652"/>
    <cellStyle name="Normal 57 6 2 4 4" xfId="9363"/>
    <cellStyle name="Normal 57 6 2 4 5" xfId="13106"/>
    <cellStyle name="Normal 57 6 2 4 6" xfId="7840"/>
    <cellStyle name="Normal 57 6 2 4 7" xfId="4294"/>
    <cellStyle name="Normal 57 6 2 5" xfId="1293"/>
    <cellStyle name="Normal 57 6 2 5 2" xfId="2850"/>
    <cellStyle name="Normal 57 6 2 5 2 2" xfId="10496"/>
    <cellStyle name="Normal 57 6 2 5 2 3" xfId="5479"/>
    <cellStyle name="Normal 57 6 2 5 3" xfId="6877"/>
    <cellStyle name="Normal 57 6 2 5 3 2" xfId="11892"/>
    <cellStyle name="Normal 57 6 2 5 4" xfId="8684"/>
    <cellStyle name="Normal 57 6 2 5 5" xfId="13346"/>
    <cellStyle name="Normal 57 6 2 5 6" xfId="8090"/>
    <cellStyle name="Normal 57 6 2 5 7" xfId="3613"/>
    <cellStyle name="Normal 57 6 2 6" xfId="1686"/>
    <cellStyle name="Normal 57 6 2 6 2" xfId="9570"/>
    <cellStyle name="Normal 57 6 2 6 3" xfId="4552"/>
    <cellStyle name="Normal 57 6 2 7" xfId="5833"/>
    <cellStyle name="Normal 57 6 2 7 2" xfId="10849"/>
    <cellStyle name="Normal 57 6 2 8" xfId="8410"/>
    <cellStyle name="Normal 57 6 2 9" xfId="12303"/>
    <cellStyle name="Normal 57 6 2_Degree data" xfId="3107"/>
    <cellStyle name="Normal 57 6 3" xfId="330"/>
    <cellStyle name="Normal 57 6 3 10" xfId="7222"/>
    <cellStyle name="Normal 57 6 3 11" xfId="3286"/>
    <cellStyle name="Normal 57 6 3 2" xfId="687"/>
    <cellStyle name="Normal 57 6 3 2 2" xfId="1096"/>
    <cellStyle name="Normal 57 6 3 2 2 2" xfId="2144"/>
    <cellStyle name="Normal 57 6 3 2 2 2 2" xfId="10250"/>
    <cellStyle name="Normal 57 6 3 2 2 2 3" xfId="5232"/>
    <cellStyle name="Normal 57 6 3 2 2 3" xfId="6291"/>
    <cellStyle name="Normal 57 6 3 2 2 3 2" xfId="11307"/>
    <cellStyle name="Normal 57 6 3 2 2 4" xfId="9366"/>
    <cellStyle name="Normal 57 6 3 2 2 5" xfId="12761"/>
    <cellStyle name="Normal 57 6 3 2 2 6" xfId="7843"/>
    <cellStyle name="Normal 57 6 3 2 2 7" xfId="4297"/>
    <cellStyle name="Normal 57 6 3 2 3" xfId="1454"/>
    <cellStyle name="Normal 57 6 3 2 3 2" xfId="2493"/>
    <cellStyle name="Normal 57 6 3 2 3 2 2" xfId="10655"/>
    <cellStyle name="Normal 57 6 3 2 3 2 3" xfId="5638"/>
    <cellStyle name="Normal 57 6 3 2 3 3" xfId="6640"/>
    <cellStyle name="Normal 57 6 3 2 3 3 2" xfId="11655"/>
    <cellStyle name="Normal 57 6 3 2 3 4" xfId="9062"/>
    <cellStyle name="Normal 57 6 3 2 3 5" xfId="13109"/>
    <cellStyle name="Normal 57 6 3 2 3 6" xfId="8249"/>
    <cellStyle name="Normal 57 6 3 2 3 7" xfId="3993"/>
    <cellStyle name="Normal 57 6 3 2 4" xfId="3013"/>
    <cellStyle name="Normal 57 6 3 2 4 2" xfId="7036"/>
    <cellStyle name="Normal 57 6 3 2 4 2 2" xfId="12051"/>
    <cellStyle name="Normal 57 6 3 2 4 3" xfId="13505"/>
    <cellStyle name="Normal 57 6 3 2 4 4" xfId="9946"/>
    <cellStyle name="Normal 57 6 3 2 4 5" xfId="4928"/>
    <cellStyle name="Normal 57 6 3 2 5" xfId="1845"/>
    <cellStyle name="Normal 57 6 3 2 5 2" xfId="11008"/>
    <cellStyle name="Normal 57 6 3 2 5 3" xfId="5992"/>
    <cellStyle name="Normal 57 6 3 2 6" xfId="8569"/>
    <cellStyle name="Normal 57 6 3 2 7" xfId="12462"/>
    <cellStyle name="Normal 57 6 3 2 8" xfId="7539"/>
    <cellStyle name="Normal 57 6 3 2 9" xfId="3491"/>
    <cellStyle name="Normal 57 6 3 2_Degree data" xfId="3110"/>
    <cellStyle name="Normal 57 6 3 3" xfId="482"/>
    <cellStyle name="Normal 57 6 3 3 2" xfId="2143"/>
    <cellStyle name="Normal 57 6 3 3 2 2" xfId="9741"/>
    <cellStyle name="Normal 57 6 3 3 2 3" xfId="4723"/>
    <cellStyle name="Normal 57 6 3 3 3" xfId="6290"/>
    <cellStyle name="Normal 57 6 3 3 3 2" xfId="11306"/>
    <cellStyle name="Normal 57 6 3 3 4" xfId="8857"/>
    <cellStyle name="Normal 57 6 3 3 5" xfId="12760"/>
    <cellStyle name="Normal 57 6 3 3 6" xfId="7334"/>
    <cellStyle name="Normal 57 6 3 3 7" xfId="3788"/>
    <cellStyle name="Normal 57 6 3 4" xfId="891"/>
    <cellStyle name="Normal 57 6 3 4 2" xfId="2492"/>
    <cellStyle name="Normal 57 6 3 4 2 2" xfId="10249"/>
    <cellStyle name="Normal 57 6 3 4 2 3" xfId="5231"/>
    <cellStyle name="Normal 57 6 3 4 3" xfId="6639"/>
    <cellStyle name="Normal 57 6 3 4 3 2" xfId="11654"/>
    <cellStyle name="Normal 57 6 3 4 4" xfId="9365"/>
    <cellStyle name="Normal 57 6 3 4 5" xfId="13108"/>
    <cellStyle name="Normal 57 6 3 4 6" xfId="7842"/>
    <cellStyle name="Normal 57 6 3 4 7" xfId="4296"/>
    <cellStyle name="Normal 57 6 3 5" xfId="1243"/>
    <cellStyle name="Normal 57 6 3 5 2" xfId="2799"/>
    <cellStyle name="Normal 57 6 3 5 2 2" xfId="10450"/>
    <cellStyle name="Normal 57 6 3 5 2 3" xfId="5433"/>
    <cellStyle name="Normal 57 6 3 5 3" xfId="6831"/>
    <cellStyle name="Normal 57 6 3 5 3 2" xfId="11846"/>
    <cellStyle name="Normal 57 6 3 5 4" xfId="8743"/>
    <cellStyle name="Normal 57 6 3 5 5" xfId="13300"/>
    <cellStyle name="Normal 57 6 3 5 6" xfId="8044"/>
    <cellStyle name="Normal 57 6 3 5 7" xfId="3673"/>
    <cellStyle name="Normal 57 6 3 6" xfId="1640"/>
    <cellStyle name="Normal 57 6 3 6 2" xfId="9629"/>
    <cellStyle name="Normal 57 6 3 6 3" xfId="4611"/>
    <cellStyle name="Normal 57 6 3 7" xfId="5787"/>
    <cellStyle name="Normal 57 6 3 7 2" xfId="10803"/>
    <cellStyle name="Normal 57 6 3 8" xfId="8364"/>
    <cellStyle name="Normal 57 6 3 9" xfId="12257"/>
    <cellStyle name="Normal 57 6 3_Degree data" xfId="3109"/>
    <cellStyle name="Normal 57 6 4" xfId="270"/>
    <cellStyle name="Normal 57 6 4 2" xfId="582"/>
    <cellStyle name="Normal 57 6 4 2 2" xfId="2145"/>
    <cellStyle name="Normal 57 6 4 2 2 2" xfId="10251"/>
    <cellStyle name="Normal 57 6 4 2 2 3" xfId="5233"/>
    <cellStyle name="Normal 57 6 4 2 3" xfId="6292"/>
    <cellStyle name="Normal 57 6 4 2 3 2" xfId="11308"/>
    <cellStyle name="Normal 57 6 4 2 4" xfId="9367"/>
    <cellStyle name="Normal 57 6 4 2 5" xfId="12762"/>
    <cellStyle name="Normal 57 6 4 2 6" xfId="7844"/>
    <cellStyle name="Normal 57 6 4 2 7" xfId="4298"/>
    <cellStyle name="Normal 57 6 4 3" xfId="991"/>
    <cellStyle name="Normal 57 6 4 3 2" xfId="2494"/>
    <cellStyle name="Normal 57 6 4 3 2 2" xfId="10550"/>
    <cellStyle name="Normal 57 6 4 3 2 3" xfId="5533"/>
    <cellStyle name="Normal 57 6 4 3 3" xfId="6641"/>
    <cellStyle name="Normal 57 6 4 3 3 2" xfId="11656"/>
    <cellStyle name="Normal 57 6 4 3 4" xfId="8957"/>
    <cellStyle name="Normal 57 6 4 3 5" xfId="13110"/>
    <cellStyle name="Normal 57 6 4 3 6" xfId="8144"/>
    <cellStyle name="Normal 57 6 4 3 7" xfId="3888"/>
    <cellStyle name="Normal 57 6 4 4" xfId="1347"/>
    <cellStyle name="Normal 57 6 4 4 2" xfId="2905"/>
    <cellStyle name="Normal 57 6 4 4 2 2" xfId="11946"/>
    <cellStyle name="Normal 57 6 4 4 2 3" xfId="6931"/>
    <cellStyle name="Normal 57 6 4 4 3" xfId="13400"/>
    <cellStyle name="Normal 57 6 4 4 4" xfId="9841"/>
    <cellStyle name="Normal 57 6 4 4 5" xfId="4823"/>
    <cellStyle name="Normal 57 6 4 5" xfId="1740"/>
    <cellStyle name="Normal 57 6 4 5 2" xfId="10903"/>
    <cellStyle name="Normal 57 6 4 5 3" xfId="5887"/>
    <cellStyle name="Normal 57 6 4 6" xfId="8464"/>
    <cellStyle name="Normal 57 6 4 7" xfId="12357"/>
    <cellStyle name="Normal 57 6 4 8" xfId="7434"/>
    <cellStyle name="Normal 57 6 4 9" xfId="3386"/>
    <cellStyle name="Normal 57 6 4_Degree data" xfId="3111"/>
    <cellStyle name="Normal 57 6 5" xfId="426"/>
    <cellStyle name="Normal 57 6 5 2" xfId="834"/>
    <cellStyle name="Normal 57 6 5 2 2" xfId="9685"/>
    <cellStyle name="Normal 57 6 5 2 3" xfId="4667"/>
    <cellStyle name="Normal 57 6 5 3" xfId="2140"/>
    <cellStyle name="Normal 57 6 5 3 2" xfId="11303"/>
    <cellStyle name="Normal 57 6 5 3 3" xfId="6287"/>
    <cellStyle name="Normal 57 6 5 4" xfId="8801"/>
    <cellStyle name="Normal 57 6 5 5" xfId="12757"/>
    <cellStyle name="Normal 57 6 5 6" xfId="7278"/>
    <cellStyle name="Normal 57 6 5 7" xfId="3732"/>
    <cellStyle name="Normal 57 6 6" xfId="761"/>
    <cellStyle name="Normal 57 6 6 2" xfId="2489"/>
    <cellStyle name="Normal 57 6 6 2 2" xfId="10246"/>
    <cellStyle name="Normal 57 6 6 2 3" xfId="5228"/>
    <cellStyle name="Normal 57 6 6 3" xfId="6636"/>
    <cellStyle name="Normal 57 6 6 3 2" xfId="11651"/>
    <cellStyle name="Normal 57 6 6 4" xfId="9362"/>
    <cellStyle name="Normal 57 6 6 5" xfId="13105"/>
    <cellStyle name="Normal 57 6 6 6" xfId="7839"/>
    <cellStyle name="Normal 57 6 6 7" xfId="4293"/>
    <cellStyle name="Normal 57 6 7" xfId="1185"/>
    <cellStyle name="Normal 57 6 7 2" xfId="2737"/>
    <cellStyle name="Normal 57 6 7 2 2" xfId="10394"/>
    <cellStyle name="Normal 57 6 7 2 3" xfId="5377"/>
    <cellStyle name="Normal 57 6 7 3" xfId="6775"/>
    <cellStyle name="Normal 57 6 7 3 2" xfId="11790"/>
    <cellStyle name="Normal 57 6 7 4" xfId="8637"/>
    <cellStyle name="Normal 57 6 7 5" xfId="13244"/>
    <cellStyle name="Normal 57 6 7 6" xfId="7988"/>
    <cellStyle name="Normal 57 6 7 7" xfId="3561"/>
    <cellStyle name="Normal 57 6 8" xfId="1584"/>
    <cellStyle name="Normal 57 6 8 2" xfId="12201"/>
    <cellStyle name="Normal 57 6 8 3" xfId="9524"/>
    <cellStyle name="Normal 57 6 8 4" xfId="4506"/>
    <cellStyle name="Normal 57 6 9" xfId="1511"/>
    <cellStyle name="Normal 57 6 9 2" xfId="10745"/>
    <cellStyle name="Normal 57 6 9 3" xfId="5729"/>
    <cellStyle name="Normal 57 6_Degree data" xfId="3106"/>
    <cellStyle name="Normal 57 7" xfId="185"/>
    <cellStyle name="Normal 57 7 10" xfId="12260"/>
    <cellStyle name="Normal 57 7 11" xfId="7120"/>
    <cellStyle name="Normal 57 7 12" xfId="3289"/>
    <cellStyle name="Normal 57 7 2" xfId="333"/>
    <cellStyle name="Normal 57 7 2 10" xfId="3494"/>
    <cellStyle name="Normal 57 7 2 2" xfId="690"/>
    <cellStyle name="Normal 57 7 2 2 2" xfId="2147"/>
    <cellStyle name="Normal 57 7 2 2 2 2" xfId="9949"/>
    <cellStyle name="Normal 57 7 2 2 2 3" xfId="4931"/>
    <cellStyle name="Normal 57 7 2 2 3" xfId="6294"/>
    <cellStyle name="Normal 57 7 2 2 3 2" xfId="11310"/>
    <cellStyle name="Normal 57 7 2 2 4" xfId="9065"/>
    <cellStyle name="Normal 57 7 2 2 5" xfId="12764"/>
    <cellStyle name="Normal 57 7 2 2 6" xfId="7542"/>
    <cellStyle name="Normal 57 7 2 2 7" xfId="3996"/>
    <cellStyle name="Normal 57 7 2 3" xfId="1099"/>
    <cellStyle name="Normal 57 7 2 3 2" xfId="2496"/>
    <cellStyle name="Normal 57 7 2 3 2 2" xfId="10253"/>
    <cellStyle name="Normal 57 7 2 3 2 3" xfId="5235"/>
    <cellStyle name="Normal 57 7 2 3 3" xfId="6643"/>
    <cellStyle name="Normal 57 7 2 3 3 2" xfId="11658"/>
    <cellStyle name="Normal 57 7 2 3 4" xfId="9369"/>
    <cellStyle name="Normal 57 7 2 3 5" xfId="13112"/>
    <cellStyle name="Normal 57 7 2 3 6" xfId="7846"/>
    <cellStyle name="Normal 57 7 2 3 7" xfId="4300"/>
    <cellStyle name="Normal 57 7 2 4" xfId="1457"/>
    <cellStyle name="Normal 57 7 2 4 2" xfId="3016"/>
    <cellStyle name="Normal 57 7 2 4 2 2" xfId="10658"/>
    <cellStyle name="Normal 57 7 2 4 2 3" xfId="5641"/>
    <cellStyle name="Normal 57 7 2 4 3" xfId="7039"/>
    <cellStyle name="Normal 57 7 2 4 3 2" xfId="12054"/>
    <cellStyle name="Normal 57 7 2 4 4" xfId="8746"/>
    <cellStyle name="Normal 57 7 2 4 5" xfId="13508"/>
    <cellStyle name="Normal 57 7 2 4 6" xfId="8252"/>
    <cellStyle name="Normal 57 7 2 4 7" xfId="3676"/>
    <cellStyle name="Normal 57 7 2 5" xfId="1848"/>
    <cellStyle name="Normal 57 7 2 5 2" xfId="9632"/>
    <cellStyle name="Normal 57 7 2 5 3" xfId="4614"/>
    <cellStyle name="Normal 57 7 2 6" xfId="5995"/>
    <cellStyle name="Normal 57 7 2 6 2" xfId="11011"/>
    <cellStyle name="Normal 57 7 2 7" xfId="8572"/>
    <cellStyle name="Normal 57 7 2 8" xfId="12465"/>
    <cellStyle name="Normal 57 7 2 9" xfId="7225"/>
    <cellStyle name="Normal 57 7 2_Degree data" xfId="3113"/>
    <cellStyle name="Normal 57 7 3" xfId="585"/>
    <cellStyle name="Normal 57 7 3 2" xfId="994"/>
    <cellStyle name="Normal 57 7 3 2 2" xfId="2148"/>
    <cellStyle name="Normal 57 7 3 2 2 2" xfId="10254"/>
    <cellStyle name="Normal 57 7 3 2 2 3" xfId="5236"/>
    <cellStyle name="Normal 57 7 3 2 3" xfId="6295"/>
    <cellStyle name="Normal 57 7 3 2 3 2" xfId="11311"/>
    <cellStyle name="Normal 57 7 3 2 4" xfId="9370"/>
    <cellStyle name="Normal 57 7 3 2 5" xfId="12765"/>
    <cellStyle name="Normal 57 7 3 2 6" xfId="7847"/>
    <cellStyle name="Normal 57 7 3 2 7" xfId="4301"/>
    <cellStyle name="Normal 57 7 3 3" xfId="1350"/>
    <cellStyle name="Normal 57 7 3 3 2" xfId="2497"/>
    <cellStyle name="Normal 57 7 3 3 2 2" xfId="10553"/>
    <cellStyle name="Normal 57 7 3 3 2 3" xfId="5536"/>
    <cellStyle name="Normal 57 7 3 3 3" xfId="6644"/>
    <cellStyle name="Normal 57 7 3 3 3 2" xfId="11659"/>
    <cellStyle name="Normal 57 7 3 3 4" xfId="8960"/>
    <cellStyle name="Normal 57 7 3 3 5" xfId="13113"/>
    <cellStyle name="Normal 57 7 3 3 6" xfId="8147"/>
    <cellStyle name="Normal 57 7 3 3 7" xfId="3891"/>
    <cellStyle name="Normal 57 7 3 4" xfId="2908"/>
    <cellStyle name="Normal 57 7 3 4 2" xfId="6934"/>
    <cellStyle name="Normal 57 7 3 4 2 2" xfId="11949"/>
    <cellStyle name="Normal 57 7 3 4 3" xfId="13403"/>
    <cellStyle name="Normal 57 7 3 4 4" xfId="9844"/>
    <cellStyle name="Normal 57 7 3 4 5" xfId="4826"/>
    <cellStyle name="Normal 57 7 3 5" xfId="1743"/>
    <cellStyle name="Normal 57 7 3 5 2" xfId="10906"/>
    <cellStyle name="Normal 57 7 3 5 3" xfId="5890"/>
    <cellStyle name="Normal 57 7 3 6" xfId="8467"/>
    <cellStyle name="Normal 57 7 3 7" xfId="12360"/>
    <cellStyle name="Normal 57 7 3 8" xfId="7437"/>
    <cellStyle name="Normal 57 7 3 9" xfId="3389"/>
    <cellStyle name="Normal 57 7 3_Degree data" xfId="3114"/>
    <cellStyle name="Normal 57 7 4" xfId="485"/>
    <cellStyle name="Normal 57 7 4 2" xfId="894"/>
    <cellStyle name="Normal 57 7 4 2 2" xfId="9744"/>
    <cellStyle name="Normal 57 7 4 2 3" xfId="4726"/>
    <cellStyle name="Normal 57 7 4 3" xfId="2146"/>
    <cellStyle name="Normal 57 7 4 3 2" xfId="11309"/>
    <cellStyle name="Normal 57 7 4 3 3" xfId="6293"/>
    <cellStyle name="Normal 57 7 4 4" xfId="8860"/>
    <cellStyle name="Normal 57 7 4 5" xfId="12763"/>
    <cellStyle name="Normal 57 7 4 6" xfId="7337"/>
    <cellStyle name="Normal 57 7 4 7" xfId="3791"/>
    <cellStyle name="Normal 57 7 5" xfId="791"/>
    <cellStyle name="Normal 57 7 5 2" xfId="2495"/>
    <cellStyle name="Normal 57 7 5 2 2" xfId="10252"/>
    <cellStyle name="Normal 57 7 5 2 3" xfId="5234"/>
    <cellStyle name="Normal 57 7 5 3" xfId="6642"/>
    <cellStyle name="Normal 57 7 5 3 2" xfId="11657"/>
    <cellStyle name="Normal 57 7 5 4" xfId="9368"/>
    <cellStyle name="Normal 57 7 5 5" xfId="13111"/>
    <cellStyle name="Normal 57 7 5 6" xfId="7845"/>
    <cellStyle name="Normal 57 7 5 7" xfId="4299"/>
    <cellStyle name="Normal 57 7 6" xfId="1249"/>
    <cellStyle name="Normal 57 7 6 2" xfId="2805"/>
    <cellStyle name="Normal 57 7 6 2 2" xfId="10453"/>
    <cellStyle name="Normal 57 7 6 2 3" xfId="5436"/>
    <cellStyle name="Normal 57 7 6 3" xfId="6834"/>
    <cellStyle name="Normal 57 7 6 3 2" xfId="11849"/>
    <cellStyle name="Normal 57 7 6 4" xfId="8640"/>
    <cellStyle name="Normal 57 7 6 5" xfId="13303"/>
    <cellStyle name="Normal 57 7 6 6" xfId="8047"/>
    <cellStyle name="Normal 57 7 6 7" xfId="3567"/>
    <cellStyle name="Normal 57 7 7" xfId="1643"/>
    <cellStyle name="Normal 57 7 7 2" xfId="9527"/>
    <cellStyle name="Normal 57 7 7 3" xfId="4509"/>
    <cellStyle name="Normal 57 7 8" xfId="5790"/>
    <cellStyle name="Normal 57 7 8 2" xfId="10806"/>
    <cellStyle name="Normal 57 7 9" xfId="8367"/>
    <cellStyle name="Normal 57 7_Degree data" xfId="3112"/>
    <cellStyle name="Normal 57 8" xfId="219"/>
    <cellStyle name="Normal 57 8 10" xfId="7150"/>
    <cellStyle name="Normal 57 8 11" xfId="3319"/>
    <cellStyle name="Normal 57 8 2" xfId="364"/>
    <cellStyle name="Normal 57 8 2 2" xfId="615"/>
    <cellStyle name="Normal 57 8 2 2 2" xfId="2150"/>
    <cellStyle name="Normal 57 8 2 2 2 2" xfId="10256"/>
    <cellStyle name="Normal 57 8 2 2 2 3" xfId="5238"/>
    <cellStyle name="Normal 57 8 2 2 3" xfId="6297"/>
    <cellStyle name="Normal 57 8 2 2 3 2" xfId="11313"/>
    <cellStyle name="Normal 57 8 2 2 4" xfId="9372"/>
    <cellStyle name="Normal 57 8 2 2 5" xfId="12767"/>
    <cellStyle name="Normal 57 8 2 2 6" xfId="7849"/>
    <cellStyle name="Normal 57 8 2 2 7" xfId="4303"/>
    <cellStyle name="Normal 57 8 2 3" xfId="1024"/>
    <cellStyle name="Normal 57 8 2 3 2" xfId="2499"/>
    <cellStyle name="Normal 57 8 2 3 2 2" xfId="10583"/>
    <cellStyle name="Normal 57 8 2 3 2 3" xfId="5566"/>
    <cellStyle name="Normal 57 8 2 3 3" xfId="6646"/>
    <cellStyle name="Normal 57 8 2 3 3 2" xfId="11661"/>
    <cellStyle name="Normal 57 8 2 3 4" xfId="8990"/>
    <cellStyle name="Normal 57 8 2 3 5" xfId="13115"/>
    <cellStyle name="Normal 57 8 2 3 6" xfId="8177"/>
    <cellStyle name="Normal 57 8 2 3 7" xfId="3921"/>
    <cellStyle name="Normal 57 8 2 4" xfId="1381"/>
    <cellStyle name="Normal 57 8 2 4 2" xfId="2939"/>
    <cellStyle name="Normal 57 8 2 4 2 2" xfId="11979"/>
    <cellStyle name="Normal 57 8 2 4 2 3" xfId="6964"/>
    <cellStyle name="Normal 57 8 2 4 3" xfId="13433"/>
    <cellStyle name="Normal 57 8 2 4 4" xfId="9874"/>
    <cellStyle name="Normal 57 8 2 4 5" xfId="4856"/>
    <cellStyle name="Normal 57 8 2 5" xfId="1773"/>
    <cellStyle name="Normal 57 8 2 5 2" xfId="10936"/>
    <cellStyle name="Normal 57 8 2 5 3" xfId="5920"/>
    <cellStyle name="Normal 57 8 2 6" xfId="8497"/>
    <cellStyle name="Normal 57 8 2 7" xfId="12390"/>
    <cellStyle name="Normal 57 8 2 8" xfId="7467"/>
    <cellStyle name="Normal 57 8 2 9" xfId="3419"/>
    <cellStyle name="Normal 57 8 2_Degree data" xfId="3116"/>
    <cellStyle name="Normal 57 8 3" xfId="515"/>
    <cellStyle name="Normal 57 8 3 2" xfId="2149"/>
    <cellStyle name="Normal 57 8 3 2 2" xfId="9774"/>
    <cellStyle name="Normal 57 8 3 2 3" xfId="4756"/>
    <cellStyle name="Normal 57 8 3 3" xfId="6296"/>
    <cellStyle name="Normal 57 8 3 3 2" xfId="11312"/>
    <cellStyle name="Normal 57 8 3 4" xfId="8890"/>
    <cellStyle name="Normal 57 8 3 5" xfId="12766"/>
    <cellStyle name="Normal 57 8 3 6" xfId="7367"/>
    <cellStyle name="Normal 57 8 3 7" xfId="3821"/>
    <cellStyle name="Normal 57 8 4" xfId="924"/>
    <cellStyle name="Normal 57 8 4 2" xfId="2498"/>
    <cellStyle name="Normal 57 8 4 2 2" xfId="10255"/>
    <cellStyle name="Normal 57 8 4 2 3" xfId="5237"/>
    <cellStyle name="Normal 57 8 4 3" xfId="6645"/>
    <cellStyle name="Normal 57 8 4 3 2" xfId="11660"/>
    <cellStyle name="Normal 57 8 4 4" xfId="9371"/>
    <cellStyle name="Normal 57 8 4 5" xfId="13114"/>
    <cellStyle name="Normal 57 8 4 6" xfId="7848"/>
    <cellStyle name="Normal 57 8 4 7" xfId="4302"/>
    <cellStyle name="Normal 57 8 5" xfId="1280"/>
    <cellStyle name="Normal 57 8 5 2" xfId="2837"/>
    <cellStyle name="Normal 57 8 5 2 2" xfId="10483"/>
    <cellStyle name="Normal 57 8 5 2 3" xfId="5466"/>
    <cellStyle name="Normal 57 8 5 3" xfId="6864"/>
    <cellStyle name="Normal 57 8 5 3 2" xfId="11879"/>
    <cellStyle name="Normal 57 8 5 4" xfId="8671"/>
    <cellStyle name="Normal 57 8 5 5" xfId="13333"/>
    <cellStyle name="Normal 57 8 5 6" xfId="8077"/>
    <cellStyle name="Normal 57 8 5 7" xfId="3600"/>
    <cellStyle name="Normal 57 8 6" xfId="1673"/>
    <cellStyle name="Normal 57 8 6 2" xfId="9557"/>
    <cellStyle name="Normal 57 8 6 3" xfId="4539"/>
    <cellStyle name="Normal 57 8 7" xfId="5820"/>
    <cellStyle name="Normal 57 8 7 2" xfId="10836"/>
    <cellStyle name="Normal 57 8 8" xfId="8397"/>
    <cellStyle name="Normal 57 8 9" xfId="12290"/>
    <cellStyle name="Normal 57 8_Degree data" xfId="3115"/>
    <cellStyle name="Normal 57 9" xfId="251"/>
    <cellStyle name="Normal 57 9 10" xfId="7198"/>
    <cellStyle name="Normal 57 9 11" xfId="3262"/>
    <cellStyle name="Normal 57 9 2" xfId="663"/>
    <cellStyle name="Normal 57 9 2 2" xfId="1072"/>
    <cellStyle name="Normal 57 9 2 2 2" xfId="2152"/>
    <cellStyle name="Normal 57 9 2 2 2 2" xfId="10258"/>
    <cellStyle name="Normal 57 9 2 2 2 3" xfId="5240"/>
    <cellStyle name="Normal 57 9 2 2 3" xfId="6299"/>
    <cellStyle name="Normal 57 9 2 2 3 2" xfId="11315"/>
    <cellStyle name="Normal 57 9 2 2 4" xfId="9374"/>
    <cellStyle name="Normal 57 9 2 2 5" xfId="12769"/>
    <cellStyle name="Normal 57 9 2 2 6" xfId="7851"/>
    <cellStyle name="Normal 57 9 2 2 7" xfId="4305"/>
    <cellStyle name="Normal 57 9 2 3" xfId="1430"/>
    <cellStyle name="Normal 57 9 2 3 2" xfId="2501"/>
    <cellStyle name="Normal 57 9 2 3 2 2" xfId="10631"/>
    <cellStyle name="Normal 57 9 2 3 2 3" xfId="5614"/>
    <cellStyle name="Normal 57 9 2 3 3" xfId="6648"/>
    <cellStyle name="Normal 57 9 2 3 3 2" xfId="11663"/>
    <cellStyle name="Normal 57 9 2 3 4" xfId="9038"/>
    <cellStyle name="Normal 57 9 2 3 5" xfId="13117"/>
    <cellStyle name="Normal 57 9 2 3 6" xfId="8225"/>
    <cellStyle name="Normal 57 9 2 3 7" xfId="3969"/>
    <cellStyle name="Normal 57 9 2 4" xfId="2989"/>
    <cellStyle name="Normal 57 9 2 4 2" xfId="7012"/>
    <cellStyle name="Normal 57 9 2 4 2 2" xfId="12027"/>
    <cellStyle name="Normal 57 9 2 4 3" xfId="13481"/>
    <cellStyle name="Normal 57 9 2 4 4" xfId="9922"/>
    <cellStyle name="Normal 57 9 2 4 5" xfId="4904"/>
    <cellStyle name="Normal 57 9 2 5" xfId="1821"/>
    <cellStyle name="Normal 57 9 2 5 2" xfId="10984"/>
    <cellStyle name="Normal 57 9 2 5 3" xfId="5968"/>
    <cellStyle name="Normal 57 9 2 6" xfId="8545"/>
    <cellStyle name="Normal 57 9 2 7" xfId="12438"/>
    <cellStyle name="Normal 57 9 2 8" xfId="7515"/>
    <cellStyle name="Normal 57 9 2 9" xfId="3467"/>
    <cellStyle name="Normal 57 9 2_Degree data" xfId="3118"/>
    <cellStyle name="Normal 57 9 3" xfId="458"/>
    <cellStyle name="Normal 57 9 3 2" xfId="2151"/>
    <cellStyle name="Normal 57 9 3 2 2" xfId="9717"/>
    <cellStyle name="Normal 57 9 3 2 3" xfId="4699"/>
    <cellStyle name="Normal 57 9 3 3" xfId="6298"/>
    <cellStyle name="Normal 57 9 3 3 2" xfId="11314"/>
    <cellStyle name="Normal 57 9 3 4" xfId="8833"/>
    <cellStyle name="Normal 57 9 3 5" xfId="12768"/>
    <cellStyle name="Normal 57 9 3 6" xfId="7310"/>
    <cellStyle name="Normal 57 9 3 7" xfId="3764"/>
    <cellStyle name="Normal 57 9 4" xfId="867"/>
    <cellStyle name="Normal 57 9 4 2" xfId="2500"/>
    <cellStyle name="Normal 57 9 4 2 2" xfId="10257"/>
    <cellStyle name="Normal 57 9 4 2 3" xfId="5239"/>
    <cellStyle name="Normal 57 9 4 3" xfId="6647"/>
    <cellStyle name="Normal 57 9 4 3 2" xfId="11662"/>
    <cellStyle name="Normal 57 9 4 4" xfId="9373"/>
    <cellStyle name="Normal 57 9 4 5" xfId="13116"/>
    <cellStyle name="Normal 57 9 4 6" xfId="7850"/>
    <cellStyle name="Normal 57 9 4 7" xfId="4304"/>
    <cellStyle name="Normal 57 9 5" xfId="1219"/>
    <cellStyle name="Normal 57 9 5 2" xfId="2775"/>
    <cellStyle name="Normal 57 9 5 2 2" xfId="10426"/>
    <cellStyle name="Normal 57 9 5 2 3" xfId="5409"/>
    <cellStyle name="Normal 57 9 5 3" xfId="6807"/>
    <cellStyle name="Normal 57 9 5 3 2" xfId="11822"/>
    <cellStyle name="Normal 57 9 5 4" xfId="8719"/>
    <cellStyle name="Normal 57 9 5 5" xfId="13276"/>
    <cellStyle name="Normal 57 9 5 6" xfId="8020"/>
    <cellStyle name="Normal 57 9 5 7" xfId="3649"/>
    <cellStyle name="Normal 57 9 6" xfId="1616"/>
    <cellStyle name="Normal 57 9 6 2" xfId="9605"/>
    <cellStyle name="Normal 57 9 6 3" xfId="4587"/>
    <cellStyle name="Normal 57 9 7" xfId="5763"/>
    <cellStyle name="Normal 57 9 7 2" xfId="10779"/>
    <cellStyle name="Normal 57 9 8" xfId="8340"/>
    <cellStyle name="Normal 57 9 9" xfId="12233"/>
    <cellStyle name="Normal 57 9_Degree data" xfId="3117"/>
    <cellStyle name="Normal 57_Degree data" xfId="3061"/>
    <cellStyle name="Normal 58" xfId="17"/>
    <cellStyle name="Normal 58 10" xfId="253"/>
    <cellStyle name="Normal 58 10 2" xfId="559"/>
    <cellStyle name="Normal 58 10 2 2" xfId="2154"/>
    <cellStyle name="Normal 58 10 2 2 2" xfId="10260"/>
    <cellStyle name="Normal 58 10 2 2 3" xfId="5242"/>
    <cellStyle name="Normal 58 10 2 3" xfId="6301"/>
    <cellStyle name="Normal 58 10 2 3 2" xfId="11317"/>
    <cellStyle name="Normal 58 10 2 4" xfId="9376"/>
    <cellStyle name="Normal 58 10 2 5" xfId="12771"/>
    <cellStyle name="Normal 58 10 2 6" xfId="7853"/>
    <cellStyle name="Normal 58 10 2 7" xfId="4307"/>
    <cellStyle name="Normal 58 10 3" xfId="968"/>
    <cellStyle name="Normal 58 10 3 2" xfId="2503"/>
    <cellStyle name="Normal 58 10 3 2 2" xfId="10527"/>
    <cellStyle name="Normal 58 10 3 2 3" xfId="5510"/>
    <cellStyle name="Normal 58 10 3 3" xfId="6650"/>
    <cellStyle name="Normal 58 10 3 3 2" xfId="11665"/>
    <cellStyle name="Normal 58 10 3 4" xfId="8934"/>
    <cellStyle name="Normal 58 10 3 5" xfId="13119"/>
    <cellStyle name="Normal 58 10 3 6" xfId="8121"/>
    <cellStyle name="Normal 58 10 3 7" xfId="3865"/>
    <cellStyle name="Normal 58 10 4" xfId="1324"/>
    <cellStyle name="Normal 58 10 4 2" xfId="2882"/>
    <cellStyle name="Normal 58 10 4 2 2" xfId="11923"/>
    <cellStyle name="Normal 58 10 4 2 3" xfId="6908"/>
    <cellStyle name="Normal 58 10 4 3" xfId="13377"/>
    <cellStyle name="Normal 58 10 4 4" xfId="9818"/>
    <cellStyle name="Normal 58 10 4 5" xfId="4800"/>
    <cellStyle name="Normal 58 10 5" xfId="1717"/>
    <cellStyle name="Normal 58 10 5 2" xfId="10880"/>
    <cellStyle name="Normal 58 10 5 3" xfId="5864"/>
    <cellStyle name="Normal 58 10 6" xfId="8441"/>
    <cellStyle name="Normal 58 10 7" xfId="12334"/>
    <cellStyle name="Normal 58 10 8" xfId="7411"/>
    <cellStyle name="Normal 58 10 9" xfId="3363"/>
    <cellStyle name="Normal 58 10_Degree data" xfId="3120"/>
    <cellStyle name="Normal 58 11" xfId="415"/>
    <cellStyle name="Normal 58 11 2" xfId="823"/>
    <cellStyle name="Normal 58 11 2 2" xfId="2155"/>
    <cellStyle name="Normal 58 11 2 2 2" xfId="10261"/>
    <cellStyle name="Normal 58 11 2 2 3" xfId="5243"/>
    <cellStyle name="Normal 58 11 2 3" xfId="6302"/>
    <cellStyle name="Normal 58 11 2 3 2" xfId="11318"/>
    <cellStyle name="Normal 58 11 2 4" xfId="9377"/>
    <cellStyle name="Normal 58 11 2 5" xfId="12772"/>
    <cellStyle name="Normal 58 11 2 6" xfId="7854"/>
    <cellStyle name="Normal 58 11 2 7" xfId="4308"/>
    <cellStyle name="Normal 58 11 3" xfId="1173"/>
    <cellStyle name="Normal 58 11 3 2" xfId="2504"/>
    <cellStyle name="Normal 58 11 3 2 2" xfId="10383"/>
    <cellStyle name="Normal 58 11 3 2 3" xfId="5366"/>
    <cellStyle name="Normal 58 11 3 3" xfId="6651"/>
    <cellStyle name="Normal 58 11 3 3 2" xfId="11666"/>
    <cellStyle name="Normal 58 11 3 4" xfId="9492"/>
    <cellStyle name="Normal 58 11 3 5" xfId="13120"/>
    <cellStyle name="Normal 58 11 3 6" xfId="7977"/>
    <cellStyle name="Normal 58 11 3 7" xfId="4474"/>
    <cellStyle name="Normal 58 11 4" xfId="2724"/>
    <cellStyle name="Normal 58 11 4 2" xfId="6764"/>
    <cellStyle name="Normal 58 11 4 2 2" xfId="11779"/>
    <cellStyle name="Normal 58 11 4 3" xfId="13233"/>
    <cellStyle name="Normal 58 11 4 4" xfId="9674"/>
    <cellStyle name="Normal 58 11 4 5" xfId="4656"/>
    <cellStyle name="Normal 58 11 5" xfId="1573"/>
    <cellStyle name="Normal 58 11 5 2" xfId="10734"/>
    <cellStyle name="Normal 58 11 5 3" xfId="5718"/>
    <cellStyle name="Normal 58 11 6" xfId="8790"/>
    <cellStyle name="Normal 58 11 7" xfId="12190"/>
    <cellStyle name="Normal 58 11 8" xfId="7267"/>
    <cellStyle name="Normal 58 11 9" xfId="3721"/>
    <cellStyle name="Normal 58 11_Degree data" xfId="3121"/>
    <cellStyle name="Normal 58 12" xfId="742"/>
    <cellStyle name="Normal 58 12 2" xfId="2153"/>
    <cellStyle name="Normal 58 12 2 2" xfId="10259"/>
    <cellStyle name="Normal 58 12 2 3" xfId="5241"/>
    <cellStyle name="Normal 58 12 3" xfId="6300"/>
    <cellStyle name="Normal 58 12 3 2" xfId="11316"/>
    <cellStyle name="Normal 58 12 4" xfId="9375"/>
    <cellStyle name="Normal 58 12 5" xfId="12770"/>
    <cellStyle name="Normal 58 12 6" xfId="7852"/>
    <cellStyle name="Normal 58 12 7" xfId="4306"/>
    <cellStyle name="Normal 58 13" xfId="1146"/>
    <cellStyle name="Normal 58 13 2" xfId="2502"/>
    <cellStyle name="Normal 58 13 2 2" xfId="10356"/>
    <cellStyle name="Normal 58 13 2 3" xfId="5339"/>
    <cellStyle name="Normal 58 13 3" xfId="6649"/>
    <cellStyle name="Normal 58 13 3 2" xfId="11664"/>
    <cellStyle name="Normal 58 13 4" xfId="8614"/>
    <cellStyle name="Normal 58 13 5" xfId="13118"/>
    <cellStyle name="Normal 58 13 6" xfId="7950"/>
    <cellStyle name="Normal 58 13 7" xfId="3536"/>
    <cellStyle name="Normal 58 14" xfId="2656"/>
    <cellStyle name="Normal 58 14 2" xfId="6737"/>
    <cellStyle name="Normal 58 14 2 2" xfId="11752"/>
    <cellStyle name="Normal 58 14 3" xfId="13206"/>
    <cellStyle name="Normal 58 14 4" xfId="9500"/>
    <cellStyle name="Normal 58 14 5" xfId="4482"/>
    <cellStyle name="Normal 58 15" xfId="1546"/>
    <cellStyle name="Normal 58 15 2" xfId="12163"/>
    <cellStyle name="Normal 58 15 3" xfId="10707"/>
    <cellStyle name="Normal 58 15 4" xfId="5691"/>
    <cellStyle name="Normal 58 16" xfId="1506"/>
    <cellStyle name="Normal 58 16 2" xfId="8297"/>
    <cellStyle name="Normal 58 17" xfId="12123"/>
    <cellStyle name="Normal 58 18" xfId="7094"/>
    <cellStyle name="Normal 58 19" xfId="3215"/>
    <cellStyle name="Normal 58 2" xfId="85"/>
    <cellStyle name="Normal 58 2 2" xfId="735"/>
    <cellStyle name="Normal 58 3" xfId="135"/>
    <cellStyle name="Normal 58 3 10" xfId="1558"/>
    <cellStyle name="Normal 58 3 10 2" xfId="12175"/>
    <cellStyle name="Normal 58 3 10 3" xfId="10719"/>
    <cellStyle name="Normal 58 3 10 4" xfId="5703"/>
    <cellStyle name="Normal 58 3 11" xfId="1528"/>
    <cellStyle name="Normal 58 3 11 2" xfId="8302"/>
    <cellStyle name="Normal 58 3 12" xfId="12145"/>
    <cellStyle name="Normal 58 3 13" xfId="7107"/>
    <cellStyle name="Normal 58 3 14" xfId="3222"/>
    <cellStyle name="Normal 58 3 2" xfId="176"/>
    <cellStyle name="Normal 58 3 2 10" xfId="8327"/>
    <cellStyle name="Normal 58 3 2 11" xfId="12220"/>
    <cellStyle name="Normal 58 3 2 12" xfId="7137"/>
    <cellStyle name="Normal 58 3 2 13" xfId="3249"/>
    <cellStyle name="Normal 58 3 2 2" xfId="351"/>
    <cellStyle name="Normal 58 3 2 2 10" xfId="7241"/>
    <cellStyle name="Normal 58 3 2 2 11" xfId="3306"/>
    <cellStyle name="Normal 58 3 2 2 2" xfId="706"/>
    <cellStyle name="Normal 58 3 2 2 2 2" xfId="1115"/>
    <cellStyle name="Normal 58 3 2 2 2 2 2" xfId="2159"/>
    <cellStyle name="Normal 58 3 2 2 2 2 2 2" xfId="10265"/>
    <cellStyle name="Normal 58 3 2 2 2 2 2 3" xfId="5247"/>
    <cellStyle name="Normal 58 3 2 2 2 2 3" xfId="6306"/>
    <cellStyle name="Normal 58 3 2 2 2 2 3 2" xfId="11322"/>
    <cellStyle name="Normal 58 3 2 2 2 2 4" xfId="9381"/>
    <cellStyle name="Normal 58 3 2 2 2 2 5" xfId="12776"/>
    <cellStyle name="Normal 58 3 2 2 2 2 6" xfId="7858"/>
    <cellStyle name="Normal 58 3 2 2 2 2 7" xfId="4312"/>
    <cellStyle name="Normal 58 3 2 2 2 3" xfId="1473"/>
    <cellStyle name="Normal 58 3 2 2 2 3 2" xfId="2508"/>
    <cellStyle name="Normal 58 3 2 2 2 3 2 2" xfId="10674"/>
    <cellStyle name="Normal 58 3 2 2 2 3 2 3" xfId="5657"/>
    <cellStyle name="Normal 58 3 2 2 2 3 3" xfId="6655"/>
    <cellStyle name="Normal 58 3 2 2 2 3 3 2" xfId="11670"/>
    <cellStyle name="Normal 58 3 2 2 2 3 4" xfId="9081"/>
    <cellStyle name="Normal 58 3 2 2 2 3 5" xfId="13124"/>
    <cellStyle name="Normal 58 3 2 2 2 3 6" xfId="8268"/>
    <cellStyle name="Normal 58 3 2 2 2 3 7" xfId="4012"/>
    <cellStyle name="Normal 58 3 2 2 2 4" xfId="3032"/>
    <cellStyle name="Normal 58 3 2 2 2 4 2" xfId="7055"/>
    <cellStyle name="Normal 58 3 2 2 2 4 2 2" xfId="12070"/>
    <cellStyle name="Normal 58 3 2 2 2 4 3" xfId="13524"/>
    <cellStyle name="Normal 58 3 2 2 2 4 4" xfId="9965"/>
    <cellStyle name="Normal 58 3 2 2 2 4 5" xfId="4947"/>
    <cellStyle name="Normal 58 3 2 2 2 5" xfId="1864"/>
    <cellStyle name="Normal 58 3 2 2 2 5 2" xfId="11027"/>
    <cellStyle name="Normal 58 3 2 2 2 5 3" xfId="6011"/>
    <cellStyle name="Normal 58 3 2 2 2 6" xfId="8588"/>
    <cellStyle name="Normal 58 3 2 2 2 7" xfId="12481"/>
    <cellStyle name="Normal 58 3 2 2 2 8" xfId="7558"/>
    <cellStyle name="Normal 58 3 2 2 2 9" xfId="3510"/>
    <cellStyle name="Normal 58 3 2 2 2_Degree data" xfId="3125"/>
    <cellStyle name="Normal 58 3 2 2 3" xfId="502"/>
    <cellStyle name="Normal 58 3 2 2 3 2" xfId="2158"/>
    <cellStyle name="Normal 58 3 2 2 3 2 2" xfId="9761"/>
    <cellStyle name="Normal 58 3 2 2 3 2 3" xfId="4743"/>
    <cellStyle name="Normal 58 3 2 2 3 3" xfId="6305"/>
    <cellStyle name="Normal 58 3 2 2 3 3 2" xfId="11321"/>
    <cellStyle name="Normal 58 3 2 2 3 4" xfId="8877"/>
    <cellStyle name="Normal 58 3 2 2 3 5" xfId="12775"/>
    <cellStyle name="Normal 58 3 2 2 3 6" xfId="7354"/>
    <cellStyle name="Normal 58 3 2 2 3 7" xfId="3808"/>
    <cellStyle name="Normal 58 3 2 2 4" xfId="911"/>
    <cellStyle name="Normal 58 3 2 2 4 2" xfId="2507"/>
    <cellStyle name="Normal 58 3 2 2 4 2 2" xfId="10264"/>
    <cellStyle name="Normal 58 3 2 2 4 2 3" xfId="5246"/>
    <cellStyle name="Normal 58 3 2 2 4 3" xfId="6654"/>
    <cellStyle name="Normal 58 3 2 2 4 3 2" xfId="11669"/>
    <cellStyle name="Normal 58 3 2 2 4 4" xfId="9380"/>
    <cellStyle name="Normal 58 3 2 2 4 5" xfId="13123"/>
    <cellStyle name="Normal 58 3 2 2 4 6" xfId="7857"/>
    <cellStyle name="Normal 58 3 2 2 4 7" xfId="4311"/>
    <cellStyle name="Normal 58 3 2 2 5" xfId="1266"/>
    <cellStyle name="Normal 58 3 2 2 5 2" xfId="2823"/>
    <cellStyle name="Normal 58 3 2 2 5 2 2" xfId="10470"/>
    <cellStyle name="Normal 58 3 2 2 5 2 3" xfId="5453"/>
    <cellStyle name="Normal 58 3 2 2 5 3" xfId="6851"/>
    <cellStyle name="Normal 58 3 2 2 5 3 2" xfId="11866"/>
    <cellStyle name="Normal 58 3 2 2 5 4" xfId="8762"/>
    <cellStyle name="Normal 58 3 2 2 5 5" xfId="13320"/>
    <cellStyle name="Normal 58 3 2 2 5 6" xfId="8064"/>
    <cellStyle name="Normal 58 3 2 2 5 7" xfId="3692"/>
    <cellStyle name="Normal 58 3 2 2 6" xfId="1660"/>
    <cellStyle name="Normal 58 3 2 2 6 2" xfId="9648"/>
    <cellStyle name="Normal 58 3 2 2 6 3" xfId="4630"/>
    <cellStyle name="Normal 58 3 2 2 7" xfId="5807"/>
    <cellStyle name="Normal 58 3 2 2 7 2" xfId="10823"/>
    <cellStyle name="Normal 58 3 2 2 8" xfId="8384"/>
    <cellStyle name="Normal 58 3 2 2 9" xfId="12277"/>
    <cellStyle name="Normal 58 3 2 2_Degree data" xfId="3124"/>
    <cellStyle name="Normal 58 3 2 3" xfId="291"/>
    <cellStyle name="Normal 58 3 2 3 10" xfId="3466"/>
    <cellStyle name="Normal 58 3 2 3 2" xfId="662"/>
    <cellStyle name="Normal 58 3 2 3 2 2" xfId="2160"/>
    <cellStyle name="Normal 58 3 2 3 2 2 2" xfId="9921"/>
    <cellStyle name="Normal 58 3 2 3 2 2 3" xfId="4903"/>
    <cellStyle name="Normal 58 3 2 3 2 3" xfId="6307"/>
    <cellStyle name="Normal 58 3 2 3 2 3 2" xfId="11323"/>
    <cellStyle name="Normal 58 3 2 3 2 4" xfId="9037"/>
    <cellStyle name="Normal 58 3 2 3 2 5" xfId="12777"/>
    <cellStyle name="Normal 58 3 2 3 2 6" xfId="7514"/>
    <cellStyle name="Normal 58 3 2 3 2 7" xfId="3968"/>
    <cellStyle name="Normal 58 3 2 3 3" xfId="1071"/>
    <cellStyle name="Normal 58 3 2 3 3 2" xfId="2509"/>
    <cellStyle name="Normal 58 3 2 3 3 2 2" xfId="10266"/>
    <cellStyle name="Normal 58 3 2 3 3 2 3" xfId="5248"/>
    <cellStyle name="Normal 58 3 2 3 3 3" xfId="6656"/>
    <cellStyle name="Normal 58 3 2 3 3 3 2" xfId="11671"/>
    <cellStyle name="Normal 58 3 2 3 3 4" xfId="9382"/>
    <cellStyle name="Normal 58 3 2 3 3 5" xfId="13125"/>
    <cellStyle name="Normal 58 3 2 3 3 6" xfId="7859"/>
    <cellStyle name="Normal 58 3 2 3 3 7" xfId="4313"/>
    <cellStyle name="Normal 58 3 2 3 4" xfId="1429"/>
    <cellStyle name="Normal 58 3 2 3 4 2" xfId="2988"/>
    <cellStyle name="Normal 58 3 2 3 4 2 2" xfId="10630"/>
    <cellStyle name="Normal 58 3 2 3 4 2 3" xfId="5613"/>
    <cellStyle name="Normal 58 3 2 3 4 3" xfId="7011"/>
    <cellStyle name="Normal 58 3 2 3 4 3 2" xfId="12026"/>
    <cellStyle name="Normal 58 3 2 3 4 4" xfId="8718"/>
    <cellStyle name="Normal 58 3 2 3 4 5" xfId="13480"/>
    <cellStyle name="Normal 58 3 2 3 4 6" xfId="8224"/>
    <cellStyle name="Normal 58 3 2 3 4 7" xfId="3648"/>
    <cellStyle name="Normal 58 3 2 3 5" xfId="1820"/>
    <cellStyle name="Normal 58 3 2 3 5 2" xfId="9604"/>
    <cellStyle name="Normal 58 3 2 3 5 3" xfId="4586"/>
    <cellStyle name="Normal 58 3 2 3 6" xfId="5967"/>
    <cellStyle name="Normal 58 3 2 3 6 2" xfId="10983"/>
    <cellStyle name="Normal 58 3 2 3 7" xfId="8544"/>
    <cellStyle name="Normal 58 3 2 3 8" xfId="12437"/>
    <cellStyle name="Normal 58 3 2 3 9" xfId="7197"/>
    <cellStyle name="Normal 58 3 2 3_Degree data" xfId="3126"/>
    <cellStyle name="Normal 58 3 2 4" xfId="602"/>
    <cellStyle name="Normal 58 3 2 4 2" xfId="1011"/>
    <cellStyle name="Normal 58 3 2 4 2 2" xfId="2161"/>
    <cellStyle name="Normal 58 3 2 4 2 2 2" xfId="10267"/>
    <cellStyle name="Normal 58 3 2 4 2 2 3" xfId="5249"/>
    <cellStyle name="Normal 58 3 2 4 2 3" xfId="6308"/>
    <cellStyle name="Normal 58 3 2 4 2 3 2" xfId="11324"/>
    <cellStyle name="Normal 58 3 2 4 2 4" xfId="9383"/>
    <cellStyle name="Normal 58 3 2 4 2 5" xfId="12778"/>
    <cellStyle name="Normal 58 3 2 4 2 6" xfId="7860"/>
    <cellStyle name="Normal 58 3 2 4 2 7" xfId="4314"/>
    <cellStyle name="Normal 58 3 2 4 3" xfId="1367"/>
    <cellStyle name="Normal 58 3 2 4 3 2" xfId="2510"/>
    <cellStyle name="Normal 58 3 2 4 3 2 2" xfId="10570"/>
    <cellStyle name="Normal 58 3 2 4 3 2 3" xfId="5553"/>
    <cellStyle name="Normal 58 3 2 4 3 3" xfId="6657"/>
    <cellStyle name="Normal 58 3 2 4 3 3 2" xfId="11672"/>
    <cellStyle name="Normal 58 3 2 4 3 4" xfId="8977"/>
    <cellStyle name="Normal 58 3 2 4 3 5" xfId="13126"/>
    <cellStyle name="Normal 58 3 2 4 3 6" xfId="8164"/>
    <cellStyle name="Normal 58 3 2 4 3 7" xfId="3908"/>
    <cellStyle name="Normal 58 3 2 4 4" xfId="2925"/>
    <cellStyle name="Normal 58 3 2 4 4 2" xfId="6951"/>
    <cellStyle name="Normal 58 3 2 4 4 2 2" xfId="11966"/>
    <cellStyle name="Normal 58 3 2 4 4 3" xfId="13420"/>
    <cellStyle name="Normal 58 3 2 4 4 4" xfId="9861"/>
    <cellStyle name="Normal 58 3 2 4 4 5" xfId="4843"/>
    <cellStyle name="Normal 58 3 2 4 5" xfId="1760"/>
    <cellStyle name="Normal 58 3 2 4 5 2" xfId="10923"/>
    <cellStyle name="Normal 58 3 2 4 5 3" xfId="5907"/>
    <cellStyle name="Normal 58 3 2 4 6" xfId="8484"/>
    <cellStyle name="Normal 58 3 2 4 7" xfId="12377"/>
    <cellStyle name="Normal 58 3 2 4 8" xfId="7454"/>
    <cellStyle name="Normal 58 3 2 4 9" xfId="3406"/>
    <cellStyle name="Normal 58 3 2 4_Degree data" xfId="3127"/>
    <cellStyle name="Normal 58 3 2 5" xfId="445"/>
    <cellStyle name="Normal 58 3 2 5 2" xfId="854"/>
    <cellStyle name="Normal 58 3 2 5 2 2" xfId="9704"/>
    <cellStyle name="Normal 58 3 2 5 2 3" xfId="4686"/>
    <cellStyle name="Normal 58 3 2 5 3" xfId="2157"/>
    <cellStyle name="Normal 58 3 2 5 3 2" xfId="11320"/>
    <cellStyle name="Normal 58 3 2 5 3 3" xfId="6304"/>
    <cellStyle name="Normal 58 3 2 5 4" xfId="8820"/>
    <cellStyle name="Normal 58 3 2 5 5" xfId="12774"/>
    <cellStyle name="Normal 58 3 2 5 6" xfId="7297"/>
    <cellStyle name="Normal 58 3 2 5 7" xfId="3751"/>
    <cellStyle name="Normal 58 3 2 6" xfId="778"/>
    <cellStyle name="Normal 58 3 2 6 2" xfId="2506"/>
    <cellStyle name="Normal 58 3 2 6 2 2" xfId="10263"/>
    <cellStyle name="Normal 58 3 2 6 2 3" xfId="5245"/>
    <cellStyle name="Normal 58 3 2 6 3" xfId="6653"/>
    <cellStyle name="Normal 58 3 2 6 3 2" xfId="11668"/>
    <cellStyle name="Normal 58 3 2 6 4" xfId="9379"/>
    <cellStyle name="Normal 58 3 2 6 5" xfId="13122"/>
    <cellStyle name="Normal 58 3 2 6 6" xfId="7856"/>
    <cellStyle name="Normal 58 3 2 6 7" xfId="4310"/>
    <cellStyle name="Normal 58 3 2 7" xfId="1204"/>
    <cellStyle name="Normal 58 3 2 7 2" xfId="2758"/>
    <cellStyle name="Normal 58 3 2 7 2 2" xfId="10413"/>
    <cellStyle name="Normal 58 3 2 7 2 3" xfId="5396"/>
    <cellStyle name="Normal 58 3 2 7 3" xfId="6794"/>
    <cellStyle name="Normal 58 3 2 7 3 2" xfId="11809"/>
    <cellStyle name="Normal 58 3 2 7 4" xfId="8658"/>
    <cellStyle name="Normal 58 3 2 7 5" xfId="13263"/>
    <cellStyle name="Normal 58 3 2 7 6" xfId="8007"/>
    <cellStyle name="Normal 58 3 2 7 7" xfId="3585"/>
    <cellStyle name="Normal 58 3 2 8" xfId="1603"/>
    <cellStyle name="Normal 58 3 2 8 2" xfId="9544"/>
    <cellStyle name="Normal 58 3 2 8 3" xfId="4526"/>
    <cellStyle name="Normal 58 3 2 9" xfId="5748"/>
    <cellStyle name="Normal 58 3 2 9 2" xfId="10764"/>
    <cellStyle name="Normal 58 3 2_Degree data" xfId="3123"/>
    <cellStyle name="Normal 58 3 3" xfId="202"/>
    <cellStyle name="Normal 58 3 3 10" xfId="7180"/>
    <cellStyle name="Normal 58 3 3 11" xfId="3349"/>
    <cellStyle name="Normal 58 3 3 2" xfId="395"/>
    <cellStyle name="Normal 58 3 3 2 2" xfId="645"/>
    <cellStyle name="Normal 58 3 3 2 2 2" xfId="2163"/>
    <cellStyle name="Normal 58 3 3 2 2 2 2" xfId="10269"/>
    <cellStyle name="Normal 58 3 3 2 2 2 3" xfId="5251"/>
    <cellStyle name="Normal 58 3 3 2 2 3" xfId="6310"/>
    <cellStyle name="Normal 58 3 3 2 2 3 2" xfId="11326"/>
    <cellStyle name="Normal 58 3 3 2 2 4" xfId="9385"/>
    <cellStyle name="Normal 58 3 3 2 2 5" xfId="12780"/>
    <cellStyle name="Normal 58 3 3 2 2 6" xfId="7862"/>
    <cellStyle name="Normal 58 3 3 2 2 7" xfId="4316"/>
    <cellStyle name="Normal 58 3 3 2 3" xfId="1054"/>
    <cellStyle name="Normal 58 3 3 2 3 2" xfId="2512"/>
    <cellStyle name="Normal 58 3 3 2 3 2 2" xfId="10613"/>
    <cellStyle name="Normal 58 3 3 2 3 2 3" xfId="5596"/>
    <cellStyle name="Normal 58 3 3 2 3 3" xfId="6659"/>
    <cellStyle name="Normal 58 3 3 2 3 3 2" xfId="11674"/>
    <cellStyle name="Normal 58 3 3 2 3 4" xfId="9020"/>
    <cellStyle name="Normal 58 3 3 2 3 5" xfId="13128"/>
    <cellStyle name="Normal 58 3 3 2 3 6" xfId="8207"/>
    <cellStyle name="Normal 58 3 3 2 3 7" xfId="3951"/>
    <cellStyle name="Normal 58 3 3 2 4" xfId="1412"/>
    <cellStyle name="Normal 58 3 3 2 4 2" xfId="2970"/>
    <cellStyle name="Normal 58 3 3 2 4 2 2" xfId="12009"/>
    <cellStyle name="Normal 58 3 3 2 4 2 3" xfId="6994"/>
    <cellStyle name="Normal 58 3 3 2 4 3" xfId="13463"/>
    <cellStyle name="Normal 58 3 3 2 4 4" xfId="9904"/>
    <cellStyle name="Normal 58 3 3 2 4 5" xfId="4886"/>
    <cellStyle name="Normal 58 3 3 2 5" xfId="1803"/>
    <cellStyle name="Normal 58 3 3 2 5 2" xfId="10966"/>
    <cellStyle name="Normal 58 3 3 2 5 3" xfId="5950"/>
    <cellStyle name="Normal 58 3 3 2 6" xfId="8527"/>
    <cellStyle name="Normal 58 3 3 2 7" xfId="12420"/>
    <cellStyle name="Normal 58 3 3 2 8" xfId="7497"/>
    <cellStyle name="Normal 58 3 3 2 9" xfId="3449"/>
    <cellStyle name="Normal 58 3 3 2_Degree data" xfId="3129"/>
    <cellStyle name="Normal 58 3 3 3" xfId="545"/>
    <cellStyle name="Normal 58 3 3 3 2" xfId="954"/>
    <cellStyle name="Normal 58 3 3 3 2 2" xfId="9804"/>
    <cellStyle name="Normal 58 3 3 3 2 3" xfId="4786"/>
    <cellStyle name="Normal 58 3 3 3 3" xfId="2162"/>
    <cellStyle name="Normal 58 3 3 3 3 2" xfId="11325"/>
    <cellStyle name="Normal 58 3 3 3 3 3" xfId="6309"/>
    <cellStyle name="Normal 58 3 3 3 4" xfId="8920"/>
    <cellStyle name="Normal 58 3 3 3 5" xfId="12779"/>
    <cellStyle name="Normal 58 3 3 3 6" xfId="7397"/>
    <cellStyle name="Normal 58 3 3 3 7" xfId="3851"/>
    <cellStyle name="Normal 58 3 3 4" xfId="808"/>
    <cellStyle name="Normal 58 3 3 4 2" xfId="2511"/>
    <cellStyle name="Normal 58 3 3 4 2 2" xfId="10268"/>
    <cellStyle name="Normal 58 3 3 4 2 3" xfId="5250"/>
    <cellStyle name="Normal 58 3 3 4 3" xfId="6658"/>
    <cellStyle name="Normal 58 3 3 4 3 2" xfId="11673"/>
    <cellStyle name="Normal 58 3 3 4 4" xfId="9384"/>
    <cellStyle name="Normal 58 3 3 4 5" xfId="13127"/>
    <cellStyle name="Normal 58 3 3 4 6" xfId="7861"/>
    <cellStyle name="Normal 58 3 3 4 7" xfId="4315"/>
    <cellStyle name="Normal 58 3 3 5" xfId="1310"/>
    <cellStyle name="Normal 58 3 3 5 2" xfId="2868"/>
    <cellStyle name="Normal 58 3 3 5 2 2" xfId="10513"/>
    <cellStyle name="Normal 58 3 3 5 2 3" xfId="5496"/>
    <cellStyle name="Normal 58 3 3 5 3" xfId="6894"/>
    <cellStyle name="Normal 58 3 3 5 3 2" xfId="11909"/>
    <cellStyle name="Normal 58 3 3 5 4" xfId="8701"/>
    <cellStyle name="Normal 58 3 3 5 5" xfId="13363"/>
    <cellStyle name="Normal 58 3 3 5 6" xfId="8107"/>
    <cellStyle name="Normal 58 3 3 5 7" xfId="3631"/>
    <cellStyle name="Normal 58 3 3 6" xfId="1703"/>
    <cellStyle name="Normal 58 3 3 6 2" xfId="9587"/>
    <cellStyle name="Normal 58 3 3 6 3" xfId="4569"/>
    <cellStyle name="Normal 58 3 3 7" xfId="5850"/>
    <cellStyle name="Normal 58 3 3 7 2" xfId="10866"/>
    <cellStyle name="Normal 58 3 3 8" xfId="8427"/>
    <cellStyle name="Normal 58 3 3 9" xfId="12320"/>
    <cellStyle name="Normal 58 3 3_Degree data" xfId="3128"/>
    <cellStyle name="Normal 58 3 4" xfId="238"/>
    <cellStyle name="Normal 58 3 4 10" xfId="7212"/>
    <cellStyle name="Normal 58 3 4 11" xfId="3276"/>
    <cellStyle name="Normal 58 3 4 2" xfId="320"/>
    <cellStyle name="Normal 58 3 4 2 2" xfId="677"/>
    <cellStyle name="Normal 58 3 4 2 2 2" xfId="2165"/>
    <cellStyle name="Normal 58 3 4 2 2 2 2" xfId="10271"/>
    <cellStyle name="Normal 58 3 4 2 2 2 3" xfId="5253"/>
    <cellStyle name="Normal 58 3 4 2 2 3" xfId="6312"/>
    <cellStyle name="Normal 58 3 4 2 2 3 2" xfId="11328"/>
    <cellStyle name="Normal 58 3 4 2 2 4" xfId="9387"/>
    <cellStyle name="Normal 58 3 4 2 2 5" xfId="12782"/>
    <cellStyle name="Normal 58 3 4 2 2 6" xfId="7864"/>
    <cellStyle name="Normal 58 3 4 2 2 7" xfId="4318"/>
    <cellStyle name="Normal 58 3 4 2 3" xfId="1086"/>
    <cellStyle name="Normal 58 3 4 2 3 2" xfId="2514"/>
    <cellStyle name="Normal 58 3 4 2 3 2 2" xfId="10645"/>
    <cellStyle name="Normal 58 3 4 2 3 2 3" xfId="5628"/>
    <cellStyle name="Normal 58 3 4 2 3 3" xfId="6661"/>
    <cellStyle name="Normal 58 3 4 2 3 3 2" xfId="11676"/>
    <cellStyle name="Normal 58 3 4 2 3 4" xfId="9052"/>
    <cellStyle name="Normal 58 3 4 2 3 5" xfId="13130"/>
    <cellStyle name="Normal 58 3 4 2 3 6" xfId="8239"/>
    <cellStyle name="Normal 58 3 4 2 3 7" xfId="3983"/>
    <cellStyle name="Normal 58 3 4 2 4" xfId="1444"/>
    <cellStyle name="Normal 58 3 4 2 4 2" xfId="3003"/>
    <cellStyle name="Normal 58 3 4 2 4 2 2" xfId="12041"/>
    <cellStyle name="Normal 58 3 4 2 4 2 3" xfId="7026"/>
    <cellStyle name="Normal 58 3 4 2 4 3" xfId="13495"/>
    <cellStyle name="Normal 58 3 4 2 4 4" xfId="9936"/>
    <cellStyle name="Normal 58 3 4 2 4 5" xfId="4918"/>
    <cellStyle name="Normal 58 3 4 2 5" xfId="1835"/>
    <cellStyle name="Normal 58 3 4 2 5 2" xfId="10998"/>
    <cellStyle name="Normal 58 3 4 2 5 3" xfId="5982"/>
    <cellStyle name="Normal 58 3 4 2 6" xfId="8559"/>
    <cellStyle name="Normal 58 3 4 2 7" xfId="12452"/>
    <cellStyle name="Normal 58 3 4 2 8" xfId="7529"/>
    <cellStyle name="Normal 58 3 4 2 9" xfId="3481"/>
    <cellStyle name="Normal 58 3 4 2_Degree data" xfId="3131"/>
    <cellStyle name="Normal 58 3 4 3" xfId="472"/>
    <cellStyle name="Normal 58 3 4 3 2" xfId="2164"/>
    <cellStyle name="Normal 58 3 4 3 2 2" xfId="9731"/>
    <cellStyle name="Normal 58 3 4 3 2 3" xfId="4713"/>
    <cellStyle name="Normal 58 3 4 3 3" xfId="6311"/>
    <cellStyle name="Normal 58 3 4 3 3 2" xfId="11327"/>
    <cellStyle name="Normal 58 3 4 3 4" xfId="8847"/>
    <cellStyle name="Normal 58 3 4 3 5" xfId="12781"/>
    <cellStyle name="Normal 58 3 4 3 6" xfId="7324"/>
    <cellStyle name="Normal 58 3 4 3 7" xfId="3778"/>
    <cellStyle name="Normal 58 3 4 4" xfId="881"/>
    <cellStyle name="Normal 58 3 4 4 2" xfId="2513"/>
    <cellStyle name="Normal 58 3 4 4 2 2" xfId="10270"/>
    <cellStyle name="Normal 58 3 4 4 2 3" xfId="5252"/>
    <cellStyle name="Normal 58 3 4 4 3" xfId="6660"/>
    <cellStyle name="Normal 58 3 4 4 3 2" xfId="11675"/>
    <cellStyle name="Normal 58 3 4 4 4" xfId="9386"/>
    <cellStyle name="Normal 58 3 4 4 5" xfId="13129"/>
    <cellStyle name="Normal 58 3 4 4 6" xfId="7863"/>
    <cellStyle name="Normal 58 3 4 4 7" xfId="4317"/>
    <cellStyle name="Normal 58 3 4 5" xfId="1233"/>
    <cellStyle name="Normal 58 3 4 5 2" xfId="2789"/>
    <cellStyle name="Normal 58 3 4 5 2 2" xfId="10440"/>
    <cellStyle name="Normal 58 3 4 5 2 3" xfId="5423"/>
    <cellStyle name="Normal 58 3 4 5 3" xfId="6821"/>
    <cellStyle name="Normal 58 3 4 5 3 2" xfId="11836"/>
    <cellStyle name="Normal 58 3 4 5 4" xfId="8733"/>
    <cellStyle name="Normal 58 3 4 5 5" xfId="13290"/>
    <cellStyle name="Normal 58 3 4 5 6" xfId="8034"/>
    <cellStyle name="Normal 58 3 4 5 7" xfId="3663"/>
    <cellStyle name="Normal 58 3 4 6" xfId="1630"/>
    <cellStyle name="Normal 58 3 4 6 2" xfId="9619"/>
    <cellStyle name="Normal 58 3 4 6 3" xfId="4601"/>
    <cellStyle name="Normal 58 3 4 7" xfId="5777"/>
    <cellStyle name="Normal 58 3 4 7 2" xfId="10793"/>
    <cellStyle name="Normal 58 3 4 8" xfId="8354"/>
    <cellStyle name="Normal 58 3 4 9" xfId="12247"/>
    <cellStyle name="Normal 58 3 4_Degree data" xfId="3130"/>
    <cellStyle name="Normal 58 3 5" xfId="264"/>
    <cellStyle name="Normal 58 3 5 2" xfId="572"/>
    <cellStyle name="Normal 58 3 5 2 2" xfId="2166"/>
    <cellStyle name="Normal 58 3 5 2 2 2" xfId="10272"/>
    <cellStyle name="Normal 58 3 5 2 2 3" xfId="5254"/>
    <cellStyle name="Normal 58 3 5 2 3" xfId="6313"/>
    <cellStyle name="Normal 58 3 5 2 3 2" xfId="11329"/>
    <cellStyle name="Normal 58 3 5 2 4" xfId="9388"/>
    <cellStyle name="Normal 58 3 5 2 5" xfId="12783"/>
    <cellStyle name="Normal 58 3 5 2 6" xfId="7865"/>
    <cellStyle name="Normal 58 3 5 2 7" xfId="4319"/>
    <cellStyle name="Normal 58 3 5 3" xfId="981"/>
    <cellStyle name="Normal 58 3 5 3 2" xfId="2515"/>
    <cellStyle name="Normal 58 3 5 3 2 2" xfId="10540"/>
    <cellStyle name="Normal 58 3 5 3 2 3" xfId="5523"/>
    <cellStyle name="Normal 58 3 5 3 3" xfId="6662"/>
    <cellStyle name="Normal 58 3 5 3 3 2" xfId="11677"/>
    <cellStyle name="Normal 58 3 5 3 4" xfId="8947"/>
    <cellStyle name="Normal 58 3 5 3 5" xfId="13131"/>
    <cellStyle name="Normal 58 3 5 3 6" xfId="8134"/>
    <cellStyle name="Normal 58 3 5 3 7" xfId="3878"/>
    <cellStyle name="Normal 58 3 5 4" xfId="1337"/>
    <cellStyle name="Normal 58 3 5 4 2" xfId="2895"/>
    <cellStyle name="Normal 58 3 5 4 2 2" xfId="11936"/>
    <cellStyle name="Normal 58 3 5 4 2 3" xfId="6921"/>
    <cellStyle name="Normal 58 3 5 4 3" xfId="13390"/>
    <cellStyle name="Normal 58 3 5 4 4" xfId="9831"/>
    <cellStyle name="Normal 58 3 5 4 5" xfId="4813"/>
    <cellStyle name="Normal 58 3 5 5" xfId="1730"/>
    <cellStyle name="Normal 58 3 5 5 2" xfId="10893"/>
    <cellStyle name="Normal 58 3 5 5 3" xfId="5877"/>
    <cellStyle name="Normal 58 3 5 6" xfId="8454"/>
    <cellStyle name="Normal 58 3 5 7" xfId="12347"/>
    <cellStyle name="Normal 58 3 5 8" xfId="7424"/>
    <cellStyle name="Normal 58 3 5 9" xfId="3376"/>
    <cellStyle name="Normal 58 3 5_Degree data" xfId="3132"/>
    <cellStyle name="Normal 58 3 6" xfId="420"/>
    <cellStyle name="Normal 58 3 6 2" xfId="828"/>
    <cellStyle name="Normal 58 3 6 2 2" xfId="2167"/>
    <cellStyle name="Normal 58 3 6 2 2 2" xfId="10273"/>
    <cellStyle name="Normal 58 3 6 2 2 3" xfId="5255"/>
    <cellStyle name="Normal 58 3 6 2 3" xfId="6314"/>
    <cellStyle name="Normal 58 3 6 2 3 2" xfId="11330"/>
    <cellStyle name="Normal 58 3 6 2 4" xfId="9389"/>
    <cellStyle name="Normal 58 3 6 2 5" xfId="12784"/>
    <cellStyle name="Normal 58 3 6 2 6" xfId="7866"/>
    <cellStyle name="Normal 58 3 6 2 7" xfId="4320"/>
    <cellStyle name="Normal 58 3 6 3" xfId="1178"/>
    <cellStyle name="Normal 58 3 6 3 2" xfId="2516"/>
    <cellStyle name="Normal 58 3 6 3 2 2" xfId="10388"/>
    <cellStyle name="Normal 58 3 6 3 2 3" xfId="5371"/>
    <cellStyle name="Normal 58 3 6 3 3" xfId="6663"/>
    <cellStyle name="Normal 58 3 6 3 3 2" xfId="11678"/>
    <cellStyle name="Normal 58 3 6 3 4" xfId="9493"/>
    <cellStyle name="Normal 58 3 6 3 5" xfId="13132"/>
    <cellStyle name="Normal 58 3 6 3 6" xfId="7982"/>
    <cellStyle name="Normal 58 3 6 3 7" xfId="4475"/>
    <cellStyle name="Normal 58 3 6 4" xfId="2729"/>
    <cellStyle name="Normal 58 3 6 4 2" xfId="6769"/>
    <cellStyle name="Normal 58 3 6 4 2 2" xfId="11784"/>
    <cellStyle name="Normal 58 3 6 4 3" xfId="13238"/>
    <cellStyle name="Normal 58 3 6 4 4" xfId="9679"/>
    <cellStyle name="Normal 58 3 6 4 5" xfId="4661"/>
    <cellStyle name="Normal 58 3 6 5" xfId="1578"/>
    <cellStyle name="Normal 58 3 6 5 2" xfId="10739"/>
    <cellStyle name="Normal 58 3 6 5 3" xfId="5723"/>
    <cellStyle name="Normal 58 3 6 6" xfId="8795"/>
    <cellStyle name="Normal 58 3 6 7" xfId="12195"/>
    <cellStyle name="Normal 58 3 6 8" xfId="7272"/>
    <cellStyle name="Normal 58 3 6 9" xfId="3726"/>
    <cellStyle name="Normal 58 3 6_Degree data" xfId="3133"/>
    <cellStyle name="Normal 58 3 7" xfId="754"/>
    <cellStyle name="Normal 58 3 7 2" xfId="2156"/>
    <cellStyle name="Normal 58 3 7 2 2" xfId="10262"/>
    <cellStyle name="Normal 58 3 7 2 3" xfId="5244"/>
    <cellStyle name="Normal 58 3 7 3" xfId="6303"/>
    <cellStyle name="Normal 58 3 7 3 2" xfId="11319"/>
    <cellStyle name="Normal 58 3 7 4" xfId="9378"/>
    <cellStyle name="Normal 58 3 7 5" xfId="12773"/>
    <cellStyle name="Normal 58 3 7 6" xfId="7855"/>
    <cellStyle name="Normal 58 3 7 7" xfId="4309"/>
    <cellStyle name="Normal 58 3 8" xfId="1158"/>
    <cellStyle name="Normal 58 3 8 2" xfId="2505"/>
    <cellStyle name="Normal 58 3 8 2 2" xfId="10368"/>
    <cellStyle name="Normal 58 3 8 2 3" xfId="5351"/>
    <cellStyle name="Normal 58 3 8 3" xfId="6652"/>
    <cellStyle name="Normal 58 3 8 3 2" xfId="11667"/>
    <cellStyle name="Normal 58 3 8 4" xfId="8627"/>
    <cellStyle name="Normal 58 3 8 5" xfId="13121"/>
    <cellStyle name="Normal 58 3 8 6" xfId="7962"/>
    <cellStyle name="Normal 58 3 8 7" xfId="3551"/>
    <cellStyle name="Normal 58 3 9" xfId="2707"/>
    <cellStyle name="Normal 58 3 9 2" xfId="6749"/>
    <cellStyle name="Normal 58 3 9 2 2" xfId="11764"/>
    <cellStyle name="Normal 58 3 9 3" xfId="13218"/>
    <cellStyle name="Normal 58 3 9 4" xfId="9513"/>
    <cellStyle name="Normal 58 3 9 5" xfId="4495"/>
    <cellStyle name="Normal 58 3_Degree data" xfId="3122"/>
    <cellStyle name="Normal 58 4" xfId="106"/>
    <cellStyle name="Normal 58 4 10" xfId="1553"/>
    <cellStyle name="Normal 58 4 10 2" xfId="12170"/>
    <cellStyle name="Normal 58 4 10 3" xfId="10714"/>
    <cellStyle name="Normal 58 4 10 4" xfId="5698"/>
    <cellStyle name="Normal 58 4 11" xfId="1523"/>
    <cellStyle name="Normal 58 4 11 2" xfId="8320"/>
    <cellStyle name="Normal 58 4 12" xfId="12140"/>
    <cellStyle name="Normal 58 4 13" xfId="7118"/>
    <cellStyle name="Normal 58 4 14" xfId="3241"/>
    <cellStyle name="Normal 58 4 2" xfId="171"/>
    <cellStyle name="Normal 58 4 2 10" xfId="12272"/>
    <cellStyle name="Normal 58 4 2 11" xfId="7132"/>
    <cellStyle name="Normal 58 4 2 12" xfId="3301"/>
    <cellStyle name="Normal 58 4 2 2" xfId="345"/>
    <cellStyle name="Normal 58 4 2 2 10" xfId="3505"/>
    <cellStyle name="Normal 58 4 2 2 2" xfId="701"/>
    <cellStyle name="Normal 58 4 2 2 2 2" xfId="2170"/>
    <cellStyle name="Normal 58 4 2 2 2 2 2" xfId="9960"/>
    <cellStyle name="Normal 58 4 2 2 2 2 3" xfId="4942"/>
    <cellStyle name="Normal 58 4 2 2 2 3" xfId="6317"/>
    <cellStyle name="Normal 58 4 2 2 2 3 2" xfId="11333"/>
    <cellStyle name="Normal 58 4 2 2 2 4" xfId="9076"/>
    <cellStyle name="Normal 58 4 2 2 2 5" xfId="12787"/>
    <cellStyle name="Normal 58 4 2 2 2 6" xfId="7553"/>
    <cellStyle name="Normal 58 4 2 2 2 7" xfId="4007"/>
    <cellStyle name="Normal 58 4 2 2 3" xfId="1110"/>
    <cellStyle name="Normal 58 4 2 2 3 2" xfId="2519"/>
    <cellStyle name="Normal 58 4 2 2 3 2 2" xfId="10276"/>
    <cellStyle name="Normal 58 4 2 2 3 2 3" xfId="5258"/>
    <cellStyle name="Normal 58 4 2 2 3 3" xfId="6666"/>
    <cellStyle name="Normal 58 4 2 2 3 3 2" xfId="11681"/>
    <cellStyle name="Normal 58 4 2 2 3 4" xfId="9392"/>
    <cellStyle name="Normal 58 4 2 2 3 5" xfId="13135"/>
    <cellStyle name="Normal 58 4 2 2 3 6" xfId="7869"/>
    <cellStyle name="Normal 58 4 2 2 3 7" xfId="4323"/>
    <cellStyle name="Normal 58 4 2 2 4" xfId="1468"/>
    <cellStyle name="Normal 58 4 2 2 4 2" xfId="3027"/>
    <cellStyle name="Normal 58 4 2 2 4 2 2" xfId="10669"/>
    <cellStyle name="Normal 58 4 2 2 4 2 3" xfId="5652"/>
    <cellStyle name="Normal 58 4 2 2 4 3" xfId="7050"/>
    <cellStyle name="Normal 58 4 2 2 4 3 2" xfId="12065"/>
    <cellStyle name="Normal 58 4 2 2 4 4" xfId="8757"/>
    <cellStyle name="Normal 58 4 2 2 4 5" xfId="13519"/>
    <cellStyle name="Normal 58 4 2 2 4 6" xfId="8263"/>
    <cellStyle name="Normal 58 4 2 2 4 7" xfId="3687"/>
    <cellStyle name="Normal 58 4 2 2 5" xfId="1859"/>
    <cellStyle name="Normal 58 4 2 2 5 2" xfId="9643"/>
    <cellStyle name="Normal 58 4 2 2 5 3" xfId="4625"/>
    <cellStyle name="Normal 58 4 2 2 6" xfId="6006"/>
    <cellStyle name="Normal 58 4 2 2 6 2" xfId="11022"/>
    <cellStyle name="Normal 58 4 2 2 7" xfId="8583"/>
    <cellStyle name="Normal 58 4 2 2 8" xfId="12476"/>
    <cellStyle name="Normal 58 4 2 2 9" xfId="7236"/>
    <cellStyle name="Normal 58 4 2 2_Degree data" xfId="3136"/>
    <cellStyle name="Normal 58 4 2 3" xfId="597"/>
    <cellStyle name="Normal 58 4 2 3 2" xfId="1006"/>
    <cellStyle name="Normal 58 4 2 3 2 2" xfId="2171"/>
    <cellStyle name="Normal 58 4 2 3 2 2 2" xfId="10277"/>
    <cellStyle name="Normal 58 4 2 3 2 2 3" xfId="5259"/>
    <cellStyle name="Normal 58 4 2 3 2 3" xfId="6318"/>
    <cellStyle name="Normal 58 4 2 3 2 3 2" xfId="11334"/>
    <cellStyle name="Normal 58 4 2 3 2 4" xfId="9393"/>
    <cellStyle name="Normal 58 4 2 3 2 5" xfId="12788"/>
    <cellStyle name="Normal 58 4 2 3 2 6" xfId="7870"/>
    <cellStyle name="Normal 58 4 2 3 2 7" xfId="4324"/>
    <cellStyle name="Normal 58 4 2 3 3" xfId="1362"/>
    <cellStyle name="Normal 58 4 2 3 3 2" xfId="2520"/>
    <cellStyle name="Normal 58 4 2 3 3 2 2" xfId="10565"/>
    <cellStyle name="Normal 58 4 2 3 3 2 3" xfId="5548"/>
    <cellStyle name="Normal 58 4 2 3 3 3" xfId="6667"/>
    <cellStyle name="Normal 58 4 2 3 3 3 2" xfId="11682"/>
    <cellStyle name="Normal 58 4 2 3 3 4" xfId="8972"/>
    <cellStyle name="Normal 58 4 2 3 3 5" xfId="13136"/>
    <cellStyle name="Normal 58 4 2 3 3 6" xfId="8159"/>
    <cellStyle name="Normal 58 4 2 3 3 7" xfId="3903"/>
    <cellStyle name="Normal 58 4 2 3 4" xfId="2920"/>
    <cellStyle name="Normal 58 4 2 3 4 2" xfId="6946"/>
    <cellStyle name="Normal 58 4 2 3 4 2 2" xfId="11961"/>
    <cellStyle name="Normal 58 4 2 3 4 3" xfId="13415"/>
    <cellStyle name="Normal 58 4 2 3 4 4" xfId="9856"/>
    <cellStyle name="Normal 58 4 2 3 4 5" xfId="4838"/>
    <cellStyle name="Normal 58 4 2 3 5" xfId="1755"/>
    <cellStyle name="Normal 58 4 2 3 5 2" xfId="10918"/>
    <cellStyle name="Normal 58 4 2 3 5 3" xfId="5902"/>
    <cellStyle name="Normal 58 4 2 3 6" xfId="8479"/>
    <cellStyle name="Normal 58 4 2 3 7" xfId="12372"/>
    <cellStyle name="Normal 58 4 2 3 8" xfId="7449"/>
    <cellStyle name="Normal 58 4 2 3 9" xfId="3401"/>
    <cellStyle name="Normal 58 4 2 3_Degree data" xfId="3137"/>
    <cellStyle name="Normal 58 4 2 4" xfId="497"/>
    <cellStyle name="Normal 58 4 2 4 2" xfId="906"/>
    <cellStyle name="Normal 58 4 2 4 2 2" xfId="9756"/>
    <cellStyle name="Normal 58 4 2 4 2 3" xfId="4738"/>
    <cellStyle name="Normal 58 4 2 4 3" xfId="2169"/>
    <cellStyle name="Normal 58 4 2 4 3 2" xfId="11332"/>
    <cellStyle name="Normal 58 4 2 4 3 3" xfId="6316"/>
    <cellStyle name="Normal 58 4 2 4 4" xfId="8872"/>
    <cellStyle name="Normal 58 4 2 4 5" xfId="12786"/>
    <cellStyle name="Normal 58 4 2 4 6" xfId="7349"/>
    <cellStyle name="Normal 58 4 2 4 7" xfId="3803"/>
    <cellStyle name="Normal 58 4 2 5" xfId="773"/>
    <cellStyle name="Normal 58 4 2 5 2" xfId="2518"/>
    <cellStyle name="Normal 58 4 2 5 2 2" xfId="10275"/>
    <cellStyle name="Normal 58 4 2 5 2 3" xfId="5257"/>
    <cellStyle name="Normal 58 4 2 5 3" xfId="6665"/>
    <cellStyle name="Normal 58 4 2 5 3 2" xfId="11680"/>
    <cellStyle name="Normal 58 4 2 5 4" xfId="9391"/>
    <cellStyle name="Normal 58 4 2 5 5" xfId="13134"/>
    <cellStyle name="Normal 58 4 2 5 6" xfId="7868"/>
    <cellStyle name="Normal 58 4 2 5 7" xfId="4322"/>
    <cellStyle name="Normal 58 4 2 6" xfId="1261"/>
    <cellStyle name="Normal 58 4 2 6 2" xfId="2817"/>
    <cellStyle name="Normal 58 4 2 6 2 2" xfId="10465"/>
    <cellStyle name="Normal 58 4 2 6 2 3" xfId="5448"/>
    <cellStyle name="Normal 58 4 2 6 3" xfId="6846"/>
    <cellStyle name="Normal 58 4 2 6 3 2" xfId="11861"/>
    <cellStyle name="Normal 58 4 2 6 4" xfId="8652"/>
    <cellStyle name="Normal 58 4 2 6 5" xfId="13315"/>
    <cellStyle name="Normal 58 4 2 6 6" xfId="8059"/>
    <cellStyle name="Normal 58 4 2 6 7" xfId="3579"/>
    <cellStyle name="Normal 58 4 2 7" xfId="1655"/>
    <cellStyle name="Normal 58 4 2 7 2" xfId="9539"/>
    <cellStyle name="Normal 58 4 2 7 3" xfId="4521"/>
    <cellStyle name="Normal 58 4 2 8" xfId="5802"/>
    <cellStyle name="Normal 58 4 2 8 2" xfId="10818"/>
    <cellStyle name="Normal 58 4 2 9" xfId="8379"/>
    <cellStyle name="Normal 58 4 2_Degree data" xfId="3135"/>
    <cellStyle name="Normal 58 4 3" xfId="197"/>
    <cellStyle name="Normal 58 4 3 10" xfId="7175"/>
    <cellStyle name="Normal 58 4 3 11" xfId="3344"/>
    <cellStyle name="Normal 58 4 3 2" xfId="389"/>
    <cellStyle name="Normal 58 4 3 2 2" xfId="640"/>
    <cellStyle name="Normal 58 4 3 2 2 2" xfId="2173"/>
    <cellStyle name="Normal 58 4 3 2 2 2 2" xfId="10279"/>
    <cellStyle name="Normal 58 4 3 2 2 2 3" xfId="5261"/>
    <cellStyle name="Normal 58 4 3 2 2 3" xfId="6320"/>
    <cellStyle name="Normal 58 4 3 2 2 3 2" xfId="11336"/>
    <cellStyle name="Normal 58 4 3 2 2 4" xfId="9395"/>
    <cellStyle name="Normal 58 4 3 2 2 5" xfId="12790"/>
    <cellStyle name="Normal 58 4 3 2 2 6" xfId="7872"/>
    <cellStyle name="Normal 58 4 3 2 2 7" xfId="4326"/>
    <cellStyle name="Normal 58 4 3 2 3" xfId="1049"/>
    <cellStyle name="Normal 58 4 3 2 3 2" xfId="2522"/>
    <cellStyle name="Normal 58 4 3 2 3 2 2" xfId="10608"/>
    <cellStyle name="Normal 58 4 3 2 3 2 3" xfId="5591"/>
    <cellStyle name="Normal 58 4 3 2 3 3" xfId="6669"/>
    <cellStyle name="Normal 58 4 3 2 3 3 2" xfId="11684"/>
    <cellStyle name="Normal 58 4 3 2 3 4" xfId="9015"/>
    <cellStyle name="Normal 58 4 3 2 3 5" xfId="13138"/>
    <cellStyle name="Normal 58 4 3 2 3 6" xfId="8202"/>
    <cellStyle name="Normal 58 4 3 2 3 7" xfId="3946"/>
    <cellStyle name="Normal 58 4 3 2 4" xfId="1406"/>
    <cellStyle name="Normal 58 4 3 2 4 2" xfId="2964"/>
    <cellStyle name="Normal 58 4 3 2 4 2 2" xfId="12004"/>
    <cellStyle name="Normal 58 4 3 2 4 2 3" xfId="6989"/>
    <cellStyle name="Normal 58 4 3 2 4 3" xfId="13458"/>
    <cellStyle name="Normal 58 4 3 2 4 4" xfId="9899"/>
    <cellStyle name="Normal 58 4 3 2 4 5" xfId="4881"/>
    <cellStyle name="Normal 58 4 3 2 5" xfId="1798"/>
    <cellStyle name="Normal 58 4 3 2 5 2" xfId="10961"/>
    <cellStyle name="Normal 58 4 3 2 5 3" xfId="5945"/>
    <cellStyle name="Normal 58 4 3 2 6" xfId="8522"/>
    <cellStyle name="Normal 58 4 3 2 7" xfId="12415"/>
    <cellStyle name="Normal 58 4 3 2 8" xfId="7492"/>
    <cellStyle name="Normal 58 4 3 2 9" xfId="3444"/>
    <cellStyle name="Normal 58 4 3 2_Degree data" xfId="3139"/>
    <cellStyle name="Normal 58 4 3 3" xfId="540"/>
    <cellStyle name="Normal 58 4 3 3 2" xfId="949"/>
    <cellStyle name="Normal 58 4 3 3 2 2" xfId="9799"/>
    <cellStyle name="Normal 58 4 3 3 2 3" xfId="4781"/>
    <cellStyle name="Normal 58 4 3 3 3" xfId="2172"/>
    <cellStyle name="Normal 58 4 3 3 3 2" xfId="11335"/>
    <cellStyle name="Normal 58 4 3 3 3 3" xfId="6319"/>
    <cellStyle name="Normal 58 4 3 3 4" xfId="8915"/>
    <cellStyle name="Normal 58 4 3 3 5" xfId="12789"/>
    <cellStyle name="Normal 58 4 3 3 6" xfId="7392"/>
    <cellStyle name="Normal 58 4 3 3 7" xfId="3846"/>
    <cellStyle name="Normal 58 4 3 4" xfId="803"/>
    <cellStyle name="Normal 58 4 3 4 2" xfId="2521"/>
    <cellStyle name="Normal 58 4 3 4 2 2" xfId="10278"/>
    <cellStyle name="Normal 58 4 3 4 2 3" xfId="5260"/>
    <cellStyle name="Normal 58 4 3 4 3" xfId="6668"/>
    <cellStyle name="Normal 58 4 3 4 3 2" xfId="11683"/>
    <cellStyle name="Normal 58 4 3 4 4" xfId="9394"/>
    <cellStyle name="Normal 58 4 3 4 5" xfId="13137"/>
    <cellStyle name="Normal 58 4 3 4 6" xfId="7871"/>
    <cellStyle name="Normal 58 4 3 4 7" xfId="4325"/>
    <cellStyle name="Normal 58 4 3 5" xfId="1305"/>
    <cellStyle name="Normal 58 4 3 5 2" xfId="2862"/>
    <cellStyle name="Normal 58 4 3 5 2 2" xfId="10508"/>
    <cellStyle name="Normal 58 4 3 5 2 3" xfId="5491"/>
    <cellStyle name="Normal 58 4 3 5 3" xfId="6889"/>
    <cellStyle name="Normal 58 4 3 5 3 2" xfId="11904"/>
    <cellStyle name="Normal 58 4 3 5 4" xfId="8696"/>
    <cellStyle name="Normal 58 4 3 5 5" xfId="13358"/>
    <cellStyle name="Normal 58 4 3 5 6" xfId="8102"/>
    <cellStyle name="Normal 58 4 3 5 7" xfId="3625"/>
    <cellStyle name="Normal 58 4 3 6" xfId="1698"/>
    <cellStyle name="Normal 58 4 3 6 2" xfId="9582"/>
    <cellStyle name="Normal 58 4 3 6 3" xfId="4564"/>
    <cellStyle name="Normal 58 4 3 7" xfId="5845"/>
    <cellStyle name="Normal 58 4 3 7 2" xfId="10861"/>
    <cellStyle name="Normal 58 4 3 8" xfId="8422"/>
    <cellStyle name="Normal 58 4 3 9" xfId="12315"/>
    <cellStyle name="Normal 58 4 3_Degree data" xfId="3138"/>
    <cellStyle name="Normal 58 4 4" xfId="233"/>
    <cellStyle name="Normal 58 4 4 10" xfId="7223"/>
    <cellStyle name="Normal 58 4 4 11" xfId="3287"/>
    <cellStyle name="Normal 58 4 4 2" xfId="331"/>
    <cellStyle name="Normal 58 4 4 2 2" xfId="688"/>
    <cellStyle name="Normal 58 4 4 2 2 2" xfId="2175"/>
    <cellStyle name="Normal 58 4 4 2 2 2 2" xfId="10281"/>
    <cellStyle name="Normal 58 4 4 2 2 2 3" xfId="5263"/>
    <cellStyle name="Normal 58 4 4 2 2 3" xfId="6322"/>
    <cellStyle name="Normal 58 4 4 2 2 3 2" xfId="11338"/>
    <cellStyle name="Normal 58 4 4 2 2 4" xfId="9397"/>
    <cellStyle name="Normal 58 4 4 2 2 5" xfId="12792"/>
    <cellStyle name="Normal 58 4 4 2 2 6" xfId="7874"/>
    <cellStyle name="Normal 58 4 4 2 2 7" xfId="4328"/>
    <cellStyle name="Normal 58 4 4 2 3" xfId="1097"/>
    <cellStyle name="Normal 58 4 4 2 3 2" xfId="2524"/>
    <cellStyle name="Normal 58 4 4 2 3 2 2" xfId="10656"/>
    <cellStyle name="Normal 58 4 4 2 3 2 3" xfId="5639"/>
    <cellStyle name="Normal 58 4 4 2 3 3" xfId="6671"/>
    <cellStyle name="Normal 58 4 4 2 3 3 2" xfId="11686"/>
    <cellStyle name="Normal 58 4 4 2 3 4" xfId="9063"/>
    <cellStyle name="Normal 58 4 4 2 3 5" xfId="13140"/>
    <cellStyle name="Normal 58 4 4 2 3 6" xfId="8250"/>
    <cellStyle name="Normal 58 4 4 2 3 7" xfId="3994"/>
    <cellStyle name="Normal 58 4 4 2 4" xfId="1455"/>
    <cellStyle name="Normal 58 4 4 2 4 2" xfId="3014"/>
    <cellStyle name="Normal 58 4 4 2 4 2 2" xfId="12052"/>
    <cellStyle name="Normal 58 4 4 2 4 2 3" xfId="7037"/>
    <cellStyle name="Normal 58 4 4 2 4 3" xfId="13506"/>
    <cellStyle name="Normal 58 4 4 2 4 4" xfId="9947"/>
    <cellStyle name="Normal 58 4 4 2 4 5" xfId="4929"/>
    <cellStyle name="Normal 58 4 4 2 5" xfId="1846"/>
    <cellStyle name="Normal 58 4 4 2 5 2" xfId="11009"/>
    <cellStyle name="Normal 58 4 4 2 5 3" xfId="5993"/>
    <cellStyle name="Normal 58 4 4 2 6" xfId="8570"/>
    <cellStyle name="Normal 58 4 4 2 7" xfId="12463"/>
    <cellStyle name="Normal 58 4 4 2 8" xfId="7540"/>
    <cellStyle name="Normal 58 4 4 2 9" xfId="3492"/>
    <cellStyle name="Normal 58 4 4 2_Degree data" xfId="3141"/>
    <cellStyle name="Normal 58 4 4 3" xfId="483"/>
    <cellStyle name="Normal 58 4 4 3 2" xfId="2174"/>
    <cellStyle name="Normal 58 4 4 3 2 2" xfId="9742"/>
    <cellStyle name="Normal 58 4 4 3 2 3" xfId="4724"/>
    <cellStyle name="Normal 58 4 4 3 3" xfId="6321"/>
    <cellStyle name="Normal 58 4 4 3 3 2" xfId="11337"/>
    <cellStyle name="Normal 58 4 4 3 4" xfId="8858"/>
    <cellStyle name="Normal 58 4 4 3 5" xfId="12791"/>
    <cellStyle name="Normal 58 4 4 3 6" xfId="7335"/>
    <cellStyle name="Normal 58 4 4 3 7" xfId="3789"/>
    <cellStyle name="Normal 58 4 4 4" xfId="892"/>
    <cellStyle name="Normal 58 4 4 4 2" xfId="2523"/>
    <cellStyle name="Normal 58 4 4 4 2 2" xfId="10280"/>
    <cellStyle name="Normal 58 4 4 4 2 3" xfId="5262"/>
    <cellStyle name="Normal 58 4 4 4 3" xfId="6670"/>
    <cellStyle name="Normal 58 4 4 4 3 2" xfId="11685"/>
    <cellStyle name="Normal 58 4 4 4 4" xfId="9396"/>
    <cellStyle name="Normal 58 4 4 4 5" xfId="13139"/>
    <cellStyle name="Normal 58 4 4 4 6" xfId="7873"/>
    <cellStyle name="Normal 58 4 4 4 7" xfId="4327"/>
    <cellStyle name="Normal 58 4 4 5" xfId="1244"/>
    <cellStyle name="Normal 58 4 4 5 2" xfId="2800"/>
    <cellStyle name="Normal 58 4 4 5 2 2" xfId="10451"/>
    <cellStyle name="Normal 58 4 4 5 2 3" xfId="5434"/>
    <cellStyle name="Normal 58 4 4 5 3" xfId="6832"/>
    <cellStyle name="Normal 58 4 4 5 3 2" xfId="11847"/>
    <cellStyle name="Normal 58 4 4 5 4" xfId="8744"/>
    <cellStyle name="Normal 58 4 4 5 5" xfId="13301"/>
    <cellStyle name="Normal 58 4 4 5 6" xfId="8045"/>
    <cellStyle name="Normal 58 4 4 5 7" xfId="3674"/>
    <cellStyle name="Normal 58 4 4 6" xfId="1641"/>
    <cellStyle name="Normal 58 4 4 6 2" xfId="9630"/>
    <cellStyle name="Normal 58 4 4 6 3" xfId="4612"/>
    <cellStyle name="Normal 58 4 4 7" xfId="5788"/>
    <cellStyle name="Normal 58 4 4 7 2" xfId="10804"/>
    <cellStyle name="Normal 58 4 4 8" xfId="8365"/>
    <cellStyle name="Normal 58 4 4 9" xfId="12258"/>
    <cellStyle name="Normal 58 4 4_Degree data" xfId="3140"/>
    <cellStyle name="Normal 58 4 5" xfId="282"/>
    <cellStyle name="Normal 58 4 5 2" xfId="583"/>
    <cellStyle name="Normal 58 4 5 2 2" xfId="2176"/>
    <cellStyle name="Normal 58 4 5 2 2 2" xfId="10282"/>
    <cellStyle name="Normal 58 4 5 2 2 3" xfId="5264"/>
    <cellStyle name="Normal 58 4 5 2 3" xfId="6323"/>
    <cellStyle name="Normal 58 4 5 2 3 2" xfId="11339"/>
    <cellStyle name="Normal 58 4 5 2 4" xfId="9398"/>
    <cellStyle name="Normal 58 4 5 2 5" xfId="12793"/>
    <cellStyle name="Normal 58 4 5 2 6" xfId="7875"/>
    <cellStyle name="Normal 58 4 5 2 7" xfId="4329"/>
    <cellStyle name="Normal 58 4 5 3" xfId="992"/>
    <cellStyle name="Normal 58 4 5 3 2" xfId="2525"/>
    <cellStyle name="Normal 58 4 5 3 2 2" xfId="10551"/>
    <cellStyle name="Normal 58 4 5 3 2 3" xfId="5534"/>
    <cellStyle name="Normal 58 4 5 3 3" xfId="6672"/>
    <cellStyle name="Normal 58 4 5 3 3 2" xfId="11687"/>
    <cellStyle name="Normal 58 4 5 3 4" xfId="8958"/>
    <cellStyle name="Normal 58 4 5 3 5" xfId="13141"/>
    <cellStyle name="Normal 58 4 5 3 6" xfId="8145"/>
    <cellStyle name="Normal 58 4 5 3 7" xfId="3889"/>
    <cellStyle name="Normal 58 4 5 4" xfId="1348"/>
    <cellStyle name="Normal 58 4 5 4 2" xfId="2906"/>
    <cellStyle name="Normal 58 4 5 4 2 2" xfId="11947"/>
    <cellStyle name="Normal 58 4 5 4 2 3" xfId="6932"/>
    <cellStyle name="Normal 58 4 5 4 3" xfId="13401"/>
    <cellStyle name="Normal 58 4 5 4 4" xfId="9842"/>
    <cellStyle name="Normal 58 4 5 4 5" xfId="4824"/>
    <cellStyle name="Normal 58 4 5 5" xfId="1741"/>
    <cellStyle name="Normal 58 4 5 5 2" xfId="10904"/>
    <cellStyle name="Normal 58 4 5 5 3" xfId="5888"/>
    <cellStyle name="Normal 58 4 5 6" xfId="8465"/>
    <cellStyle name="Normal 58 4 5 7" xfId="12358"/>
    <cellStyle name="Normal 58 4 5 8" xfId="7435"/>
    <cellStyle name="Normal 58 4 5 9" xfId="3387"/>
    <cellStyle name="Normal 58 4 5_Degree data" xfId="3142"/>
    <cellStyle name="Normal 58 4 6" xfId="438"/>
    <cellStyle name="Normal 58 4 6 2" xfId="846"/>
    <cellStyle name="Normal 58 4 6 2 2" xfId="2177"/>
    <cellStyle name="Normal 58 4 6 2 2 2" xfId="10283"/>
    <cellStyle name="Normal 58 4 6 2 2 3" xfId="5265"/>
    <cellStyle name="Normal 58 4 6 2 3" xfId="6324"/>
    <cellStyle name="Normal 58 4 6 2 3 2" xfId="11340"/>
    <cellStyle name="Normal 58 4 6 2 4" xfId="9399"/>
    <cellStyle name="Normal 58 4 6 2 5" xfId="12794"/>
    <cellStyle name="Normal 58 4 6 2 6" xfId="7876"/>
    <cellStyle name="Normal 58 4 6 2 7" xfId="4330"/>
    <cellStyle name="Normal 58 4 6 3" xfId="1197"/>
    <cellStyle name="Normal 58 4 6 3 2" xfId="2526"/>
    <cellStyle name="Normal 58 4 6 3 2 2" xfId="10406"/>
    <cellStyle name="Normal 58 4 6 3 2 3" xfId="5389"/>
    <cellStyle name="Normal 58 4 6 3 3" xfId="6673"/>
    <cellStyle name="Normal 58 4 6 3 3 2" xfId="11688"/>
    <cellStyle name="Normal 58 4 6 3 4" xfId="9494"/>
    <cellStyle name="Normal 58 4 6 3 5" xfId="13142"/>
    <cellStyle name="Normal 58 4 6 3 6" xfId="8000"/>
    <cellStyle name="Normal 58 4 6 3 7" xfId="4476"/>
    <cellStyle name="Normal 58 4 6 4" xfId="2749"/>
    <cellStyle name="Normal 58 4 6 4 2" xfId="6787"/>
    <cellStyle name="Normal 58 4 6 4 2 2" xfId="11802"/>
    <cellStyle name="Normal 58 4 6 4 3" xfId="13256"/>
    <cellStyle name="Normal 58 4 6 4 4" xfId="9697"/>
    <cellStyle name="Normal 58 4 6 4 5" xfId="4679"/>
    <cellStyle name="Normal 58 4 6 5" xfId="1596"/>
    <cellStyle name="Normal 58 4 6 5 2" xfId="10757"/>
    <cellStyle name="Normal 58 4 6 5 3" xfId="5741"/>
    <cellStyle name="Normal 58 4 6 6" xfId="8813"/>
    <cellStyle name="Normal 58 4 6 7" xfId="12213"/>
    <cellStyle name="Normal 58 4 6 8" xfId="7290"/>
    <cellStyle name="Normal 58 4 6 9" xfId="3744"/>
    <cellStyle name="Normal 58 4 6_Degree data" xfId="3143"/>
    <cellStyle name="Normal 58 4 7" xfId="749"/>
    <cellStyle name="Normal 58 4 7 2" xfId="2168"/>
    <cellStyle name="Normal 58 4 7 2 2" xfId="10274"/>
    <cellStyle name="Normal 58 4 7 2 3" xfId="5256"/>
    <cellStyle name="Normal 58 4 7 3" xfId="6315"/>
    <cellStyle name="Normal 58 4 7 3 2" xfId="11331"/>
    <cellStyle name="Normal 58 4 7 4" xfId="9390"/>
    <cellStyle name="Normal 58 4 7 5" xfId="12785"/>
    <cellStyle name="Normal 58 4 7 6" xfId="7867"/>
    <cellStyle name="Normal 58 4 7 7" xfId="4321"/>
    <cellStyle name="Normal 58 4 8" xfId="1153"/>
    <cellStyle name="Normal 58 4 8 2" xfId="2517"/>
    <cellStyle name="Normal 58 4 8 2 2" xfId="10363"/>
    <cellStyle name="Normal 58 4 8 2 3" xfId="5346"/>
    <cellStyle name="Normal 58 4 8 3" xfId="6664"/>
    <cellStyle name="Normal 58 4 8 3 2" xfId="11679"/>
    <cellStyle name="Normal 58 4 8 4" xfId="8638"/>
    <cellStyle name="Normal 58 4 8 5" xfId="13133"/>
    <cellStyle name="Normal 58 4 8 6" xfId="7957"/>
    <cellStyle name="Normal 58 4 8 7" xfId="3562"/>
    <cellStyle name="Normal 58 4 9" xfId="2678"/>
    <cellStyle name="Normal 58 4 9 2" xfId="6744"/>
    <cellStyle name="Normal 58 4 9 2 2" xfId="11759"/>
    <cellStyle name="Normal 58 4 9 3" xfId="13213"/>
    <cellStyle name="Normal 58 4 9 4" xfId="9525"/>
    <cellStyle name="Normal 58 4 9 5" xfId="4507"/>
    <cellStyle name="Normal 58 4_Degree data" xfId="3134"/>
    <cellStyle name="Normal 58 5" xfId="86"/>
    <cellStyle name="Normal 58 5 10" xfId="1536"/>
    <cellStyle name="Normal 58 5 10 2" xfId="8335"/>
    <cellStyle name="Normal 58 5 11" xfId="12153"/>
    <cellStyle name="Normal 58 5 12" xfId="7145"/>
    <cellStyle name="Normal 58 5 13" xfId="3257"/>
    <cellStyle name="Normal 58 5 2" xfId="210"/>
    <cellStyle name="Normal 58 5 2 10" xfId="7188"/>
    <cellStyle name="Normal 58 5 2 11" xfId="3357"/>
    <cellStyle name="Normal 58 5 2 2" xfId="403"/>
    <cellStyle name="Normal 58 5 2 2 2" xfId="653"/>
    <cellStyle name="Normal 58 5 2 2 2 2" xfId="2180"/>
    <cellStyle name="Normal 58 5 2 2 2 2 2" xfId="10286"/>
    <cellStyle name="Normal 58 5 2 2 2 2 3" xfId="5268"/>
    <cellStyle name="Normal 58 5 2 2 2 3" xfId="6327"/>
    <cellStyle name="Normal 58 5 2 2 2 3 2" xfId="11343"/>
    <cellStyle name="Normal 58 5 2 2 2 4" xfId="9402"/>
    <cellStyle name="Normal 58 5 2 2 2 5" xfId="12797"/>
    <cellStyle name="Normal 58 5 2 2 2 6" xfId="7879"/>
    <cellStyle name="Normal 58 5 2 2 2 7" xfId="4333"/>
    <cellStyle name="Normal 58 5 2 2 3" xfId="1062"/>
    <cellStyle name="Normal 58 5 2 2 3 2" xfId="2529"/>
    <cellStyle name="Normal 58 5 2 2 3 2 2" xfId="10621"/>
    <cellStyle name="Normal 58 5 2 2 3 2 3" xfId="5604"/>
    <cellStyle name="Normal 58 5 2 2 3 3" xfId="6676"/>
    <cellStyle name="Normal 58 5 2 2 3 3 2" xfId="11691"/>
    <cellStyle name="Normal 58 5 2 2 3 4" xfId="9028"/>
    <cellStyle name="Normal 58 5 2 2 3 5" xfId="13145"/>
    <cellStyle name="Normal 58 5 2 2 3 6" xfId="8215"/>
    <cellStyle name="Normal 58 5 2 2 3 7" xfId="3959"/>
    <cellStyle name="Normal 58 5 2 2 4" xfId="1420"/>
    <cellStyle name="Normal 58 5 2 2 4 2" xfId="2978"/>
    <cellStyle name="Normal 58 5 2 2 4 2 2" xfId="12017"/>
    <cellStyle name="Normal 58 5 2 2 4 2 3" xfId="7002"/>
    <cellStyle name="Normal 58 5 2 2 4 3" xfId="13471"/>
    <cellStyle name="Normal 58 5 2 2 4 4" xfId="9912"/>
    <cellStyle name="Normal 58 5 2 2 4 5" xfId="4894"/>
    <cellStyle name="Normal 58 5 2 2 5" xfId="1811"/>
    <cellStyle name="Normal 58 5 2 2 5 2" xfId="10974"/>
    <cellStyle name="Normal 58 5 2 2 5 3" xfId="5958"/>
    <cellStyle name="Normal 58 5 2 2 6" xfId="8535"/>
    <cellStyle name="Normal 58 5 2 2 7" xfId="12428"/>
    <cellStyle name="Normal 58 5 2 2 8" xfId="7505"/>
    <cellStyle name="Normal 58 5 2 2 9" xfId="3457"/>
    <cellStyle name="Normal 58 5 2 2_Degree data" xfId="3146"/>
    <cellStyle name="Normal 58 5 2 3" xfId="553"/>
    <cellStyle name="Normal 58 5 2 3 2" xfId="962"/>
    <cellStyle name="Normal 58 5 2 3 2 2" xfId="9812"/>
    <cellStyle name="Normal 58 5 2 3 2 3" xfId="4794"/>
    <cellStyle name="Normal 58 5 2 3 3" xfId="2179"/>
    <cellStyle name="Normal 58 5 2 3 3 2" xfId="11342"/>
    <cellStyle name="Normal 58 5 2 3 3 3" xfId="6326"/>
    <cellStyle name="Normal 58 5 2 3 4" xfId="8928"/>
    <cellStyle name="Normal 58 5 2 3 5" xfId="12796"/>
    <cellStyle name="Normal 58 5 2 3 6" xfId="7405"/>
    <cellStyle name="Normal 58 5 2 3 7" xfId="3859"/>
    <cellStyle name="Normal 58 5 2 4" xfId="816"/>
    <cellStyle name="Normal 58 5 2 4 2" xfId="2528"/>
    <cellStyle name="Normal 58 5 2 4 2 2" xfId="10285"/>
    <cellStyle name="Normal 58 5 2 4 2 3" xfId="5267"/>
    <cellStyle name="Normal 58 5 2 4 3" xfId="6675"/>
    <cellStyle name="Normal 58 5 2 4 3 2" xfId="11690"/>
    <cellStyle name="Normal 58 5 2 4 4" xfId="9401"/>
    <cellStyle name="Normal 58 5 2 4 5" xfId="13144"/>
    <cellStyle name="Normal 58 5 2 4 6" xfId="7878"/>
    <cellStyle name="Normal 58 5 2 4 7" xfId="4332"/>
    <cellStyle name="Normal 58 5 2 5" xfId="1318"/>
    <cellStyle name="Normal 58 5 2 5 2" xfId="2876"/>
    <cellStyle name="Normal 58 5 2 5 2 2" xfId="10521"/>
    <cellStyle name="Normal 58 5 2 5 2 3" xfId="5504"/>
    <cellStyle name="Normal 58 5 2 5 3" xfId="6902"/>
    <cellStyle name="Normal 58 5 2 5 3 2" xfId="11917"/>
    <cellStyle name="Normal 58 5 2 5 4" xfId="8709"/>
    <cellStyle name="Normal 58 5 2 5 5" xfId="13371"/>
    <cellStyle name="Normal 58 5 2 5 6" xfId="8115"/>
    <cellStyle name="Normal 58 5 2 5 7" xfId="3639"/>
    <cellStyle name="Normal 58 5 2 6" xfId="1711"/>
    <cellStyle name="Normal 58 5 2 6 2" xfId="9595"/>
    <cellStyle name="Normal 58 5 2 6 3" xfId="4577"/>
    <cellStyle name="Normal 58 5 2 7" xfId="5858"/>
    <cellStyle name="Normal 58 5 2 7 2" xfId="10874"/>
    <cellStyle name="Normal 58 5 2 8" xfId="8435"/>
    <cellStyle name="Normal 58 5 2 9" xfId="12328"/>
    <cellStyle name="Normal 58 5 2_Degree data" xfId="3145"/>
    <cellStyle name="Normal 58 5 3" xfId="246"/>
    <cellStyle name="Normal 58 5 3 10" xfId="7249"/>
    <cellStyle name="Normal 58 5 3 11" xfId="3314"/>
    <cellStyle name="Normal 58 5 3 2" xfId="359"/>
    <cellStyle name="Normal 58 5 3 2 2" xfId="714"/>
    <cellStyle name="Normal 58 5 3 2 2 2" xfId="2182"/>
    <cellStyle name="Normal 58 5 3 2 2 2 2" xfId="10288"/>
    <cellStyle name="Normal 58 5 3 2 2 2 3" xfId="5270"/>
    <cellStyle name="Normal 58 5 3 2 2 3" xfId="6329"/>
    <cellStyle name="Normal 58 5 3 2 2 3 2" xfId="11345"/>
    <cellStyle name="Normal 58 5 3 2 2 4" xfId="9404"/>
    <cellStyle name="Normal 58 5 3 2 2 5" xfId="12799"/>
    <cellStyle name="Normal 58 5 3 2 2 6" xfId="7881"/>
    <cellStyle name="Normal 58 5 3 2 2 7" xfId="4335"/>
    <cellStyle name="Normal 58 5 3 2 3" xfId="1123"/>
    <cellStyle name="Normal 58 5 3 2 3 2" xfId="2531"/>
    <cellStyle name="Normal 58 5 3 2 3 2 2" xfId="10682"/>
    <cellStyle name="Normal 58 5 3 2 3 2 3" xfId="5665"/>
    <cellStyle name="Normal 58 5 3 2 3 3" xfId="6678"/>
    <cellStyle name="Normal 58 5 3 2 3 3 2" xfId="11693"/>
    <cellStyle name="Normal 58 5 3 2 3 4" xfId="9089"/>
    <cellStyle name="Normal 58 5 3 2 3 5" xfId="13147"/>
    <cellStyle name="Normal 58 5 3 2 3 6" xfId="8276"/>
    <cellStyle name="Normal 58 5 3 2 3 7" xfId="4020"/>
    <cellStyle name="Normal 58 5 3 2 4" xfId="1481"/>
    <cellStyle name="Normal 58 5 3 2 4 2" xfId="3040"/>
    <cellStyle name="Normal 58 5 3 2 4 2 2" xfId="12078"/>
    <cellStyle name="Normal 58 5 3 2 4 2 3" xfId="7063"/>
    <cellStyle name="Normal 58 5 3 2 4 3" xfId="13532"/>
    <cellStyle name="Normal 58 5 3 2 4 4" xfId="9973"/>
    <cellStyle name="Normal 58 5 3 2 4 5" xfId="4955"/>
    <cellStyle name="Normal 58 5 3 2 5" xfId="1872"/>
    <cellStyle name="Normal 58 5 3 2 5 2" xfId="11035"/>
    <cellStyle name="Normal 58 5 3 2 5 3" xfId="6019"/>
    <cellStyle name="Normal 58 5 3 2 6" xfId="8596"/>
    <cellStyle name="Normal 58 5 3 2 7" xfId="12489"/>
    <cellStyle name="Normal 58 5 3 2 8" xfId="7566"/>
    <cellStyle name="Normal 58 5 3 2 9" xfId="3518"/>
    <cellStyle name="Normal 58 5 3 2_Degree data" xfId="3148"/>
    <cellStyle name="Normal 58 5 3 3" xfId="510"/>
    <cellStyle name="Normal 58 5 3 3 2" xfId="2181"/>
    <cellStyle name="Normal 58 5 3 3 2 2" xfId="9769"/>
    <cellStyle name="Normal 58 5 3 3 2 3" xfId="4751"/>
    <cellStyle name="Normal 58 5 3 3 3" xfId="6328"/>
    <cellStyle name="Normal 58 5 3 3 3 2" xfId="11344"/>
    <cellStyle name="Normal 58 5 3 3 4" xfId="8885"/>
    <cellStyle name="Normal 58 5 3 3 5" xfId="12798"/>
    <cellStyle name="Normal 58 5 3 3 6" xfId="7362"/>
    <cellStyle name="Normal 58 5 3 3 7" xfId="3816"/>
    <cellStyle name="Normal 58 5 3 4" xfId="919"/>
    <cellStyle name="Normal 58 5 3 4 2" xfId="2530"/>
    <cellStyle name="Normal 58 5 3 4 2 2" xfId="10287"/>
    <cellStyle name="Normal 58 5 3 4 2 3" xfId="5269"/>
    <cellStyle name="Normal 58 5 3 4 3" xfId="6677"/>
    <cellStyle name="Normal 58 5 3 4 3 2" xfId="11692"/>
    <cellStyle name="Normal 58 5 3 4 4" xfId="9403"/>
    <cellStyle name="Normal 58 5 3 4 5" xfId="13146"/>
    <cellStyle name="Normal 58 5 3 4 6" xfId="7880"/>
    <cellStyle name="Normal 58 5 3 4 7" xfId="4334"/>
    <cellStyle name="Normal 58 5 3 5" xfId="1274"/>
    <cellStyle name="Normal 58 5 3 5 2" xfId="2831"/>
    <cellStyle name="Normal 58 5 3 5 2 2" xfId="10478"/>
    <cellStyle name="Normal 58 5 3 5 2 3" xfId="5461"/>
    <cellStyle name="Normal 58 5 3 5 3" xfId="6859"/>
    <cellStyle name="Normal 58 5 3 5 3 2" xfId="11874"/>
    <cellStyle name="Normal 58 5 3 5 4" xfId="8770"/>
    <cellStyle name="Normal 58 5 3 5 5" xfId="13328"/>
    <cellStyle name="Normal 58 5 3 5 6" xfId="8072"/>
    <cellStyle name="Normal 58 5 3 5 7" xfId="3700"/>
    <cellStyle name="Normal 58 5 3 6" xfId="1668"/>
    <cellStyle name="Normal 58 5 3 6 2" xfId="9656"/>
    <cellStyle name="Normal 58 5 3 6 3" xfId="4638"/>
    <cellStyle name="Normal 58 5 3 7" xfId="5815"/>
    <cellStyle name="Normal 58 5 3 7 2" xfId="10831"/>
    <cellStyle name="Normal 58 5 3 8" xfId="8392"/>
    <cellStyle name="Normal 58 5 3 9" xfId="12285"/>
    <cellStyle name="Normal 58 5 3_Degree data" xfId="3147"/>
    <cellStyle name="Normal 58 5 4" xfId="299"/>
    <cellStyle name="Normal 58 5 4 2" xfId="610"/>
    <cellStyle name="Normal 58 5 4 2 2" xfId="2183"/>
    <cellStyle name="Normal 58 5 4 2 2 2" xfId="10289"/>
    <cellStyle name="Normal 58 5 4 2 2 3" xfId="5271"/>
    <cellStyle name="Normal 58 5 4 2 3" xfId="6330"/>
    <cellStyle name="Normal 58 5 4 2 3 2" xfId="11346"/>
    <cellStyle name="Normal 58 5 4 2 4" xfId="9405"/>
    <cellStyle name="Normal 58 5 4 2 5" xfId="12800"/>
    <cellStyle name="Normal 58 5 4 2 6" xfId="7882"/>
    <cellStyle name="Normal 58 5 4 2 7" xfId="4336"/>
    <cellStyle name="Normal 58 5 4 3" xfId="1019"/>
    <cellStyle name="Normal 58 5 4 3 2" xfId="2532"/>
    <cellStyle name="Normal 58 5 4 3 2 2" xfId="10578"/>
    <cellStyle name="Normal 58 5 4 3 2 3" xfId="5561"/>
    <cellStyle name="Normal 58 5 4 3 3" xfId="6679"/>
    <cellStyle name="Normal 58 5 4 3 3 2" xfId="11694"/>
    <cellStyle name="Normal 58 5 4 3 4" xfId="8985"/>
    <cellStyle name="Normal 58 5 4 3 5" xfId="13148"/>
    <cellStyle name="Normal 58 5 4 3 6" xfId="8172"/>
    <cellStyle name="Normal 58 5 4 3 7" xfId="3916"/>
    <cellStyle name="Normal 58 5 4 4" xfId="1375"/>
    <cellStyle name="Normal 58 5 4 4 2" xfId="2933"/>
    <cellStyle name="Normal 58 5 4 4 2 2" xfId="11974"/>
    <cellStyle name="Normal 58 5 4 4 2 3" xfId="6959"/>
    <cellStyle name="Normal 58 5 4 4 3" xfId="13428"/>
    <cellStyle name="Normal 58 5 4 4 4" xfId="9869"/>
    <cellStyle name="Normal 58 5 4 4 5" xfId="4851"/>
    <cellStyle name="Normal 58 5 4 5" xfId="1768"/>
    <cellStyle name="Normal 58 5 4 5 2" xfId="10931"/>
    <cellStyle name="Normal 58 5 4 5 3" xfId="5915"/>
    <cellStyle name="Normal 58 5 4 6" xfId="8492"/>
    <cellStyle name="Normal 58 5 4 7" xfId="12385"/>
    <cellStyle name="Normal 58 5 4 8" xfId="7462"/>
    <cellStyle name="Normal 58 5 4 9" xfId="3414"/>
    <cellStyle name="Normal 58 5 4_Degree data" xfId="3149"/>
    <cellStyle name="Normal 58 5 5" xfId="453"/>
    <cellStyle name="Normal 58 5 5 2" xfId="862"/>
    <cellStyle name="Normal 58 5 5 2 2" xfId="2184"/>
    <cellStyle name="Normal 58 5 5 2 2 2" xfId="10290"/>
    <cellStyle name="Normal 58 5 5 2 2 3" xfId="5272"/>
    <cellStyle name="Normal 58 5 5 2 3" xfId="6331"/>
    <cellStyle name="Normal 58 5 5 2 3 2" xfId="11347"/>
    <cellStyle name="Normal 58 5 5 2 4" xfId="9406"/>
    <cellStyle name="Normal 58 5 5 2 5" xfId="12801"/>
    <cellStyle name="Normal 58 5 5 2 6" xfId="7883"/>
    <cellStyle name="Normal 58 5 5 2 7" xfId="4337"/>
    <cellStyle name="Normal 58 5 5 3" xfId="1212"/>
    <cellStyle name="Normal 58 5 5 3 2" xfId="2533"/>
    <cellStyle name="Normal 58 5 5 3 2 2" xfId="10421"/>
    <cellStyle name="Normal 58 5 5 3 2 3" xfId="5404"/>
    <cellStyle name="Normal 58 5 5 3 3" xfId="6680"/>
    <cellStyle name="Normal 58 5 5 3 3 2" xfId="11695"/>
    <cellStyle name="Normal 58 5 5 3 4" xfId="9495"/>
    <cellStyle name="Normal 58 5 5 3 5" xfId="13149"/>
    <cellStyle name="Normal 58 5 5 3 6" xfId="8015"/>
    <cellStyle name="Normal 58 5 5 3 7" xfId="4477"/>
    <cellStyle name="Normal 58 5 5 4" xfId="2766"/>
    <cellStyle name="Normal 58 5 5 4 2" xfId="6802"/>
    <cellStyle name="Normal 58 5 5 4 2 2" xfId="11817"/>
    <cellStyle name="Normal 58 5 5 4 3" xfId="13271"/>
    <cellStyle name="Normal 58 5 5 4 4" xfId="9712"/>
    <cellStyle name="Normal 58 5 5 4 5" xfId="4694"/>
    <cellStyle name="Normal 58 5 5 5" xfId="1611"/>
    <cellStyle name="Normal 58 5 5 5 2" xfId="10772"/>
    <cellStyle name="Normal 58 5 5 5 3" xfId="5756"/>
    <cellStyle name="Normal 58 5 5 6" xfId="8828"/>
    <cellStyle name="Normal 58 5 5 7" xfId="12228"/>
    <cellStyle name="Normal 58 5 5 8" xfId="7305"/>
    <cellStyle name="Normal 58 5 5 9" xfId="3759"/>
    <cellStyle name="Normal 58 5 5_Degree data" xfId="3150"/>
    <cellStyle name="Normal 58 5 6" xfId="786"/>
    <cellStyle name="Normal 58 5 6 2" xfId="2178"/>
    <cellStyle name="Normal 58 5 6 2 2" xfId="10284"/>
    <cellStyle name="Normal 58 5 6 2 3" xfId="5266"/>
    <cellStyle name="Normal 58 5 6 3" xfId="6325"/>
    <cellStyle name="Normal 58 5 6 3 2" xfId="11341"/>
    <cellStyle name="Normal 58 5 6 4" xfId="9400"/>
    <cellStyle name="Normal 58 5 6 5" xfId="12795"/>
    <cellStyle name="Normal 58 5 6 6" xfId="7877"/>
    <cellStyle name="Normal 58 5 6 7" xfId="4331"/>
    <cellStyle name="Normal 58 5 7" xfId="1166"/>
    <cellStyle name="Normal 58 5 7 2" xfId="2527"/>
    <cellStyle name="Normal 58 5 7 2 2" xfId="10376"/>
    <cellStyle name="Normal 58 5 7 2 3" xfId="5359"/>
    <cellStyle name="Normal 58 5 7 3" xfId="6674"/>
    <cellStyle name="Normal 58 5 7 3 2" xfId="11689"/>
    <cellStyle name="Normal 58 5 7 4" xfId="8666"/>
    <cellStyle name="Normal 58 5 7 5" xfId="13143"/>
    <cellStyle name="Normal 58 5 7 6" xfId="7970"/>
    <cellStyle name="Normal 58 5 7 7" xfId="3593"/>
    <cellStyle name="Normal 58 5 8" xfId="2717"/>
    <cellStyle name="Normal 58 5 8 2" xfId="6757"/>
    <cellStyle name="Normal 58 5 8 2 2" xfId="11772"/>
    <cellStyle name="Normal 58 5 8 3" xfId="13226"/>
    <cellStyle name="Normal 58 5 8 4" xfId="9552"/>
    <cellStyle name="Normal 58 5 8 5" xfId="4534"/>
    <cellStyle name="Normal 58 5 9" xfId="1566"/>
    <cellStyle name="Normal 58 5 9 2" xfId="12183"/>
    <cellStyle name="Normal 58 5 9 3" xfId="10727"/>
    <cellStyle name="Normal 58 5 9 4" xfId="5711"/>
    <cellStyle name="Normal 58 5_Degree data" xfId="3144"/>
    <cellStyle name="Normal 58 6" xfId="150"/>
    <cellStyle name="Normal 58 6 10" xfId="8313"/>
    <cellStyle name="Normal 58 6 11" xfId="12133"/>
    <cellStyle name="Normal 58 6 12" xfId="7125"/>
    <cellStyle name="Normal 58 6 13" xfId="3234"/>
    <cellStyle name="Normal 58 6 2" xfId="382"/>
    <cellStyle name="Normal 58 6 2 10" xfId="7168"/>
    <cellStyle name="Normal 58 6 2 11" xfId="3337"/>
    <cellStyle name="Normal 58 6 2 2" xfId="633"/>
    <cellStyle name="Normal 58 6 2 2 2" xfId="1042"/>
    <cellStyle name="Normal 58 6 2 2 2 2" xfId="2187"/>
    <cellStyle name="Normal 58 6 2 2 2 2 2" xfId="10293"/>
    <cellStyle name="Normal 58 6 2 2 2 2 3" xfId="5275"/>
    <cellStyle name="Normal 58 6 2 2 2 3" xfId="6334"/>
    <cellStyle name="Normal 58 6 2 2 2 3 2" xfId="11350"/>
    <cellStyle name="Normal 58 6 2 2 2 4" xfId="9409"/>
    <cellStyle name="Normal 58 6 2 2 2 5" xfId="12804"/>
    <cellStyle name="Normal 58 6 2 2 2 6" xfId="7886"/>
    <cellStyle name="Normal 58 6 2 2 2 7" xfId="4340"/>
    <cellStyle name="Normal 58 6 2 2 3" xfId="1399"/>
    <cellStyle name="Normal 58 6 2 2 3 2" xfId="2536"/>
    <cellStyle name="Normal 58 6 2 2 3 2 2" xfId="10601"/>
    <cellStyle name="Normal 58 6 2 2 3 2 3" xfId="5584"/>
    <cellStyle name="Normal 58 6 2 2 3 3" xfId="6683"/>
    <cellStyle name="Normal 58 6 2 2 3 3 2" xfId="11698"/>
    <cellStyle name="Normal 58 6 2 2 3 4" xfId="9008"/>
    <cellStyle name="Normal 58 6 2 2 3 5" xfId="13152"/>
    <cellStyle name="Normal 58 6 2 2 3 6" xfId="8195"/>
    <cellStyle name="Normal 58 6 2 2 3 7" xfId="3939"/>
    <cellStyle name="Normal 58 6 2 2 4" xfId="2957"/>
    <cellStyle name="Normal 58 6 2 2 4 2" xfId="6982"/>
    <cellStyle name="Normal 58 6 2 2 4 2 2" xfId="11997"/>
    <cellStyle name="Normal 58 6 2 2 4 3" xfId="13451"/>
    <cellStyle name="Normal 58 6 2 2 4 4" xfId="9892"/>
    <cellStyle name="Normal 58 6 2 2 4 5" xfId="4874"/>
    <cellStyle name="Normal 58 6 2 2 5" xfId="1791"/>
    <cellStyle name="Normal 58 6 2 2 5 2" xfId="10954"/>
    <cellStyle name="Normal 58 6 2 2 5 3" xfId="5938"/>
    <cellStyle name="Normal 58 6 2 2 6" xfId="8515"/>
    <cellStyle name="Normal 58 6 2 2 7" xfId="12408"/>
    <cellStyle name="Normal 58 6 2 2 8" xfId="7485"/>
    <cellStyle name="Normal 58 6 2 2 9" xfId="3437"/>
    <cellStyle name="Normal 58 6 2 2_Degree data" xfId="3153"/>
    <cellStyle name="Normal 58 6 2 3" xfId="533"/>
    <cellStyle name="Normal 58 6 2 3 2" xfId="2186"/>
    <cellStyle name="Normal 58 6 2 3 2 2" xfId="9792"/>
    <cellStyle name="Normal 58 6 2 3 2 3" xfId="4774"/>
    <cellStyle name="Normal 58 6 2 3 3" xfId="6333"/>
    <cellStyle name="Normal 58 6 2 3 3 2" xfId="11349"/>
    <cellStyle name="Normal 58 6 2 3 4" xfId="8908"/>
    <cellStyle name="Normal 58 6 2 3 5" xfId="12803"/>
    <cellStyle name="Normal 58 6 2 3 6" xfId="7385"/>
    <cellStyle name="Normal 58 6 2 3 7" xfId="3839"/>
    <cellStyle name="Normal 58 6 2 4" xfId="942"/>
    <cellStyle name="Normal 58 6 2 4 2" xfId="2535"/>
    <cellStyle name="Normal 58 6 2 4 2 2" xfId="10292"/>
    <cellStyle name="Normal 58 6 2 4 2 3" xfId="5274"/>
    <cellStyle name="Normal 58 6 2 4 3" xfId="6682"/>
    <cellStyle name="Normal 58 6 2 4 3 2" xfId="11697"/>
    <cellStyle name="Normal 58 6 2 4 4" xfId="9408"/>
    <cellStyle name="Normal 58 6 2 4 5" xfId="13151"/>
    <cellStyle name="Normal 58 6 2 4 6" xfId="7885"/>
    <cellStyle name="Normal 58 6 2 4 7" xfId="4339"/>
    <cellStyle name="Normal 58 6 2 5" xfId="1298"/>
    <cellStyle name="Normal 58 6 2 5 2" xfId="2855"/>
    <cellStyle name="Normal 58 6 2 5 2 2" xfId="10501"/>
    <cellStyle name="Normal 58 6 2 5 2 3" xfId="5484"/>
    <cellStyle name="Normal 58 6 2 5 3" xfId="6882"/>
    <cellStyle name="Normal 58 6 2 5 3 2" xfId="11897"/>
    <cellStyle name="Normal 58 6 2 5 4" xfId="8689"/>
    <cellStyle name="Normal 58 6 2 5 5" xfId="13351"/>
    <cellStyle name="Normal 58 6 2 5 6" xfId="8095"/>
    <cellStyle name="Normal 58 6 2 5 7" xfId="3618"/>
    <cellStyle name="Normal 58 6 2 6" xfId="1691"/>
    <cellStyle name="Normal 58 6 2 6 2" xfId="9575"/>
    <cellStyle name="Normal 58 6 2 6 3" xfId="4557"/>
    <cellStyle name="Normal 58 6 2 7" xfId="5838"/>
    <cellStyle name="Normal 58 6 2 7 2" xfId="10854"/>
    <cellStyle name="Normal 58 6 2 8" xfId="8415"/>
    <cellStyle name="Normal 58 6 2 9" xfId="12308"/>
    <cellStyle name="Normal 58 6 2_Degree data" xfId="3152"/>
    <cellStyle name="Normal 58 6 3" xfId="338"/>
    <cellStyle name="Normal 58 6 3 10" xfId="7230"/>
    <cellStyle name="Normal 58 6 3 11" xfId="3294"/>
    <cellStyle name="Normal 58 6 3 2" xfId="695"/>
    <cellStyle name="Normal 58 6 3 2 2" xfId="1104"/>
    <cellStyle name="Normal 58 6 3 2 2 2" xfId="2189"/>
    <cellStyle name="Normal 58 6 3 2 2 2 2" xfId="10295"/>
    <cellStyle name="Normal 58 6 3 2 2 2 3" xfId="5277"/>
    <cellStyle name="Normal 58 6 3 2 2 3" xfId="6336"/>
    <cellStyle name="Normal 58 6 3 2 2 3 2" xfId="11352"/>
    <cellStyle name="Normal 58 6 3 2 2 4" xfId="9411"/>
    <cellStyle name="Normal 58 6 3 2 2 5" xfId="12806"/>
    <cellStyle name="Normal 58 6 3 2 2 6" xfId="7888"/>
    <cellStyle name="Normal 58 6 3 2 2 7" xfId="4342"/>
    <cellStyle name="Normal 58 6 3 2 3" xfId="1462"/>
    <cellStyle name="Normal 58 6 3 2 3 2" xfId="2538"/>
    <cellStyle name="Normal 58 6 3 2 3 2 2" xfId="10663"/>
    <cellStyle name="Normal 58 6 3 2 3 2 3" xfId="5646"/>
    <cellStyle name="Normal 58 6 3 2 3 3" xfId="6685"/>
    <cellStyle name="Normal 58 6 3 2 3 3 2" xfId="11700"/>
    <cellStyle name="Normal 58 6 3 2 3 4" xfId="9070"/>
    <cellStyle name="Normal 58 6 3 2 3 5" xfId="13154"/>
    <cellStyle name="Normal 58 6 3 2 3 6" xfId="8257"/>
    <cellStyle name="Normal 58 6 3 2 3 7" xfId="4001"/>
    <cellStyle name="Normal 58 6 3 2 4" xfId="3021"/>
    <cellStyle name="Normal 58 6 3 2 4 2" xfId="7044"/>
    <cellStyle name="Normal 58 6 3 2 4 2 2" xfId="12059"/>
    <cellStyle name="Normal 58 6 3 2 4 3" xfId="13513"/>
    <cellStyle name="Normal 58 6 3 2 4 4" xfId="9954"/>
    <cellStyle name="Normal 58 6 3 2 4 5" xfId="4936"/>
    <cellStyle name="Normal 58 6 3 2 5" xfId="1853"/>
    <cellStyle name="Normal 58 6 3 2 5 2" xfId="11016"/>
    <cellStyle name="Normal 58 6 3 2 5 3" xfId="6000"/>
    <cellStyle name="Normal 58 6 3 2 6" xfId="8577"/>
    <cellStyle name="Normal 58 6 3 2 7" xfId="12470"/>
    <cellStyle name="Normal 58 6 3 2 8" xfId="7547"/>
    <cellStyle name="Normal 58 6 3 2 9" xfId="3499"/>
    <cellStyle name="Normal 58 6 3 2_Degree data" xfId="3155"/>
    <cellStyle name="Normal 58 6 3 3" xfId="490"/>
    <cellStyle name="Normal 58 6 3 3 2" xfId="2188"/>
    <cellStyle name="Normal 58 6 3 3 2 2" xfId="9749"/>
    <cellStyle name="Normal 58 6 3 3 2 3" xfId="4731"/>
    <cellStyle name="Normal 58 6 3 3 3" xfId="6335"/>
    <cellStyle name="Normal 58 6 3 3 3 2" xfId="11351"/>
    <cellStyle name="Normal 58 6 3 3 4" xfId="8865"/>
    <cellStyle name="Normal 58 6 3 3 5" xfId="12805"/>
    <cellStyle name="Normal 58 6 3 3 6" xfId="7342"/>
    <cellStyle name="Normal 58 6 3 3 7" xfId="3796"/>
    <cellStyle name="Normal 58 6 3 4" xfId="899"/>
    <cellStyle name="Normal 58 6 3 4 2" xfId="2537"/>
    <cellStyle name="Normal 58 6 3 4 2 2" xfId="10294"/>
    <cellStyle name="Normal 58 6 3 4 2 3" xfId="5276"/>
    <cellStyle name="Normal 58 6 3 4 3" xfId="6684"/>
    <cellStyle name="Normal 58 6 3 4 3 2" xfId="11699"/>
    <cellStyle name="Normal 58 6 3 4 4" xfId="9410"/>
    <cellStyle name="Normal 58 6 3 4 5" xfId="13153"/>
    <cellStyle name="Normal 58 6 3 4 6" xfId="7887"/>
    <cellStyle name="Normal 58 6 3 4 7" xfId="4341"/>
    <cellStyle name="Normal 58 6 3 5" xfId="1254"/>
    <cellStyle name="Normal 58 6 3 5 2" xfId="2810"/>
    <cellStyle name="Normal 58 6 3 5 2 2" xfId="10458"/>
    <cellStyle name="Normal 58 6 3 5 2 3" xfId="5441"/>
    <cellStyle name="Normal 58 6 3 5 3" xfId="6839"/>
    <cellStyle name="Normal 58 6 3 5 3 2" xfId="11854"/>
    <cellStyle name="Normal 58 6 3 5 4" xfId="8751"/>
    <cellStyle name="Normal 58 6 3 5 5" xfId="13308"/>
    <cellStyle name="Normal 58 6 3 5 6" xfId="8052"/>
    <cellStyle name="Normal 58 6 3 5 7" xfId="3681"/>
    <cellStyle name="Normal 58 6 3 6" xfId="1648"/>
    <cellStyle name="Normal 58 6 3 6 2" xfId="9637"/>
    <cellStyle name="Normal 58 6 3 6 3" xfId="4619"/>
    <cellStyle name="Normal 58 6 3 7" xfId="5795"/>
    <cellStyle name="Normal 58 6 3 7 2" xfId="10811"/>
    <cellStyle name="Normal 58 6 3 8" xfId="8372"/>
    <cellStyle name="Normal 58 6 3 9" xfId="12265"/>
    <cellStyle name="Normal 58 6 3_Degree data" xfId="3154"/>
    <cellStyle name="Normal 58 6 4" xfId="275"/>
    <cellStyle name="Normal 58 6 4 2" xfId="590"/>
    <cellStyle name="Normal 58 6 4 2 2" xfId="2190"/>
    <cellStyle name="Normal 58 6 4 2 2 2" xfId="10296"/>
    <cellStyle name="Normal 58 6 4 2 2 3" xfId="5278"/>
    <cellStyle name="Normal 58 6 4 2 3" xfId="6337"/>
    <cellStyle name="Normal 58 6 4 2 3 2" xfId="11353"/>
    <cellStyle name="Normal 58 6 4 2 4" xfId="9412"/>
    <cellStyle name="Normal 58 6 4 2 5" xfId="12807"/>
    <cellStyle name="Normal 58 6 4 2 6" xfId="7889"/>
    <cellStyle name="Normal 58 6 4 2 7" xfId="4343"/>
    <cellStyle name="Normal 58 6 4 3" xfId="999"/>
    <cellStyle name="Normal 58 6 4 3 2" xfId="2539"/>
    <cellStyle name="Normal 58 6 4 3 2 2" xfId="10558"/>
    <cellStyle name="Normal 58 6 4 3 2 3" xfId="5541"/>
    <cellStyle name="Normal 58 6 4 3 3" xfId="6686"/>
    <cellStyle name="Normal 58 6 4 3 3 2" xfId="11701"/>
    <cellStyle name="Normal 58 6 4 3 4" xfId="8965"/>
    <cellStyle name="Normal 58 6 4 3 5" xfId="13155"/>
    <cellStyle name="Normal 58 6 4 3 6" xfId="8152"/>
    <cellStyle name="Normal 58 6 4 3 7" xfId="3896"/>
    <cellStyle name="Normal 58 6 4 4" xfId="1355"/>
    <cellStyle name="Normal 58 6 4 4 2" xfId="2913"/>
    <cellStyle name="Normal 58 6 4 4 2 2" xfId="11954"/>
    <cellStyle name="Normal 58 6 4 4 2 3" xfId="6939"/>
    <cellStyle name="Normal 58 6 4 4 3" xfId="13408"/>
    <cellStyle name="Normal 58 6 4 4 4" xfId="9849"/>
    <cellStyle name="Normal 58 6 4 4 5" xfId="4831"/>
    <cellStyle name="Normal 58 6 4 5" xfId="1748"/>
    <cellStyle name="Normal 58 6 4 5 2" xfId="10911"/>
    <cellStyle name="Normal 58 6 4 5 3" xfId="5895"/>
    <cellStyle name="Normal 58 6 4 6" xfId="8472"/>
    <cellStyle name="Normal 58 6 4 7" xfId="12365"/>
    <cellStyle name="Normal 58 6 4 8" xfId="7442"/>
    <cellStyle name="Normal 58 6 4 9" xfId="3394"/>
    <cellStyle name="Normal 58 6 4_Degree data" xfId="3156"/>
    <cellStyle name="Normal 58 6 5" xfId="431"/>
    <cellStyle name="Normal 58 6 5 2" xfId="839"/>
    <cellStyle name="Normal 58 6 5 2 2" xfId="9690"/>
    <cellStyle name="Normal 58 6 5 2 3" xfId="4672"/>
    <cellStyle name="Normal 58 6 5 3" xfId="2185"/>
    <cellStyle name="Normal 58 6 5 3 2" xfId="11348"/>
    <cellStyle name="Normal 58 6 5 3 3" xfId="6332"/>
    <cellStyle name="Normal 58 6 5 4" xfId="8806"/>
    <cellStyle name="Normal 58 6 5 5" xfId="12802"/>
    <cellStyle name="Normal 58 6 5 6" xfId="7283"/>
    <cellStyle name="Normal 58 6 5 7" xfId="3737"/>
    <cellStyle name="Normal 58 6 6" xfId="766"/>
    <cellStyle name="Normal 58 6 6 2" xfId="2534"/>
    <cellStyle name="Normal 58 6 6 2 2" xfId="10291"/>
    <cellStyle name="Normal 58 6 6 2 3" xfId="5273"/>
    <cellStyle name="Normal 58 6 6 3" xfId="6681"/>
    <cellStyle name="Normal 58 6 6 3 2" xfId="11696"/>
    <cellStyle name="Normal 58 6 6 4" xfId="9407"/>
    <cellStyle name="Normal 58 6 6 5" xfId="13150"/>
    <cellStyle name="Normal 58 6 6 6" xfId="7884"/>
    <cellStyle name="Normal 58 6 6 7" xfId="4338"/>
    <cellStyle name="Normal 58 6 7" xfId="1190"/>
    <cellStyle name="Normal 58 6 7 2" xfId="2742"/>
    <cellStyle name="Normal 58 6 7 2 2" xfId="10399"/>
    <cellStyle name="Normal 58 6 7 2 3" xfId="5382"/>
    <cellStyle name="Normal 58 6 7 3" xfId="6780"/>
    <cellStyle name="Normal 58 6 7 3 2" xfId="11795"/>
    <cellStyle name="Normal 58 6 7 4" xfId="8645"/>
    <cellStyle name="Normal 58 6 7 5" xfId="13249"/>
    <cellStyle name="Normal 58 6 7 6" xfId="7993"/>
    <cellStyle name="Normal 58 6 7 7" xfId="3572"/>
    <cellStyle name="Normal 58 6 8" xfId="1589"/>
    <cellStyle name="Normal 58 6 8 2" xfId="12206"/>
    <cellStyle name="Normal 58 6 8 3" xfId="9532"/>
    <cellStyle name="Normal 58 6 8 4" xfId="4514"/>
    <cellStyle name="Normal 58 6 9" xfId="1516"/>
    <cellStyle name="Normal 58 6 9 2" xfId="10750"/>
    <cellStyle name="Normal 58 6 9 3" xfId="5734"/>
    <cellStyle name="Normal 58 6_Degree data" xfId="3151"/>
    <cellStyle name="Normal 58 7" xfId="158"/>
    <cellStyle name="Normal 58 7 10" xfId="7151"/>
    <cellStyle name="Normal 58 7 11" xfId="3320"/>
    <cellStyle name="Normal 58 7 2" xfId="365"/>
    <cellStyle name="Normal 58 7 2 2" xfId="616"/>
    <cellStyle name="Normal 58 7 2 2 2" xfId="2192"/>
    <cellStyle name="Normal 58 7 2 2 2 2" xfId="10298"/>
    <cellStyle name="Normal 58 7 2 2 2 3" xfId="5280"/>
    <cellStyle name="Normal 58 7 2 2 3" xfId="6339"/>
    <cellStyle name="Normal 58 7 2 2 3 2" xfId="11355"/>
    <cellStyle name="Normal 58 7 2 2 4" xfId="9414"/>
    <cellStyle name="Normal 58 7 2 2 5" xfId="12809"/>
    <cellStyle name="Normal 58 7 2 2 6" xfId="7891"/>
    <cellStyle name="Normal 58 7 2 2 7" xfId="4345"/>
    <cellStyle name="Normal 58 7 2 3" xfId="1025"/>
    <cellStyle name="Normal 58 7 2 3 2" xfId="2541"/>
    <cellStyle name="Normal 58 7 2 3 2 2" xfId="10584"/>
    <cellStyle name="Normal 58 7 2 3 2 3" xfId="5567"/>
    <cellStyle name="Normal 58 7 2 3 3" xfId="6688"/>
    <cellStyle name="Normal 58 7 2 3 3 2" xfId="11703"/>
    <cellStyle name="Normal 58 7 2 3 4" xfId="8991"/>
    <cellStyle name="Normal 58 7 2 3 5" xfId="13157"/>
    <cellStyle name="Normal 58 7 2 3 6" xfId="8178"/>
    <cellStyle name="Normal 58 7 2 3 7" xfId="3922"/>
    <cellStyle name="Normal 58 7 2 4" xfId="1382"/>
    <cellStyle name="Normal 58 7 2 4 2" xfId="2940"/>
    <cellStyle name="Normal 58 7 2 4 2 2" xfId="11980"/>
    <cellStyle name="Normal 58 7 2 4 2 3" xfId="6965"/>
    <cellStyle name="Normal 58 7 2 4 3" xfId="13434"/>
    <cellStyle name="Normal 58 7 2 4 4" xfId="9875"/>
    <cellStyle name="Normal 58 7 2 4 5" xfId="4857"/>
    <cellStyle name="Normal 58 7 2 5" xfId="1774"/>
    <cellStyle name="Normal 58 7 2 5 2" xfId="10937"/>
    <cellStyle name="Normal 58 7 2 5 3" xfId="5921"/>
    <cellStyle name="Normal 58 7 2 6" xfId="8498"/>
    <cellStyle name="Normal 58 7 2 7" xfId="12391"/>
    <cellStyle name="Normal 58 7 2 8" xfId="7468"/>
    <cellStyle name="Normal 58 7 2 9" xfId="3420"/>
    <cellStyle name="Normal 58 7 2_Degree data" xfId="3158"/>
    <cellStyle name="Normal 58 7 3" xfId="516"/>
    <cellStyle name="Normal 58 7 3 2" xfId="925"/>
    <cellStyle name="Normal 58 7 3 2 2" xfId="9775"/>
    <cellStyle name="Normal 58 7 3 2 3" xfId="4757"/>
    <cellStyle name="Normal 58 7 3 3" xfId="2191"/>
    <cellStyle name="Normal 58 7 3 3 2" xfId="11354"/>
    <cellStyle name="Normal 58 7 3 3 3" xfId="6338"/>
    <cellStyle name="Normal 58 7 3 4" xfId="8891"/>
    <cellStyle name="Normal 58 7 3 5" xfId="12808"/>
    <cellStyle name="Normal 58 7 3 6" xfId="7368"/>
    <cellStyle name="Normal 58 7 3 7" xfId="3822"/>
    <cellStyle name="Normal 58 7 4" xfId="796"/>
    <cellStyle name="Normal 58 7 4 2" xfId="2540"/>
    <cellStyle name="Normal 58 7 4 2 2" xfId="10297"/>
    <cellStyle name="Normal 58 7 4 2 3" xfId="5279"/>
    <cellStyle name="Normal 58 7 4 3" xfId="6687"/>
    <cellStyle name="Normal 58 7 4 3 2" xfId="11702"/>
    <cellStyle name="Normal 58 7 4 4" xfId="9413"/>
    <cellStyle name="Normal 58 7 4 5" xfId="13156"/>
    <cellStyle name="Normal 58 7 4 6" xfId="7890"/>
    <cellStyle name="Normal 58 7 4 7" xfId="4344"/>
    <cellStyle name="Normal 58 7 5" xfId="1281"/>
    <cellStyle name="Normal 58 7 5 2" xfId="2838"/>
    <cellStyle name="Normal 58 7 5 2 2" xfId="10484"/>
    <cellStyle name="Normal 58 7 5 2 3" xfId="5467"/>
    <cellStyle name="Normal 58 7 5 3" xfId="6865"/>
    <cellStyle name="Normal 58 7 5 3 2" xfId="11880"/>
    <cellStyle name="Normal 58 7 5 4" xfId="8672"/>
    <cellStyle name="Normal 58 7 5 5" xfId="13334"/>
    <cellStyle name="Normal 58 7 5 6" xfId="8078"/>
    <cellStyle name="Normal 58 7 5 7" xfId="3601"/>
    <cellStyle name="Normal 58 7 6" xfId="1674"/>
    <cellStyle name="Normal 58 7 6 2" xfId="9558"/>
    <cellStyle name="Normal 58 7 6 3" xfId="4540"/>
    <cellStyle name="Normal 58 7 7" xfId="5821"/>
    <cellStyle name="Normal 58 7 7 2" xfId="10837"/>
    <cellStyle name="Normal 58 7 8" xfId="8398"/>
    <cellStyle name="Normal 58 7 9" xfId="12291"/>
    <cellStyle name="Normal 58 7_Degree data" xfId="3157"/>
    <cellStyle name="Normal 58 8" xfId="190"/>
    <cellStyle name="Normal 58 8 10" xfId="7199"/>
    <cellStyle name="Normal 58 8 11" xfId="3263"/>
    <cellStyle name="Normal 58 8 2" xfId="307"/>
    <cellStyle name="Normal 58 8 2 2" xfId="664"/>
    <cellStyle name="Normal 58 8 2 2 2" xfId="2194"/>
    <cellStyle name="Normal 58 8 2 2 2 2" xfId="10300"/>
    <cellStyle name="Normal 58 8 2 2 2 3" xfId="5282"/>
    <cellStyle name="Normal 58 8 2 2 3" xfId="6341"/>
    <cellStyle name="Normal 58 8 2 2 3 2" xfId="11357"/>
    <cellStyle name="Normal 58 8 2 2 4" xfId="9416"/>
    <cellStyle name="Normal 58 8 2 2 5" xfId="12811"/>
    <cellStyle name="Normal 58 8 2 2 6" xfId="7893"/>
    <cellStyle name="Normal 58 8 2 2 7" xfId="4347"/>
    <cellStyle name="Normal 58 8 2 3" xfId="1073"/>
    <cellStyle name="Normal 58 8 2 3 2" xfId="2543"/>
    <cellStyle name="Normal 58 8 2 3 2 2" xfId="10632"/>
    <cellStyle name="Normal 58 8 2 3 2 3" xfId="5615"/>
    <cellStyle name="Normal 58 8 2 3 3" xfId="6690"/>
    <cellStyle name="Normal 58 8 2 3 3 2" xfId="11705"/>
    <cellStyle name="Normal 58 8 2 3 4" xfId="9039"/>
    <cellStyle name="Normal 58 8 2 3 5" xfId="13159"/>
    <cellStyle name="Normal 58 8 2 3 6" xfId="8226"/>
    <cellStyle name="Normal 58 8 2 3 7" xfId="3970"/>
    <cellStyle name="Normal 58 8 2 4" xfId="1431"/>
    <cellStyle name="Normal 58 8 2 4 2" xfId="2990"/>
    <cellStyle name="Normal 58 8 2 4 2 2" xfId="12028"/>
    <cellStyle name="Normal 58 8 2 4 2 3" xfId="7013"/>
    <cellStyle name="Normal 58 8 2 4 3" xfId="13482"/>
    <cellStyle name="Normal 58 8 2 4 4" xfId="9923"/>
    <cellStyle name="Normal 58 8 2 4 5" xfId="4905"/>
    <cellStyle name="Normal 58 8 2 5" xfId="1822"/>
    <cellStyle name="Normal 58 8 2 5 2" xfId="10985"/>
    <cellStyle name="Normal 58 8 2 5 3" xfId="5969"/>
    <cellStyle name="Normal 58 8 2 6" xfId="8546"/>
    <cellStyle name="Normal 58 8 2 7" xfId="12439"/>
    <cellStyle name="Normal 58 8 2 8" xfId="7516"/>
    <cellStyle name="Normal 58 8 2 9" xfId="3468"/>
    <cellStyle name="Normal 58 8 2_Degree data" xfId="3160"/>
    <cellStyle name="Normal 58 8 3" xfId="459"/>
    <cellStyle name="Normal 58 8 3 2" xfId="2193"/>
    <cellStyle name="Normal 58 8 3 2 2" xfId="9718"/>
    <cellStyle name="Normal 58 8 3 2 3" xfId="4700"/>
    <cellStyle name="Normal 58 8 3 3" xfId="6340"/>
    <cellStyle name="Normal 58 8 3 3 2" xfId="11356"/>
    <cellStyle name="Normal 58 8 3 4" xfId="8834"/>
    <cellStyle name="Normal 58 8 3 5" xfId="12810"/>
    <cellStyle name="Normal 58 8 3 6" xfId="7311"/>
    <cellStyle name="Normal 58 8 3 7" xfId="3765"/>
    <cellStyle name="Normal 58 8 4" xfId="868"/>
    <cellStyle name="Normal 58 8 4 2" xfId="2542"/>
    <cellStyle name="Normal 58 8 4 2 2" xfId="10299"/>
    <cellStyle name="Normal 58 8 4 2 3" xfId="5281"/>
    <cellStyle name="Normal 58 8 4 3" xfId="6689"/>
    <cellStyle name="Normal 58 8 4 3 2" xfId="11704"/>
    <cellStyle name="Normal 58 8 4 4" xfId="9415"/>
    <cellStyle name="Normal 58 8 4 5" xfId="13158"/>
    <cellStyle name="Normal 58 8 4 6" xfId="7892"/>
    <cellStyle name="Normal 58 8 4 7" xfId="4346"/>
    <cellStyle name="Normal 58 8 5" xfId="1220"/>
    <cellStyle name="Normal 58 8 5 2" xfId="2776"/>
    <cellStyle name="Normal 58 8 5 2 2" xfId="10427"/>
    <cellStyle name="Normal 58 8 5 2 3" xfId="5410"/>
    <cellStyle name="Normal 58 8 5 3" xfId="6808"/>
    <cellStyle name="Normal 58 8 5 3 2" xfId="11823"/>
    <cellStyle name="Normal 58 8 5 4" xfId="8720"/>
    <cellStyle name="Normal 58 8 5 5" xfId="13277"/>
    <cellStyle name="Normal 58 8 5 6" xfId="8021"/>
    <cellStyle name="Normal 58 8 5 7" xfId="3650"/>
    <cellStyle name="Normal 58 8 6" xfId="1617"/>
    <cellStyle name="Normal 58 8 6 2" xfId="9606"/>
    <cellStyle name="Normal 58 8 6 3" xfId="4588"/>
    <cellStyle name="Normal 58 8 7" xfId="5764"/>
    <cellStyle name="Normal 58 8 7 2" xfId="10780"/>
    <cellStyle name="Normal 58 8 8" xfId="8341"/>
    <cellStyle name="Normal 58 8 9" xfId="12234"/>
    <cellStyle name="Normal 58 8_Degree data" xfId="3159"/>
    <cellStyle name="Normal 58 9" xfId="226"/>
    <cellStyle name="Normal 58 9 10" xfId="3524"/>
    <cellStyle name="Normal 58 9 2" xfId="720"/>
    <cellStyle name="Normal 58 9 2 2" xfId="2195"/>
    <cellStyle name="Normal 58 9 2 2 2" xfId="9979"/>
    <cellStyle name="Normal 58 9 2 2 3" xfId="4961"/>
    <cellStyle name="Normal 58 9 2 3" xfId="6342"/>
    <cellStyle name="Normal 58 9 2 3 2" xfId="11358"/>
    <cellStyle name="Normal 58 9 2 4" xfId="9095"/>
    <cellStyle name="Normal 58 9 2 5" xfId="12812"/>
    <cellStyle name="Normal 58 9 2 6" xfId="7572"/>
    <cellStyle name="Normal 58 9 2 7" xfId="4026"/>
    <cellStyle name="Normal 58 9 3" xfId="1129"/>
    <cellStyle name="Normal 58 9 3 2" xfId="2544"/>
    <cellStyle name="Normal 58 9 3 2 2" xfId="10301"/>
    <cellStyle name="Normal 58 9 3 2 3" xfId="5283"/>
    <cellStyle name="Normal 58 9 3 3" xfId="6691"/>
    <cellStyle name="Normal 58 9 3 3 2" xfId="11706"/>
    <cellStyle name="Normal 58 9 3 4" xfId="9417"/>
    <cellStyle name="Normal 58 9 3 5" xfId="13160"/>
    <cellStyle name="Normal 58 9 3 6" xfId="7894"/>
    <cellStyle name="Normal 58 9 3 7" xfId="4348"/>
    <cellStyle name="Normal 58 9 4" xfId="1487"/>
    <cellStyle name="Normal 58 9 4 2" xfId="3046"/>
    <cellStyle name="Normal 58 9 4 2 2" xfId="10688"/>
    <cellStyle name="Normal 58 9 4 2 3" xfId="5671"/>
    <cellStyle name="Normal 58 9 4 3" xfId="7069"/>
    <cellStyle name="Normal 58 9 4 3 2" xfId="12084"/>
    <cellStyle name="Normal 58 9 4 4" xfId="8776"/>
    <cellStyle name="Normal 58 9 4 5" xfId="13538"/>
    <cellStyle name="Normal 58 9 4 6" xfId="8282"/>
    <cellStyle name="Normal 58 9 4 7" xfId="3706"/>
    <cellStyle name="Normal 58 9 5" xfId="1878"/>
    <cellStyle name="Normal 58 9 5 2" xfId="9662"/>
    <cellStyle name="Normal 58 9 5 3" xfId="4644"/>
    <cellStyle name="Normal 58 9 6" xfId="6025"/>
    <cellStyle name="Normal 58 9 6 2" xfId="11041"/>
    <cellStyle name="Normal 58 9 7" xfId="8602"/>
    <cellStyle name="Normal 58 9 8" xfId="12495"/>
    <cellStyle name="Normal 58 9 9" xfId="7255"/>
    <cellStyle name="Normal 58 9_Degree data" xfId="3161"/>
    <cellStyle name="Normal 58_Degree data" xfId="3119"/>
    <cellStyle name="Normal 59" xfId="18"/>
    <cellStyle name="Normal 6" xfId="75"/>
    <cellStyle name="Normal 6 2 2" xfId="19"/>
    <cellStyle name="Normal 6_sreb progression tab 2 redo" xfId="82"/>
    <cellStyle name="Normal 60" xfId="20"/>
    <cellStyle name="Normal 60 2" xfId="305"/>
    <cellStyle name="Normal 60 2 2" xfId="2196"/>
    <cellStyle name="Normal 60 3" xfId="1218"/>
    <cellStyle name="Normal 60_Degree data" xfId="3162"/>
    <cellStyle name="Normal 61" xfId="21"/>
    <cellStyle name="Normal 61 2" xfId="1217"/>
    <cellStyle name="Normal 61 3" xfId="3541"/>
    <cellStyle name="Normal 61_Degree data" xfId="3163"/>
    <cellStyle name="Normal 62" xfId="61"/>
    <cellStyle name="Normal 62 2" xfId="1184"/>
    <cellStyle name="Normal 62 3" xfId="3542"/>
    <cellStyle name="Normal 62_Degree data" xfId="3164"/>
    <cellStyle name="Normal 63" xfId="67"/>
    <cellStyle name="Normal 63 10" xfId="8324"/>
    <cellStyle name="Normal 63 11" xfId="12217"/>
    <cellStyle name="Normal 63 12" xfId="7113"/>
    <cellStyle name="Normal 63 13" xfId="3246"/>
    <cellStyle name="Normal 63 2" xfId="326"/>
    <cellStyle name="Normal 63 2 10" xfId="7218"/>
    <cellStyle name="Normal 63 2 11" xfId="3282"/>
    <cellStyle name="Normal 63 2 2" xfId="683"/>
    <cellStyle name="Normal 63 2 2 2" xfId="1092"/>
    <cellStyle name="Normal 63 2 2 2 2" xfId="2199"/>
    <cellStyle name="Normal 63 2 2 2 2 2" xfId="10304"/>
    <cellStyle name="Normal 63 2 2 2 2 3" xfId="5286"/>
    <cellStyle name="Normal 63 2 2 2 3" xfId="6345"/>
    <cellStyle name="Normal 63 2 2 2 3 2" xfId="11361"/>
    <cellStyle name="Normal 63 2 2 2 4" xfId="9420"/>
    <cellStyle name="Normal 63 2 2 2 5" xfId="12815"/>
    <cellStyle name="Normal 63 2 2 2 6" xfId="7897"/>
    <cellStyle name="Normal 63 2 2 2 7" xfId="4351"/>
    <cellStyle name="Normal 63 2 2 3" xfId="1450"/>
    <cellStyle name="Normal 63 2 2 3 2" xfId="2547"/>
    <cellStyle name="Normal 63 2 2 3 2 2" xfId="10651"/>
    <cellStyle name="Normal 63 2 2 3 2 3" xfId="5634"/>
    <cellStyle name="Normal 63 2 2 3 3" xfId="6694"/>
    <cellStyle name="Normal 63 2 2 3 3 2" xfId="11709"/>
    <cellStyle name="Normal 63 2 2 3 4" xfId="9058"/>
    <cellStyle name="Normal 63 2 2 3 5" xfId="13163"/>
    <cellStyle name="Normal 63 2 2 3 6" xfId="8245"/>
    <cellStyle name="Normal 63 2 2 3 7" xfId="3989"/>
    <cellStyle name="Normal 63 2 2 4" xfId="3009"/>
    <cellStyle name="Normal 63 2 2 4 2" xfId="7032"/>
    <cellStyle name="Normal 63 2 2 4 2 2" xfId="12047"/>
    <cellStyle name="Normal 63 2 2 4 3" xfId="13501"/>
    <cellStyle name="Normal 63 2 2 4 4" xfId="9942"/>
    <cellStyle name="Normal 63 2 2 4 5" xfId="4924"/>
    <cellStyle name="Normal 63 2 2 5" xfId="1841"/>
    <cellStyle name="Normal 63 2 2 5 2" xfId="11004"/>
    <cellStyle name="Normal 63 2 2 5 3" xfId="5988"/>
    <cellStyle name="Normal 63 2 2 6" xfId="8565"/>
    <cellStyle name="Normal 63 2 2 7" xfId="12458"/>
    <cellStyle name="Normal 63 2 2 8" xfId="7535"/>
    <cellStyle name="Normal 63 2 2 9" xfId="3487"/>
    <cellStyle name="Normal 63 2 2_Degree data" xfId="3167"/>
    <cellStyle name="Normal 63 2 3" xfId="478"/>
    <cellStyle name="Normal 63 2 3 2" xfId="2198"/>
    <cellStyle name="Normal 63 2 3 2 2" xfId="9737"/>
    <cellStyle name="Normal 63 2 3 2 3" xfId="4719"/>
    <cellStyle name="Normal 63 2 3 3" xfId="6344"/>
    <cellStyle name="Normal 63 2 3 3 2" xfId="11360"/>
    <cellStyle name="Normal 63 2 3 4" xfId="8853"/>
    <cellStyle name="Normal 63 2 3 5" xfId="12814"/>
    <cellStyle name="Normal 63 2 3 6" xfId="7330"/>
    <cellStyle name="Normal 63 2 3 7" xfId="3784"/>
    <cellStyle name="Normal 63 2 4" xfId="887"/>
    <cellStyle name="Normal 63 2 4 2" xfId="2546"/>
    <cellStyle name="Normal 63 2 4 2 2" xfId="10303"/>
    <cellStyle name="Normal 63 2 4 2 3" xfId="5285"/>
    <cellStyle name="Normal 63 2 4 3" xfId="6693"/>
    <cellStyle name="Normal 63 2 4 3 2" xfId="11708"/>
    <cellStyle name="Normal 63 2 4 4" xfId="9419"/>
    <cellStyle name="Normal 63 2 4 5" xfId="13162"/>
    <cellStyle name="Normal 63 2 4 6" xfId="7896"/>
    <cellStyle name="Normal 63 2 4 7" xfId="4350"/>
    <cellStyle name="Normal 63 2 5" xfId="1239"/>
    <cellStyle name="Normal 63 2 5 2" xfId="2795"/>
    <cellStyle name="Normal 63 2 5 2 2" xfId="10446"/>
    <cellStyle name="Normal 63 2 5 2 3" xfId="5429"/>
    <cellStyle name="Normal 63 2 5 3" xfId="6827"/>
    <cellStyle name="Normal 63 2 5 3 2" xfId="11842"/>
    <cellStyle name="Normal 63 2 5 4" xfId="8739"/>
    <cellStyle name="Normal 63 2 5 5" xfId="13296"/>
    <cellStyle name="Normal 63 2 5 6" xfId="8040"/>
    <cellStyle name="Normal 63 2 5 7" xfId="3669"/>
    <cellStyle name="Normal 63 2 6" xfId="1636"/>
    <cellStyle name="Normal 63 2 6 2" xfId="9625"/>
    <cellStyle name="Normal 63 2 6 3" xfId="4607"/>
    <cellStyle name="Normal 63 2 7" xfId="5783"/>
    <cellStyle name="Normal 63 2 7 2" xfId="10799"/>
    <cellStyle name="Normal 63 2 8" xfId="8360"/>
    <cellStyle name="Normal 63 2 9" xfId="12253"/>
    <cellStyle name="Normal 63 2_Degree data" xfId="3166"/>
    <cellStyle name="Normal 63 3" xfId="287"/>
    <cellStyle name="Normal 63 3 10" xfId="3464"/>
    <cellStyle name="Normal 63 3 2" xfId="660"/>
    <cellStyle name="Normal 63 3 2 2" xfId="2200"/>
    <cellStyle name="Normal 63 3 2 2 2" xfId="9919"/>
    <cellStyle name="Normal 63 3 2 2 3" xfId="4901"/>
    <cellStyle name="Normal 63 3 2 3" xfId="6346"/>
    <cellStyle name="Normal 63 3 2 3 2" xfId="11362"/>
    <cellStyle name="Normal 63 3 2 4" xfId="9035"/>
    <cellStyle name="Normal 63 3 2 5" xfId="12816"/>
    <cellStyle name="Normal 63 3 2 6" xfId="7512"/>
    <cellStyle name="Normal 63 3 2 7" xfId="3966"/>
    <cellStyle name="Normal 63 3 3" xfId="1069"/>
    <cellStyle name="Normal 63 3 3 2" xfId="2548"/>
    <cellStyle name="Normal 63 3 3 2 2" xfId="10305"/>
    <cellStyle name="Normal 63 3 3 2 3" xfId="5287"/>
    <cellStyle name="Normal 63 3 3 3" xfId="6695"/>
    <cellStyle name="Normal 63 3 3 3 2" xfId="11710"/>
    <cellStyle name="Normal 63 3 3 4" xfId="9421"/>
    <cellStyle name="Normal 63 3 3 5" xfId="13164"/>
    <cellStyle name="Normal 63 3 3 6" xfId="7898"/>
    <cellStyle name="Normal 63 3 3 7" xfId="4352"/>
    <cellStyle name="Normal 63 3 4" xfId="1427"/>
    <cellStyle name="Normal 63 3 4 2" xfId="2986"/>
    <cellStyle name="Normal 63 3 4 2 2" xfId="10628"/>
    <cellStyle name="Normal 63 3 4 2 3" xfId="5611"/>
    <cellStyle name="Normal 63 3 4 3" xfId="7009"/>
    <cellStyle name="Normal 63 3 4 3 2" xfId="12024"/>
    <cellStyle name="Normal 63 3 4 4" xfId="8716"/>
    <cellStyle name="Normal 63 3 4 5" xfId="13478"/>
    <cellStyle name="Normal 63 3 4 6" xfId="8222"/>
    <cellStyle name="Normal 63 3 4 7" xfId="3646"/>
    <cellStyle name="Normal 63 3 5" xfId="1818"/>
    <cellStyle name="Normal 63 3 5 2" xfId="9602"/>
    <cellStyle name="Normal 63 3 5 3" xfId="4584"/>
    <cellStyle name="Normal 63 3 6" xfId="5965"/>
    <cellStyle name="Normal 63 3 6 2" xfId="10981"/>
    <cellStyle name="Normal 63 3 7" xfId="8542"/>
    <cellStyle name="Normal 63 3 8" xfId="12435"/>
    <cellStyle name="Normal 63 3 9" xfId="7195"/>
    <cellStyle name="Normal 63 3_Degree data" xfId="3168"/>
    <cellStyle name="Normal 63 4" xfId="578"/>
    <cellStyle name="Normal 63 4 2" xfId="987"/>
    <cellStyle name="Normal 63 4 2 2" xfId="2201"/>
    <cellStyle name="Normal 63 4 2 2 2" xfId="10306"/>
    <cellStyle name="Normal 63 4 2 2 3" xfId="5288"/>
    <cellStyle name="Normal 63 4 2 3" xfId="6347"/>
    <cellStyle name="Normal 63 4 2 3 2" xfId="11363"/>
    <cellStyle name="Normal 63 4 2 4" xfId="9422"/>
    <cellStyle name="Normal 63 4 2 5" xfId="12817"/>
    <cellStyle name="Normal 63 4 2 6" xfId="7899"/>
    <cellStyle name="Normal 63 4 2 7" xfId="4353"/>
    <cellStyle name="Normal 63 4 3" xfId="1343"/>
    <cellStyle name="Normal 63 4 3 2" xfId="2549"/>
    <cellStyle name="Normal 63 4 3 2 2" xfId="10546"/>
    <cellStyle name="Normal 63 4 3 2 3" xfId="5529"/>
    <cellStyle name="Normal 63 4 3 3" xfId="6696"/>
    <cellStyle name="Normal 63 4 3 3 2" xfId="11711"/>
    <cellStyle name="Normal 63 4 3 4" xfId="8953"/>
    <cellStyle name="Normal 63 4 3 5" xfId="13165"/>
    <cellStyle name="Normal 63 4 3 6" xfId="8140"/>
    <cellStyle name="Normal 63 4 3 7" xfId="3884"/>
    <cellStyle name="Normal 63 4 4" xfId="2901"/>
    <cellStyle name="Normal 63 4 4 2" xfId="6927"/>
    <cellStyle name="Normal 63 4 4 2 2" xfId="11942"/>
    <cellStyle name="Normal 63 4 4 3" xfId="13396"/>
    <cellStyle name="Normal 63 4 4 4" xfId="9837"/>
    <cellStyle name="Normal 63 4 4 5" xfId="4819"/>
    <cellStyle name="Normal 63 4 5" xfId="1736"/>
    <cellStyle name="Normal 63 4 5 2" xfId="10899"/>
    <cellStyle name="Normal 63 4 5 3" xfId="5883"/>
    <cellStyle name="Normal 63 4 6" xfId="8460"/>
    <cellStyle name="Normal 63 4 7" xfId="12353"/>
    <cellStyle name="Normal 63 4 8" xfId="7430"/>
    <cellStyle name="Normal 63 4 9" xfId="3382"/>
    <cellStyle name="Normal 63 4_Degree data" xfId="3169"/>
    <cellStyle name="Normal 63 5" xfId="442"/>
    <cellStyle name="Normal 63 5 2" xfId="2197"/>
    <cellStyle name="Normal 63 5 2 2" xfId="9701"/>
    <cellStyle name="Normal 63 5 2 3" xfId="4683"/>
    <cellStyle name="Normal 63 5 3" xfId="6343"/>
    <cellStyle name="Normal 63 5 3 2" xfId="11359"/>
    <cellStyle name="Normal 63 5 4" xfId="8817"/>
    <cellStyle name="Normal 63 5 5" xfId="12813"/>
    <cellStyle name="Normal 63 5 6" xfId="7294"/>
    <cellStyle name="Normal 63 5 7" xfId="3748"/>
    <cellStyle name="Normal 63 6" xfId="851"/>
    <cellStyle name="Normal 63 6 2" xfId="2545"/>
    <cellStyle name="Normal 63 6 2 2" xfId="10302"/>
    <cellStyle name="Normal 63 6 2 3" xfId="5284"/>
    <cellStyle name="Normal 63 6 3" xfId="6692"/>
    <cellStyle name="Normal 63 6 3 2" xfId="11707"/>
    <cellStyle name="Normal 63 6 4" xfId="9418"/>
    <cellStyle name="Normal 63 6 5" xfId="13161"/>
    <cellStyle name="Normal 63 6 6" xfId="7895"/>
    <cellStyle name="Normal 63 6 7" xfId="4349"/>
    <cellStyle name="Normal 63 7" xfId="1201"/>
    <cellStyle name="Normal 63 7 2" xfId="2754"/>
    <cellStyle name="Normal 63 7 2 2" xfId="10410"/>
    <cellStyle name="Normal 63 7 2 3" xfId="5393"/>
    <cellStyle name="Normal 63 7 3" xfId="6791"/>
    <cellStyle name="Normal 63 7 3 2" xfId="11806"/>
    <cellStyle name="Normal 63 7 4" xfId="8633"/>
    <cellStyle name="Normal 63 7 5" xfId="13260"/>
    <cellStyle name="Normal 63 7 6" xfId="8004"/>
    <cellStyle name="Normal 63 7 7" xfId="3557"/>
    <cellStyle name="Normal 63 8" xfId="1600"/>
    <cellStyle name="Normal 63 8 2" xfId="9520"/>
    <cellStyle name="Normal 63 8 3" xfId="4502"/>
    <cellStyle name="Normal 63 9" xfId="5745"/>
    <cellStyle name="Normal 63 9 2" xfId="10761"/>
    <cellStyle name="Normal 63_Degree data" xfId="3165"/>
    <cellStyle name="Normal 64" xfId="145"/>
    <cellStyle name="Normal 64 2" xfId="1246"/>
    <cellStyle name="Normal 64 3" xfId="3564"/>
    <cellStyle name="Normal 64_Degree data" xfId="3170"/>
    <cellStyle name="Normal 65" xfId="147"/>
    <cellStyle name="Normal 65 2" xfId="1248"/>
    <cellStyle name="Normal 65 3" xfId="3566"/>
    <cellStyle name="Normal 65_Degree data" xfId="3171"/>
    <cellStyle name="Normal 66" xfId="92"/>
    <cellStyle name="Normal 66 2" xfId="1247"/>
    <cellStyle name="Normal 66 3" xfId="3565"/>
    <cellStyle name="Normal 66_Degree data" xfId="3172"/>
    <cellStyle name="Normal 67" xfId="64"/>
    <cellStyle name="Normal 67 2" xfId="1279"/>
    <cellStyle name="Normal 67 3" xfId="3598"/>
    <cellStyle name="Normal 67_Degree data" xfId="3173"/>
    <cellStyle name="Normal 68" xfId="144"/>
    <cellStyle name="Normal 68 2" xfId="1380"/>
    <cellStyle name="Normal 68 3" xfId="3599"/>
    <cellStyle name="Normal 68_Degree data" xfId="3174"/>
    <cellStyle name="Normal 69" xfId="148"/>
    <cellStyle name="Normal 69 2" xfId="1409"/>
    <cellStyle name="Normal 69 3" xfId="3628"/>
    <cellStyle name="Normal 69_Degree data" xfId="3175"/>
    <cellStyle name="Normal 7" xfId="91"/>
    <cellStyle name="Normal 7 10" xfId="745"/>
    <cellStyle name="Normal 7 10 2" xfId="2202"/>
    <cellStyle name="Normal 7 10 2 2" xfId="10307"/>
    <cellStyle name="Normal 7 10 2 3" xfId="5289"/>
    <cellStyle name="Normal 7 10 3" xfId="6349"/>
    <cellStyle name="Normal 7 10 3 2" xfId="11364"/>
    <cellStyle name="Normal 7 10 4" xfId="9423"/>
    <cellStyle name="Normal 7 10 5" xfId="12818"/>
    <cellStyle name="Normal 7 10 6" xfId="7900"/>
    <cellStyle name="Normal 7 10 7" xfId="4354"/>
    <cellStyle name="Normal 7 11" xfId="1149"/>
    <cellStyle name="Normal 7 11 2" xfId="2550"/>
    <cellStyle name="Normal 7 11 2 2" xfId="10359"/>
    <cellStyle name="Normal 7 11 2 3" xfId="5342"/>
    <cellStyle name="Normal 7 11 3" xfId="6697"/>
    <cellStyle name="Normal 7 11 3 2" xfId="11712"/>
    <cellStyle name="Normal 7 11 4" xfId="8617"/>
    <cellStyle name="Normal 7 11 5" xfId="13166"/>
    <cellStyle name="Normal 7 11 6" xfId="7953"/>
    <cellStyle name="Normal 7 11 7" xfId="3539"/>
    <cellStyle name="Normal 7 12" xfId="2661"/>
    <cellStyle name="Normal 7 12 2" xfId="6740"/>
    <cellStyle name="Normal 7 12 2 2" xfId="11755"/>
    <cellStyle name="Normal 7 12 3" xfId="13209"/>
    <cellStyle name="Normal 7 12 4" xfId="9503"/>
    <cellStyle name="Normal 7 12 5" xfId="4485"/>
    <cellStyle name="Normal 7 13" xfId="1549"/>
    <cellStyle name="Normal 7 13 2" xfId="12166"/>
    <cellStyle name="Normal 7 13 3" xfId="10710"/>
    <cellStyle name="Normal 7 13 4" xfId="5694"/>
    <cellStyle name="Normal 7 14" xfId="1509"/>
    <cellStyle name="Normal 7 14 2" xfId="8305"/>
    <cellStyle name="Normal 7 15" xfId="12126"/>
    <cellStyle name="Normal 7 16" xfId="7097"/>
    <cellStyle name="Normal 7 17" xfId="3225"/>
    <cellStyle name="Normal 7 2" xfId="138"/>
    <cellStyle name="Normal 7 2 10" xfId="1561"/>
    <cellStyle name="Normal 7 2 10 2" xfId="12178"/>
    <cellStyle name="Normal 7 2 10 3" xfId="10722"/>
    <cellStyle name="Normal 7 2 10 4" xfId="5706"/>
    <cellStyle name="Normal 7 2 11" xfId="1531"/>
    <cellStyle name="Normal 7 2 11 2" xfId="8330"/>
    <cellStyle name="Normal 7 2 12" xfId="12148"/>
    <cellStyle name="Normal 7 2 13" xfId="7110"/>
    <cellStyle name="Normal 7 2 14" xfId="3252"/>
    <cellStyle name="Normal 7 2 2" xfId="179"/>
    <cellStyle name="Normal 7 2 2 10" xfId="12280"/>
    <cellStyle name="Normal 7 2 2 11" xfId="7140"/>
    <cellStyle name="Normal 7 2 2 12" xfId="3309"/>
    <cellStyle name="Normal 7 2 2 2" xfId="354"/>
    <cellStyle name="Normal 7 2 2 2 10" xfId="3513"/>
    <cellStyle name="Normal 7 2 2 2 2" xfId="709"/>
    <cellStyle name="Normal 7 2 2 2 2 2" xfId="2205"/>
    <cellStyle name="Normal 7 2 2 2 2 2 2" xfId="9968"/>
    <cellStyle name="Normal 7 2 2 2 2 2 3" xfId="4950"/>
    <cellStyle name="Normal 7 2 2 2 2 3" xfId="6352"/>
    <cellStyle name="Normal 7 2 2 2 2 3 2" xfId="11367"/>
    <cellStyle name="Normal 7 2 2 2 2 4" xfId="9084"/>
    <cellStyle name="Normal 7 2 2 2 2 5" xfId="12821"/>
    <cellStyle name="Normal 7 2 2 2 2 6" xfId="7561"/>
    <cellStyle name="Normal 7 2 2 2 2 7" xfId="4015"/>
    <cellStyle name="Normal 7 2 2 2 3" xfId="1118"/>
    <cellStyle name="Normal 7 2 2 2 3 2" xfId="2553"/>
    <cellStyle name="Normal 7 2 2 2 3 2 2" xfId="10310"/>
    <cellStyle name="Normal 7 2 2 2 3 2 3" xfId="5292"/>
    <cellStyle name="Normal 7 2 2 2 3 3" xfId="6700"/>
    <cellStyle name="Normal 7 2 2 2 3 3 2" xfId="11715"/>
    <cellStyle name="Normal 7 2 2 2 3 4" xfId="9426"/>
    <cellStyle name="Normal 7 2 2 2 3 5" xfId="13169"/>
    <cellStyle name="Normal 7 2 2 2 3 6" xfId="7903"/>
    <cellStyle name="Normal 7 2 2 2 3 7" xfId="4357"/>
    <cellStyle name="Normal 7 2 2 2 4" xfId="1476"/>
    <cellStyle name="Normal 7 2 2 2 4 2" xfId="3035"/>
    <cellStyle name="Normal 7 2 2 2 4 2 2" xfId="10677"/>
    <cellStyle name="Normal 7 2 2 2 4 2 3" xfId="5660"/>
    <cellStyle name="Normal 7 2 2 2 4 3" xfId="7058"/>
    <cellStyle name="Normal 7 2 2 2 4 3 2" xfId="12073"/>
    <cellStyle name="Normal 7 2 2 2 4 4" xfId="8765"/>
    <cellStyle name="Normal 7 2 2 2 4 5" xfId="13527"/>
    <cellStyle name="Normal 7 2 2 2 4 6" xfId="8271"/>
    <cellStyle name="Normal 7 2 2 2 4 7" xfId="3695"/>
    <cellStyle name="Normal 7 2 2 2 5" xfId="1867"/>
    <cellStyle name="Normal 7 2 2 2 5 2" xfId="9651"/>
    <cellStyle name="Normal 7 2 2 2 5 3" xfId="4633"/>
    <cellStyle name="Normal 7 2 2 2 6" xfId="6014"/>
    <cellStyle name="Normal 7 2 2 2 6 2" xfId="11030"/>
    <cellStyle name="Normal 7 2 2 2 7" xfId="8591"/>
    <cellStyle name="Normal 7 2 2 2 8" xfId="12484"/>
    <cellStyle name="Normal 7 2 2 2 9" xfId="7244"/>
    <cellStyle name="Normal 7 2 2 2_Degree data" xfId="3179"/>
    <cellStyle name="Normal 7 2 2 3" xfId="605"/>
    <cellStyle name="Normal 7 2 2 3 2" xfId="1014"/>
    <cellStyle name="Normal 7 2 2 3 2 2" xfId="2206"/>
    <cellStyle name="Normal 7 2 2 3 2 2 2" xfId="10311"/>
    <cellStyle name="Normal 7 2 2 3 2 2 3" xfId="5293"/>
    <cellStyle name="Normal 7 2 2 3 2 3" xfId="6353"/>
    <cellStyle name="Normal 7 2 2 3 2 3 2" xfId="11368"/>
    <cellStyle name="Normal 7 2 2 3 2 4" xfId="9427"/>
    <cellStyle name="Normal 7 2 2 3 2 5" xfId="12822"/>
    <cellStyle name="Normal 7 2 2 3 2 6" xfId="7904"/>
    <cellStyle name="Normal 7 2 2 3 2 7" xfId="4358"/>
    <cellStyle name="Normal 7 2 2 3 3" xfId="1370"/>
    <cellStyle name="Normal 7 2 2 3 3 2" xfId="2554"/>
    <cellStyle name="Normal 7 2 2 3 3 2 2" xfId="10573"/>
    <cellStyle name="Normal 7 2 2 3 3 2 3" xfId="5556"/>
    <cellStyle name="Normal 7 2 2 3 3 3" xfId="6701"/>
    <cellStyle name="Normal 7 2 2 3 3 3 2" xfId="11716"/>
    <cellStyle name="Normal 7 2 2 3 3 4" xfId="8980"/>
    <cellStyle name="Normal 7 2 2 3 3 5" xfId="13170"/>
    <cellStyle name="Normal 7 2 2 3 3 6" xfId="8167"/>
    <cellStyle name="Normal 7 2 2 3 3 7" xfId="3911"/>
    <cellStyle name="Normal 7 2 2 3 4" xfId="2928"/>
    <cellStyle name="Normal 7 2 2 3 4 2" xfId="6954"/>
    <cellStyle name="Normal 7 2 2 3 4 2 2" xfId="11969"/>
    <cellStyle name="Normal 7 2 2 3 4 3" xfId="13423"/>
    <cellStyle name="Normal 7 2 2 3 4 4" xfId="9864"/>
    <cellStyle name="Normal 7 2 2 3 4 5" xfId="4846"/>
    <cellStyle name="Normal 7 2 2 3 5" xfId="1763"/>
    <cellStyle name="Normal 7 2 2 3 5 2" xfId="10926"/>
    <cellStyle name="Normal 7 2 2 3 5 3" xfId="5910"/>
    <cellStyle name="Normal 7 2 2 3 6" xfId="8487"/>
    <cellStyle name="Normal 7 2 2 3 7" xfId="12380"/>
    <cellStyle name="Normal 7 2 2 3 8" xfId="7457"/>
    <cellStyle name="Normal 7 2 2 3 9" xfId="3409"/>
    <cellStyle name="Normal 7 2 2 3_Degree data" xfId="3180"/>
    <cellStyle name="Normal 7 2 2 4" xfId="505"/>
    <cellStyle name="Normal 7 2 2 4 2" xfId="914"/>
    <cellStyle name="Normal 7 2 2 4 2 2" xfId="9764"/>
    <cellStyle name="Normal 7 2 2 4 2 3" xfId="4746"/>
    <cellStyle name="Normal 7 2 2 4 3" xfId="2204"/>
    <cellStyle name="Normal 7 2 2 4 3 2" xfId="11366"/>
    <cellStyle name="Normal 7 2 2 4 3 3" xfId="6351"/>
    <cellStyle name="Normal 7 2 2 4 4" xfId="8880"/>
    <cellStyle name="Normal 7 2 2 4 5" xfId="12820"/>
    <cellStyle name="Normal 7 2 2 4 6" xfId="7357"/>
    <cellStyle name="Normal 7 2 2 4 7" xfId="3811"/>
    <cellStyle name="Normal 7 2 2 5" xfId="781"/>
    <cellStyle name="Normal 7 2 2 5 2" xfId="2552"/>
    <cellStyle name="Normal 7 2 2 5 2 2" xfId="10309"/>
    <cellStyle name="Normal 7 2 2 5 2 3" xfId="5291"/>
    <cellStyle name="Normal 7 2 2 5 3" xfId="6699"/>
    <cellStyle name="Normal 7 2 2 5 3 2" xfId="11714"/>
    <cellStyle name="Normal 7 2 2 5 4" xfId="9425"/>
    <cellStyle name="Normal 7 2 2 5 5" xfId="13168"/>
    <cellStyle name="Normal 7 2 2 5 6" xfId="7902"/>
    <cellStyle name="Normal 7 2 2 5 7" xfId="4356"/>
    <cellStyle name="Normal 7 2 2 6" xfId="1269"/>
    <cellStyle name="Normal 7 2 2 6 2" xfId="2826"/>
    <cellStyle name="Normal 7 2 2 6 2 2" xfId="10473"/>
    <cellStyle name="Normal 7 2 2 6 2 3" xfId="5456"/>
    <cellStyle name="Normal 7 2 2 6 3" xfId="6854"/>
    <cellStyle name="Normal 7 2 2 6 3 2" xfId="11869"/>
    <cellStyle name="Normal 7 2 2 6 4" xfId="8661"/>
    <cellStyle name="Normal 7 2 2 6 5" xfId="13323"/>
    <cellStyle name="Normal 7 2 2 6 6" xfId="8067"/>
    <cellStyle name="Normal 7 2 2 6 7" xfId="3588"/>
    <cellStyle name="Normal 7 2 2 7" xfId="1663"/>
    <cellStyle name="Normal 7 2 2 7 2" xfId="9547"/>
    <cellStyle name="Normal 7 2 2 7 3" xfId="4529"/>
    <cellStyle name="Normal 7 2 2 8" xfId="5810"/>
    <cellStyle name="Normal 7 2 2 8 2" xfId="10826"/>
    <cellStyle name="Normal 7 2 2 9" xfId="8387"/>
    <cellStyle name="Normal 7 2 2_Degree data" xfId="3178"/>
    <cellStyle name="Normal 7 2 3" xfId="205"/>
    <cellStyle name="Normal 7 2 3 10" xfId="7183"/>
    <cellStyle name="Normal 7 2 3 11" xfId="3352"/>
    <cellStyle name="Normal 7 2 3 2" xfId="398"/>
    <cellStyle name="Normal 7 2 3 2 2" xfId="648"/>
    <cellStyle name="Normal 7 2 3 2 2 2" xfId="2208"/>
    <cellStyle name="Normal 7 2 3 2 2 2 2" xfId="10313"/>
    <cellStyle name="Normal 7 2 3 2 2 2 3" xfId="5295"/>
    <cellStyle name="Normal 7 2 3 2 2 3" xfId="6355"/>
    <cellStyle name="Normal 7 2 3 2 2 3 2" xfId="11370"/>
    <cellStyle name="Normal 7 2 3 2 2 4" xfId="9429"/>
    <cellStyle name="Normal 7 2 3 2 2 5" xfId="12824"/>
    <cellStyle name="Normal 7 2 3 2 2 6" xfId="7906"/>
    <cellStyle name="Normal 7 2 3 2 2 7" xfId="4360"/>
    <cellStyle name="Normal 7 2 3 2 3" xfId="1057"/>
    <cellStyle name="Normal 7 2 3 2 3 2" xfId="2556"/>
    <cellStyle name="Normal 7 2 3 2 3 2 2" xfId="10616"/>
    <cellStyle name="Normal 7 2 3 2 3 2 3" xfId="5599"/>
    <cellStyle name="Normal 7 2 3 2 3 3" xfId="6703"/>
    <cellStyle name="Normal 7 2 3 2 3 3 2" xfId="11718"/>
    <cellStyle name="Normal 7 2 3 2 3 4" xfId="9023"/>
    <cellStyle name="Normal 7 2 3 2 3 5" xfId="13172"/>
    <cellStyle name="Normal 7 2 3 2 3 6" xfId="8210"/>
    <cellStyle name="Normal 7 2 3 2 3 7" xfId="3954"/>
    <cellStyle name="Normal 7 2 3 2 4" xfId="1415"/>
    <cellStyle name="Normal 7 2 3 2 4 2" xfId="2973"/>
    <cellStyle name="Normal 7 2 3 2 4 2 2" xfId="12012"/>
    <cellStyle name="Normal 7 2 3 2 4 2 3" xfId="6997"/>
    <cellStyle name="Normal 7 2 3 2 4 3" xfId="13466"/>
    <cellStyle name="Normal 7 2 3 2 4 4" xfId="9907"/>
    <cellStyle name="Normal 7 2 3 2 4 5" xfId="4889"/>
    <cellStyle name="Normal 7 2 3 2 5" xfId="1806"/>
    <cellStyle name="Normal 7 2 3 2 5 2" xfId="10969"/>
    <cellStyle name="Normal 7 2 3 2 5 3" xfId="5953"/>
    <cellStyle name="Normal 7 2 3 2 6" xfId="8530"/>
    <cellStyle name="Normal 7 2 3 2 7" xfId="12423"/>
    <cellStyle name="Normal 7 2 3 2 8" xfId="7500"/>
    <cellStyle name="Normal 7 2 3 2 9" xfId="3452"/>
    <cellStyle name="Normal 7 2 3 2_Degree data" xfId="3182"/>
    <cellStyle name="Normal 7 2 3 3" xfId="548"/>
    <cellStyle name="Normal 7 2 3 3 2" xfId="957"/>
    <cellStyle name="Normal 7 2 3 3 2 2" xfId="9807"/>
    <cellStyle name="Normal 7 2 3 3 2 3" xfId="4789"/>
    <cellStyle name="Normal 7 2 3 3 3" xfId="2207"/>
    <cellStyle name="Normal 7 2 3 3 3 2" xfId="11369"/>
    <cellStyle name="Normal 7 2 3 3 3 3" xfId="6354"/>
    <cellStyle name="Normal 7 2 3 3 4" xfId="8923"/>
    <cellStyle name="Normal 7 2 3 3 5" xfId="12823"/>
    <cellStyle name="Normal 7 2 3 3 6" xfId="7400"/>
    <cellStyle name="Normal 7 2 3 3 7" xfId="3854"/>
    <cellStyle name="Normal 7 2 3 4" xfId="811"/>
    <cellStyle name="Normal 7 2 3 4 2" xfId="2555"/>
    <cellStyle name="Normal 7 2 3 4 2 2" xfId="10312"/>
    <cellStyle name="Normal 7 2 3 4 2 3" xfId="5294"/>
    <cellStyle name="Normal 7 2 3 4 3" xfId="6702"/>
    <cellStyle name="Normal 7 2 3 4 3 2" xfId="11717"/>
    <cellStyle name="Normal 7 2 3 4 4" xfId="9428"/>
    <cellStyle name="Normal 7 2 3 4 5" xfId="13171"/>
    <cellStyle name="Normal 7 2 3 4 6" xfId="7905"/>
    <cellStyle name="Normal 7 2 3 4 7" xfId="4359"/>
    <cellStyle name="Normal 7 2 3 5" xfId="1313"/>
    <cellStyle name="Normal 7 2 3 5 2" xfId="2871"/>
    <cellStyle name="Normal 7 2 3 5 2 2" xfId="10516"/>
    <cellStyle name="Normal 7 2 3 5 2 3" xfId="5499"/>
    <cellStyle name="Normal 7 2 3 5 3" xfId="6897"/>
    <cellStyle name="Normal 7 2 3 5 3 2" xfId="11912"/>
    <cellStyle name="Normal 7 2 3 5 4" xfId="8704"/>
    <cellStyle name="Normal 7 2 3 5 5" xfId="13366"/>
    <cellStyle name="Normal 7 2 3 5 6" xfId="8110"/>
    <cellStyle name="Normal 7 2 3 5 7" xfId="3634"/>
    <cellStyle name="Normal 7 2 3 6" xfId="1706"/>
    <cellStyle name="Normal 7 2 3 6 2" xfId="9590"/>
    <cellStyle name="Normal 7 2 3 6 3" xfId="4572"/>
    <cellStyle name="Normal 7 2 3 7" xfId="5853"/>
    <cellStyle name="Normal 7 2 3 7 2" xfId="10869"/>
    <cellStyle name="Normal 7 2 3 8" xfId="8430"/>
    <cellStyle name="Normal 7 2 3 9" xfId="12323"/>
    <cellStyle name="Normal 7 2 3_Degree data" xfId="3181"/>
    <cellStyle name="Normal 7 2 4" xfId="241"/>
    <cellStyle name="Normal 7 2 4 10" xfId="7215"/>
    <cellStyle name="Normal 7 2 4 11" xfId="3279"/>
    <cellStyle name="Normal 7 2 4 2" xfId="323"/>
    <cellStyle name="Normal 7 2 4 2 2" xfId="680"/>
    <cellStyle name="Normal 7 2 4 2 2 2" xfId="2210"/>
    <cellStyle name="Normal 7 2 4 2 2 2 2" xfId="10315"/>
    <cellStyle name="Normal 7 2 4 2 2 2 3" xfId="5297"/>
    <cellStyle name="Normal 7 2 4 2 2 3" xfId="6357"/>
    <cellStyle name="Normal 7 2 4 2 2 3 2" xfId="11372"/>
    <cellStyle name="Normal 7 2 4 2 2 4" xfId="9431"/>
    <cellStyle name="Normal 7 2 4 2 2 5" xfId="12826"/>
    <cellStyle name="Normal 7 2 4 2 2 6" xfId="7908"/>
    <cellStyle name="Normal 7 2 4 2 2 7" xfId="4362"/>
    <cellStyle name="Normal 7 2 4 2 3" xfId="1089"/>
    <cellStyle name="Normal 7 2 4 2 3 2" xfId="2558"/>
    <cellStyle name="Normal 7 2 4 2 3 2 2" xfId="10648"/>
    <cellStyle name="Normal 7 2 4 2 3 2 3" xfId="5631"/>
    <cellStyle name="Normal 7 2 4 2 3 3" xfId="6705"/>
    <cellStyle name="Normal 7 2 4 2 3 3 2" xfId="11720"/>
    <cellStyle name="Normal 7 2 4 2 3 4" xfId="9055"/>
    <cellStyle name="Normal 7 2 4 2 3 5" xfId="13174"/>
    <cellStyle name="Normal 7 2 4 2 3 6" xfId="8242"/>
    <cellStyle name="Normal 7 2 4 2 3 7" xfId="3986"/>
    <cellStyle name="Normal 7 2 4 2 4" xfId="1447"/>
    <cellStyle name="Normal 7 2 4 2 4 2" xfId="3006"/>
    <cellStyle name="Normal 7 2 4 2 4 2 2" xfId="12044"/>
    <cellStyle name="Normal 7 2 4 2 4 2 3" xfId="7029"/>
    <cellStyle name="Normal 7 2 4 2 4 3" xfId="13498"/>
    <cellStyle name="Normal 7 2 4 2 4 4" xfId="9939"/>
    <cellStyle name="Normal 7 2 4 2 4 5" xfId="4921"/>
    <cellStyle name="Normal 7 2 4 2 5" xfId="1838"/>
    <cellStyle name="Normal 7 2 4 2 5 2" xfId="11001"/>
    <cellStyle name="Normal 7 2 4 2 5 3" xfId="5985"/>
    <cellStyle name="Normal 7 2 4 2 6" xfId="8562"/>
    <cellStyle name="Normal 7 2 4 2 7" xfId="12455"/>
    <cellStyle name="Normal 7 2 4 2 8" xfId="7532"/>
    <cellStyle name="Normal 7 2 4 2 9" xfId="3484"/>
    <cellStyle name="Normal 7 2 4 2_Degree data" xfId="3184"/>
    <cellStyle name="Normal 7 2 4 3" xfId="475"/>
    <cellStyle name="Normal 7 2 4 3 2" xfId="2209"/>
    <cellStyle name="Normal 7 2 4 3 2 2" xfId="9734"/>
    <cellStyle name="Normal 7 2 4 3 2 3" xfId="4716"/>
    <cellStyle name="Normal 7 2 4 3 3" xfId="6356"/>
    <cellStyle name="Normal 7 2 4 3 3 2" xfId="11371"/>
    <cellStyle name="Normal 7 2 4 3 4" xfId="8850"/>
    <cellStyle name="Normal 7 2 4 3 5" xfId="12825"/>
    <cellStyle name="Normal 7 2 4 3 6" xfId="7327"/>
    <cellStyle name="Normal 7 2 4 3 7" xfId="3781"/>
    <cellStyle name="Normal 7 2 4 4" xfId="884"/>
    <cellStyle name="Normal 7 2 4 4 2" xfId="2557"/>
    <cellStyle name="Normal 7 2 4 4 2 2" xfId="10314"/>
    <cellStyle name="Normal 7 2 4 4 2 3" xfId="5296"/>
    <cellStyle name="Normal 7 2 4 4 3" xfId="6704"/>
    <cellStyle name="Normal 7 2 4 4 3 2" xfId="11719"/>
    <cellStyle name="Normal 7 2 4 4 4" xfId="9430"/>
    <cellStyle name="Normal 7 2 4 4 5" xfId="13173"/>
    <cellStyle name="Normal 7 2 4 4 6" xfId="7907"/>
    <cellStyle name="Normal 7 2 4 4 7" xfId="4361"/>
    <cellStyle name="Normal 7 2 4 5" xfId="1236"/>
    <cellStyle name="Normal 7 2 4 5 2" xfId="2792"/>
    <cellStyle name="Normal 7 2 4 5 2 2" xfId="10443"/>
    <cellStyle name="Normal 7 2 4 5 2 3" xfId="5426"/>
    <cellStyle name="Normal 7 2 4 5 3" xfId="6824"/>
    <cellStyle name="Normal 7 2 4 5 3 2" xfId="11839"/>
    <cellStyle name="Normal 7 2 4 5 4" xfId="8736"/>
    <cellStyle name="Normal 7 2 4 5 5" xfId="13293"/>
    <cellStyle name="Normal 7 2 4 5 6" xfId="8037"/>
    <cellStyle name="Normal 7 2 4 5 7" xfId="3666"/>
    <cellStyle name="Normal 7 2 4 6" xfId="1633"/>
    <cellStyle name="Normal 7 2 4 6 2" xfId="9622"/>
    <cellStyle name="Normal 7 2 4 6 3" xfId="4604"/>
    <cellStyle name="Normal 7 2 4 7" xfId="5780"/>
    <cellStyle name="Normal 7 2 4 7 2" xfId="10796"/>
    <cellStyle name="Normal 7 2 4 8" xfId="8357"/>
    <cellStyle name="Normal 7 2 4 9" xfId="12250"/>
    <cellStyle name="Normal 7 2 4_Degree data" xfId="3183"/>
    <cellStyle name="Normal 7 2 5" xfId="294"/>
    <cellStyle name="Normal 7 2 5 2" xfId="575"/>
    <cellStyle name="Normal 7 2 5 2 2" xfId="2211"/>
    <cellStyle name="Normal 7 2 5 2 2 2" xfId="10316"/>
    <cellStyle name="Normal 7 2 5 2 2 3" xfId="5298"/>
    <cellStyle name="Normal 7 2 5 2 3" xfId="6358"/>
    <cellStyle name="Normal 7 2 5 2 3 2" xfId="11373"/>
    <cellStyle name="Normal 7 2 5 2 4" xfId="9432"/>
    <cellStyle name="Normal 7 2 5 2 5" xfId="12827"/>
    <cellStyle name="Normal 7 2 5 2 6" xfId="7909"/>
    <cellStyle name="Normal 7 2 5 2 7" xfId="4363"/>
    <cellStyle name="Normal 7 2 5 3" xfId="984"/>
    <cellStyle name="Normal 7 2 5 3 2" xfId="2559"/>
    <cellStyle name="Normal 7 2 5 3 2 2" xfId="10543"/>
    <cellStyle name="Normal 7 2 5 3 2 3" xfId="5526"/>
    <cellStyle name="Normal 7 2 5 3 3" xfId="6706"/>
    <cellStyle name="Normal 7 2 5 3 3 2" xfId="11721"/>
    <cellStyle name="Normal 7 2 5 3 4" xfId="8950"/>
    <cellStyle name="Normal 7 2 5 3 5" xfId="13175"/>
    <cellStyle name="Normal 7 2 5 3 6" xfId="8137"/>
    <cellStyle name="Normal 7 2 5 3 7" xfId="3881"/>
    <cellStyle name="Normal 7 2 5 4" xfId="1340"/>
    <cellStyle name="Normal 7 2 5 4 2" xfId="2898"/>
    <cellStyle name="Normal 7 2 5 4 2 2" xfId="11939"/>
    <cellStyle name="Normal 7 2 5 4 2 3" xfId="6924"/>
    <cellStyle name="Normal 7 2 5 4 3" xfId="13393"/>
    <cellStyle name="Normal 7 2 5 4 4" xfId="9834"/>
    <cellStyle name="Normal 7 2 5 4 5" xfId="4816"/>
    <cellStyle name="Normal 7 2 5 5" xfId="1733"/>
    <cellStyle name="Normal 7 2 5 5 2" xfId="10896"/>
    <cellStyle name="Normal 7 2 5 5 3" xfId="5880"/>
    <cellStyle name="Normal 7 2 5 6" xfId="8457"/>
    <cellStyle name="Normal 7 2 5 7" xfId="12350"/>
    <cellStyle name="Normal 7 2 5 8" xfId="7427"/>
    <cellStyle name="Normal 7 2 5 9" xfId="3379"/>
    <cellStyle name="Normal 7 2 5_Degree data" xfId="3185"/>
    <cellStyle name="Normal 7 2 6" xfId="448"/>
    <cellStyle name="Normal 7 2 6 2" xfId="857"/>
    <cellStyle name="Normal 7 2 6 2 2" xfId="2212"/>
    <cellStyle name="Normal 7 2 6 2 2 2" xfId="10317"/>
    <cellStyle name="Normal 7 2 6 2 2 3" xfId="5299"/>
    <cellStyle name="Normal 7 2 6 2 3" xfId="6359"/>
    <cellStyle name="Normal 7 2 6 2 3 2" xfId="11374"/>
    <cellStyle name="Normal 7 2 6 2 4" xfId="9433"/>
    <cellStyle name="Normal 7 2 6 2 5" xfId="12828"/>
    <cellStyle name="Normal 7 2 6 2 6" xfId="7910"/>
    <cellStyle name="Normal 7 2 6 2 7" xfId="4364"/>
    <cellStyle name="Normal 7 2 6 3" xfId="1207"/>
    <cellStyle name="Normal 7 2 6 3 2" xfId="2560"/>
    <cellStyle name="Normal 7 2 6 3 2 2" xfId="10416"/>
    <cellStyle name="Normal 7 2 6 3 2 3" xfId="5399"/>
    <cellStyle name="Normal 7 2 6 3 3" xfId="6707"/>
    <cellStyle name="Normal 7 2 6 3 3 2" xfId="11722"/>
    <cellStyle name="Normal 7 2 6 3 4" xfId="9496"/>
    <cellStyle name="Normal 7 2 6 3 5" xfId="13176"/>
    <cellStyle name="Normal 7 2 6 3 6" xfId="8010"/>
    <cellStyle name="Normal 7 2 6 3 7" xfId="4478"/>
    <cellStyle name="Normal 7 2 6 4" xfId="2761"/>
    <cellStyle name="Normal 7 2 6 4 2" xfId="6797"/>
    <cellStyle name="Normal 7 2 6 4 2 2" xfId="11812"/>
    <cellStyle name="Normal 7 2 6 4 3" xfId="13266"/>
    <cellStyle name="Normal 7 2 6 4 4" xfId="9707"/>
    <cellStyle name="Normal 7 2 6 4 5" xfId="4689"/>
    <cellStyle name="Normal 7 2 6 5" xfId="1606"/>
    <cellStyle name="Normal 7 2 6 5 2" xfId="10767"/>
    <cellStyle name="Normal 7 2 6 5 3" xfId="5751"/>
    <cellStyle name="Normal 7 2 6 6" xfId="8823"/>
    <cellStyle name="Normal 7 2 6 7" xfId="12223"/>
    <cellStyle name="Normal 7 2 6 8" xfId="7300"/>
    <cellStyle name="Normal 7 2 6 9" xfId="3754"/>
    <cellStyle name="Normal 7 2 6_Degree data" xfId="3186"/>
    <cellStyle name="Normal 7 2 7" xfId="757"/>
    <cellStyle name="Normal 7 2 7 2" xfId="2203"/>
    <cellStyle name="Normal 7 2 7 2 2" xfId="10308"/>
    <cellStyle name="Normal 7 2 7 2 3" xfId="5290"/>
    <cellStyle name="Normal 7 2 7 3" xfId="6350"/>
    <cellStyle name="Normal 7 2 7 3 2" xfId="11365"/>
    <cellStyle name="Normal 7 2 7 4" xfId="9424"/>
    <cellStyle name="Normal 7 2 7 5" xfId="12819"/>
    <cellStyle name="Normal 7 2 7 6" xfId="7901"/>
    <cellStyle name="Normal 7 2 7 7" xfId="4355"/>
    <cellStyle name="Normal 7 2 8" xfId="1161"/>
    <cellStyle name="Normal 7 2 8 2" xfId="2551"/>
    <cellStyle name="Normal 7 2 8 2 2" xfId="10371"/>
    <cellStyle name="Normal 7 2 8 2 3" xfId="5354"/>
    <cellStyle name="Normal 7 2 8 3" xfId="6698"/>
    <cellStyle name="Normal 7 2 8 3 2" xfId="11713"/>
    <cellStyle name="Normal 7 2 8 4" xfId="8630"/>
    <cellStyle name="Normal 7 2 8 5" xfId="13167"/>
    <cellStyle name="Normal 7 2 8 6" xfId="7965"/>
    <cellStyle name="Normal 7 2 8 7" xfId="3554"/>
    <cellStyle name="Normal 7 2 9" xfId="2710"/>
    <cellStyle name="Normal 7 2 9 2" xfId="6752"/>
    <cellStyle name="Normal 7 2 9 2 2" xfId="11767"/>
    <cellStyle name="Normal 7 2 9 3" xfId="13221"/>
    <cellStyle name="Normal 7 2 9 4" xfId="9516"/>
    <cellStyle name="Normal 7 2 9 5" xfId="4498"/>
    <cellStyle name="Normal 7 2_Degree data" xfId="3177"/>
    <cellStyle name="Normal 7 3" xfId="153"/>
    <cellStyle name="Normal 7 3 10" xfId="1569"/>
    <cellStyle name="Normal 7 3 10 2" xfId="12186"/>
    <cellStyle name="Normal 7 3 10 3" xfId="10730"/>
    <cellStyle name="Normal 7 3 10 4" xfId="5714"/>
    <cellStyle name="Normal 7 3 11" xfId="1539"/>
    <cellStyle name="Normal 7 3 11 2" xfId="8338"/>
    <cellStyle name="Normal 7 3 12" xfId="12156"/>
    <cellStyle name="Normal 7 3 13" xfId="7119"/>
    <cellStyle name="Normal 7 3 14" xfId="3260"/>
    <cellStyle name="Normal 7 3 2" xfId="213"/>
    <cellStyle name="Normal 7 3 2 10" xfId="12288"/>
    <cellStyle name="Normal 7 3 2 11" xfId="7148"/>
    <cellStyle name="Normal 7 3 2 12" xfId="3317"/>
    <cellStyle name="Normal 7 3 2 2" xfId="362"/>
    <cellStyle name="Normal 7 3 2 2 10" xfId="3521"/>
    <cellStyle name="Normal 7 3 2 2 2" xfId="717"/>
    <cellStyle name="Normal 7 3 2 2 2 2" xfId="2215"/>
    <cellStyle name="Normal 7 3 2 2 2 2 2" xfId="9976"/>
    <cellStyle name="Normal 7 3 2 2 2 2 3" xfId="4958"/>
    <cellStyle name="Normal 7 3 2 2 2 3" xfId="6362"/>
    <cellStyle name="Normal 7 3 2 2 2 3 2" xfId="11377"/>
    <cellStyle name="Normal 7 3 2 2 2 4" xfId="9092"/>
    <cellStyle name="Normal 7 3 2 2 2 5" xfId="12831"/>
    <cellStyle name="Normal 7 3 2 2 2 6" xfId="7569"/>
    <cellStyle name="Normal 7 3 2 2 2 7" xfId="4023"/>
    <cellStyle name="Normal 7 3 2 2 3" xfId="1126"/>
    <cellStyle name="Normal 7 3 2 2 3 2" xfId="2563"/>
    <cellStyle name="Normal 7 3 2 2 3 2 2" xfId="10320"/>
    <cellStyle name="Normal 7 3 2 2 3 2 3" xfId="5302"/>
    <cellStyle name="Normal 7 3 2 2 3 3" xfId="6710"/>
    <cellStyle name="Normal 7 3 2 2 3 3 2" xfId="11725"/>
    <cellStyle name="Normal 7 3 2 2 3 4" xfId="9436"/>
    <cellStyle name="Normal 7 3 2 2 3 5" xfId="13179"/>
    <cellStyle name="Normal 7 3 2 2 3 6" xfId="7913"/>
    <cellStyle name="Normal 7 3 2 2 3 7" xfId="4367"/>
    <cellStyle name="Normal 7 3 2 2 4" xfId="1484"/>
    <cellStyle name="Normal 7 3 2 2 4 2" xfId="3043"/>
    <cellStyle name="Normal 7 3 2 2 4 2 2" xfId="10685"/>
    <cellStyle name="Normal 7 3 2 2 4 2 3" xfId="5668"/>
    <cellStyle name="Normal 7 3 2 2 4 3" xfId="7066"/>
    <cellStyle name="Normal 7 3 2 2 4 3 2" xfId="12081"/>
    <cellStyle name="Normal 7 3 2 2 4 4" xfId="8773"/>
    <cellStyle name="Normal 7 3 2 2 4 5" xfId="13535"/>
    <cellStyle name="Normal 7 3 2 2 4 6" xfId="8279"/>
    <cellStyle name="Normal 7 3 2 2 4 7" xfId="3703"/>
    <cellStyle name="Normal 7 3 2 2 5" xfId="1875"/>
    <cellStyle name="Normal 7 3 2 2 5 2" xfId="9659"/>
    <cellStyle name="Normal 7 3 2 2 5 3" xfId="4641"/>
    <cellStyle name="Normal 7 3 2 2 6" xfId="6022"/>
    <cellStyle name="Normal 7 3 2 2 6 2" xfId="11038"/>
    <cellStyle name="Normal 7 3 2 2 7" xfId="8599"/>
    <cellStyle name="Normal 7 3 2 2 8" xfId="12492"/>
    <cellStyle name="Normal 7 3 2 2 9" xfId="7252"/>
    <cellStyle name="Normal 7 3 2 2_Degree data" xfId="3189"/>
    <cellStyle name="Normal 7 3 2 3" xfId="613"/>
    <cellStyle name="Normal 7 3 2 3 2" xfId="1022"/>
    <cellStyle name="Normal 7 3 2 3 2 2" xfId="2216"/>
    <cellStyle name="Normal 7 3 2 3 2 2 2" xfId="10321"/>
    <cellStyle name="Normal 7 3 2 3 2 2 3" xfId="5303"/>
    <cellStyle name="Normal 7 3 2 3 2 3" xfId="6363"/>
    <cellStyle name="Normal 7 3 2 3 2 3 2" xfId="11378"/>
    <cellStyle name="Normal 7 3 2 3 2 4" xfId="9437"/>
    <cellStyle name="Normal 7 3 2 3 2 5" xfId="12832"/>
    <cellStyle name="Normal 7 3 2 3 2 6" xfId="7914"/>
    <cellStyle name="Normal 7 3 2 3 2 7" xfId="4368"/>
    <cellStyle name="Normal 7 3 2 3 3" xfId="1378"/>
    <cellStyle name="Normal 7 3 2 3 3 2" xfId="2564"/>
    <cellStyle name="Normal 7 3 2 3 3 2 2" xfId="10581"/>
    <cellStyle name="Normal 7 3 2 3 3 2 3" xfId="5564"/>
    <cellStyle name="Normal 7 3 2 3 3 3" xfId="6711"/>
    <cellStyle name="Normal 7 3 2 3 3 3 2" xfId="11726"/>
    <cellStyle name="Normal 7 3 2 3 3 4" xfId="8988"/>
    <cellStyle name="Normal 7 3 2 3 3 5" xfId="13180"/>
    <cellStyle name="Normal 7 3 2 3 3 6" xfId="8175"/>
    <cellStyle name="Normal 7 3 2 3 3 7" xfId="3919"/>
    <cellStyle name="Normal 7 3 2 3 4" xfId="2936"/>
    <cellStyle name="Normal 7 3 2 3 4 2" xfId="6962"/>
    <cellStyle name="Normal 7 3 2 3 4 2 2" xfId="11977"/>
    <cellStyle name="Normal 7 3 2 3 4 3" xfId="13431"/>
    <cellStyle name="Normal 7 3 2 3 4 4" xfId="9872"/>
    <cellStyle name="Normal 7 3 2 3 4 5" xfId="4854"/>
    <cellStyle name="Normal 7 3 2 3 5" xfId="1771"/>
    <cellStyle name="Normal 7 3 2 3 5 2" xfId="10934"/>
    <cellStyle name="Normal 7 3 2 3 5 3" xfId="5918"/>
    <cellStyle name="Normal 7 3 2 3 6" xfId="8495"/>
    <cellStyle name="Normal 7 3 2 3 7" xfId="12388"/>
    <cellStyle name="Normal 7 3 2 3 8" xfId="7465"/>
    <cellStyle name="Normal 7 3 2 3 9" xfId="3417"/>
    <cellStyle name="Normal 7 3 2 3_Degree data" xfId="3190"/>
    <cellStyle name="Normal 7 3 2 4" xfId="513"/>
    <cellStyle name="Normal 7 3 2 4 2" xfId="922"/>
    <cellStyle name="Normal 7 3 2 4 2 2" xfId="9772"/>
    <cellStyle name="Normal 7 3 2 4 2 3" xfId="4754"/>
    <cellStyle name="Normal 7 3 2 4 3" xfId="2214"/>
    <cellStyle name="Normal 7 3 2 4 3 2" xfId="11376"/>
    <cellStyle name="Normal 7 3 2 4 3 3" xfId="6361"/>
    <cellStyle name="Normal 7 3 2 4 4" xfId="8888"/>
    <cellStyle name="Normal 7 3 2 4 5" xfId="12830"/>
    <cellStyle name="Normal 7 3 2 4 6" xfId="7365"/>
    <cellStyle name="Normal 7 3 2 4 7" xfId="3819"/>
    <cellStyle name="Normal 7 3 2 5" xfId="819"/>
    <cellStyle name="Normal 7 3 2 5 2" xfId="2562"/>
    <cellStyle name="Normal 7 3 2 5 2 2" xfId="10319"/>
    <cellStyle name="Normal 7 3 2 5 2 3" xfId="5301"/>
    <cellStyle name="Normal 7 3 2 5 3" xfId="6709"/>
    <cellStyle name="Normal 7 3 2 5 3 2" xfId="11724"/>
    <cellStyle name="Normal 7 3 2 5 4" xfId="9435"/>
    <cellStyle name="Normal 7 3 2 5 5" xfId="13178"/>
    <cellStyle name="Normal 7 3 2 5 6" xfId="7912"/>
    <cellStyle name="Normal 7 3 2 5 7" xfId="4366"/>
    <cellStyle name="Normal 7 3 2 6" xfId="1277"/>
    <cellStyle name="Normal 7 3 2 6 2" xfId="2834"/>
    <cellStyle name="Normal 7 3 2 6 2 2" xfId="10481"/>
    <cellStyle name="Normal 7 3 2 6 2 3" xfId="5464"/>
    <cellStyle name="Normal 7 3 2 6 3" xfId="6862"/>
    <cellStyle name="Normal 7 3 2 6 3 2" xfId="11877"/>
    <cellStyle name="Normal 7 3 2 6 4" xfId="8669"/>
    <cellStyle name="Normal 7 3 2 6 5" xfId="13331"/>
    <cellStyle name="Normal 7 3 2 6 6" xfId="8075"/>
    <cellStyle name="Normal 7 3 2 6 7" xfId="3596"/>
    <cellStyle name="Normal 7 3 2 7" xfId="1671"/>
    <cellStyle name="Normal 7 3 2 7 2" xfId="9555"/>
    <cellStyle name="Normal 7 3 2 7 3" xfId="4537"/>
    <cellStyle name="Normal 7 3 2 8" xfId="5818"/>
    <cellStyle name="Normal 7 3 2 8 2" xfId="10834"/>
    <cellStyle name="Normal 7 3 2 9" xfId="8395"/>
    <cellStyle name="Normal 7 3 2_Degree data" xfId="3188"/>
    <cellStyle name="Normal 7 3 3" xfId="249"/>
    <cellStyle name="Normal 7 3 3 10" xfId="7191"/>
    <cellStyle name="Normal 7 3 3 11" xfId="3360"/>
    <cellStyle name="Normal 7 3 3 2" xfId="406"/>
    <cellStyle name="Normal 7 3 3 2 2" xfId="656"/>
    <cellStyle name="Normal 7 3 3 2 2 2" xfId="2218"/>
    <cellStyle name="Normal 7 3 3 2 2 2 2" xfId="10323"/>
    <cellStyle name="Normal 7 3 3 2 2 2 3" xfId="5305"/>
    <cellStyle name="Normal 7 3 3 2 2 3" xfId="6365"/>
    <cellStyle name="Normal 7 3 3 2 2 3 2" xfId="11380"/>
    <cellStyle name="Normal 7 3 3 2 2 4" xfId="9439"/>
    <cellStyle name="Normal 7 3 3 2 2 5" xfId="12834"/>
    <cellStyle name="Normal 7 3 3 2 2 6" xfId="7916"/>
    <cellStyle name="Normal 7 3 3 2 2 7" xfId="4370"/>
    <cellStyle name="Normal 7 3 3 2 3" xfId="1065"/>
    <cellStyle name="Normal 7 3 3 2 3 2" xfId="2566"/>
    <cellStyle name="Normal 7 3 3 2 3 2 2" xfId="10624"/>
    <cellStyle name="Normal 7 3 3 2 3 2 3" xfId="5607"/>
    <cellStyle name="Normal 7 3 3 2 3 3" xfId="6713"/>
    <cellStyle name="Normal 7 3 3 2 3 3 2" xfId="11728"/>
    <cellStyle name="Normal 7 3 3 2 3 4" xfId="9031"/>
    <cellStyle name="Normal 7 3 3 2 3 5" xfId="13182"/>
    <cellStyle name="Normal 7 3 3 2 3 6" xfId="8218"/>
    <cellStyle name="Normal 7 3 3 2 3 7" xfId="3962"/>
    <cellStyle name="Normal 7 3 3 2 4" xfId="1423"/>
    <cellStyle name="Normal 7 3 3 2 4 2" xfId="2981"/>
    <cellStyle name="Normal 7 3 3 2 4 2 2" xfId="12020"/>
    <cellStyle name="Normal 7 3 3 2 4 2 3" xfId="7005"/>
    <cellStyle name="Normal 7 3 3 2 4 3" xfId="13474"/>
    <cellStyle name="Normal 7 3 3 2 4 4" xfId="9915"/>
    <cellStyle name="Normal 7 3 3 2 4 5" xfId="4897"/>
    <cellStyle name="Normal 7 3 3 2 5" xfId="1814"/>
    <cellStyle name="Normal 7 3 3 2 5 2" xfId="10977"/>
    <cellStyle name="Normal 7 3 3 2 5 3" xfId="5961"/>
    <cellStyle name="Normal 7 3 3 2 6" xfId="8538"/>
    <cellStyle name="Normal 7 3 3 2 7" xfId="12431"/>
    <cellStyle name="Normal 7 3 3 2 8" xfId="7508"/>
    <cellStyle name="Normal 7 3 3 2 9" xfId="3460"/>
    <cellStyle name="Normal 7 3 3 2_Degree data" xfId="3192"/>
    <cellStyle name="Normal 7 3 3 3" xfId="556"/>
    <cellStyle name="Normal 7 3 3 3 2" xfId="2217"/>
    <cellStyle name="Normal 7 3 3 3 2 2" xfId="9815"/>
    <cellStyle name="Normal 7 3 3 3 2 3" xfId="4797"/>
    <cellStyle name="Normal 7 3 3 3 3" xfId="6364"/>
    <cellStyle name="Normal 7 3 3 3 3 2" xfId="11379"/>
    <cellStyle name="Normal 7 3 3 3 4" xfId="8931"/>
    <cellStyle name="Normal 7 3 3 3 5" xfId="12833"/>
    <cellStyle name="Normal 7 3 3 3 6" xfId="7408"/>
    <cellStyle name="Normal 7 3 3 3 7" xfId="3862"/>
    <cellStyle name="Normal 7 3 3 4" xfId="965"/>
    <cellStyle name="Normal 7 3 3 4 2" xfId="2565"/>
    <cellStyle name="Normal 7 3 3 4 2 2" xfId="10322"/>
    <cellStyle name="Normal 7 3 3 4 2 3" xfId="5304"/>
    <cellStyle name="Normal 7 3 3 4 3" xfId="6712"/>
    <cellStyle name="Normal 7 3 3 4 3 2" xfId="11727"/>
    <cellStyle name="Normal 7 3 3 4 4" xfId="9438"/>
    <cellStyle name="Normal 7 3 3 4 5" xfId="13181"/>
    <cellStyle name="Normal 7 3 3 4 6" xfId="7915"/>
    <cellStyle name="Normal 7 3 3 4 7" xfId="4369"/>
    <cellStyle name="Normal 7 3 3 5" xfId="1321"/>
    <cellStyle name="Normal 7 3 3 5 2" xfId="2879"/>
    <cellStyle name="Normal 7 3 3 5 2 2" xfId="10524"/>
    <cellStyle name="Normal 7 3 3 5 2 3" xfId="5507"/>
    <cellStyle name="Normal 7 3 3 5 3" xfId="6905"/>
    <cellStyle name="Normal 7 3 3 5 3 2" xfId="11920"/>
    <cellStyle name="Normal 7 3 3 5 4" xfId="8712"/>
    <cellStyle name="Normal 7 3 3 5 5" xfId="13374"/>
    <cellStyle name="Normal 7 3 3 5 6" xfId="8118"/>
    <cellStyle name="Normal 7 3 3 5 7" xfId="3642"/>
    <cellStyle name="Normal 7 3 3 6" xfId="1714"/>
    <cellStyle name="Normal 7 3 3 6 2" xfId="9598"/>
    <cellStyle name="Normal 7 3 3 6 3" xfId="4580"/>
    <cellStyle name="Normal 7 3 3 7" xfId="5861"/>
    <cellStyle name="Normal 7 3 3 7 2" xfId="10877"/>
    <cellStyle name="Normal 7 3 3 8" xfId="8438"/>
    <cellStyle name="Normal 7 3 3 9" xfId="12331"/>
    <cellStyle name="Normal 7 3 3_Degree data" xfId="3191"/>
    <cellStyle name="Normal 7 3 4" xfId="332"/>
    <cellStyle name="Normal 7 3 4 10" xfId="7224"/>
    <cellStyle name="Normal 7 3 4 11" xfId="3288"/>
    <cellStyle name="Normal 7 3 4 2" xfId="689"/>
    <cellStyle name="Normal 7 3 4 2 2" xfId="1098"/>
    <cellStyle name="Normal 7 3 4 2 2 2" xfId="2220"/>
    <cellStyle name="Normal 7 3 4 2 2 2 2" xfId="10325"/>
    <cellStyle name="Normal 7 3 4 2 2 2 3" xfId="5307"/>
    <cellStyle name="Normal 7 3 4 2 2 3" xfId="6367"/>
    <cellStyle name="Normal 7 3 4 2 2 3 2" xfId="11382"/>
    <cellStyle name="Normal 7 3 4 2 2 4" xfId="9441"/>
    <cellStyle name="Normal 7 3 4 2 2 5" xfId="12836"/>
    <cellStyle name="Normal 7 3 4 2 2 6" xfId="7918"/>
    <cellStyle name="Normal 7 3 4 2 2 7" xfId="4372"/>
    <cellStyle name="Normal 7 3 4 2 3" xfId="1456"/>
    <cellStyle name="Normal 7 3 4 2 3 2" xfId="2568"/>
    <cellStyle name="Normal 7 3 4 2 3 2 2" xfId="10657"/>
    <cellStyle name="Normal 7 3 4 2 3 2 3" xfId="5640"/>
    <cellStyle name="Normal 7 3 4 2 3 3" xfId="6715"/>
    <cellStyle name="Normal 7 3 4 2 3 3 2" xfId="11730"/>
    <cellStyle name="Normal 7 3 4 2 3 4" xfId="9064"/>
    <cellStyle name="Normal 7 3 4 2 3 5" xfId="13184"/>
    <cellStyle name="Normal 7 3 4 2 3 6" xfId="8251"/>
    <cellStyle name="Normal 7 3 4 2 3 7" xfId="3995"/>
    <cellStyle name="Normal 7 3 4 2 4" xfId="3015"/>
    <cellStyle name="Normal 7 3 4 2 4 2" xfId="7038"/>
    <cellStyle name="Normal 7 3 4 2 4 2 2" xfId="12053"/>
    <cellStyle name="Normal 7 3 4 2 4 3" xfId="13507"/>
    <cellStyle name="Normal 7 3 4 2 4 4" xfId="9948"/>
    <cellStyle name="Normal 7 3 4 2 4 5" xfId="4930"/>
    <cellStyle name="Normal 7 3 4 2 5" xfId="1847"/>
    <cellStyle name="Normal 7 3 4 2 5 2" xfId="11010"/>
    <cellStyle name="Normal 7 3 4 2 5 3" xfId="5994"/>
    <cellStyle name="Normal 7 3 4 2 6" xfId="8571"/>
    <cellStyle name="Normal 7 3 4 2 7" xfId="12464"/>
    <cellStyle name="Normal 7 3 4 2 8" xfId="7541"/>
    <cellStyle name="Normal 7 3 4 2 9" xfId="3493"/>
    <cellStyle name="Normal 7 3 4 2_Degree data" xfId="3194"/>
    <cellStyle name="Normal 7 3 4 3" xfId="484"/>
    <cellStyle name="Normal 7 3 4 3 2" xfId="2219"/>
    <cellStyle name="Normal 7 3 4 3 2 2" xfId="9743"/>
    <cellStyle name="Normal 7 3 4 3 2 3" xfId="4725"/>
    <cellStyle name="Normal 7 3 4 3 3" xfId="6366"/>
    <cellStyle name="Normal 7 3 4 3 3 2" xfId="11381"/>
    <cellStyle name="Normal 7 3 4 3 4" xfId="8859"/>
    <cellStyle name="Normal 7 3 4 3 5" xfId="12835"/>
    <cellStyle name="Normal 7 3 4 3 6" xfId="7336"/>
    <cellStyle name="Normal 7 3 4 3 7" xfId="3790"/>
    <cellStyle name="Normal 7 3 4 4" xfId="893"/>
    <cellStyle name="Normal 7 3 4 4 2" xfId="2567"/>
    <cellStyle name="Normal 7 3 4 4 2 2" xfId="10324"/>
    <cellStyle name="Normal 7 3 4 4 2 3" xfId="5306"/>
    <cellStyle name="Normal 7 3 4 4 3" xfId="6714"/>
    <cellStyle name="Normal 7 3 4 4 3 2" xfId="11729"/>
    <cellStyle name="Normal 7 3 4 4 4" xfId="9440"/>
    <cellStyle name="Normal 7 3 4 4 5" xfId="13183"/>
    <cellStyle name="Normal 7 3 4 4 6" xfId="7917"/>
    <cellStyle name="Normal 7 3 4 4 7" xfId="4371"/>
    <cellStyle name="Normal 7 3 4 5" xfId="1245"/>
    <cellStyle name="Normal 7 3 4 5 2" xfId="2801"/>
    <cellStyle name="Normal 7 3 4 5 2 2" xfId="10452"/>
    <cellStyle name="Normal 7 3 4 5 2 3" xfId="5435"/>
    <cellStyle name="Normal 7 3 4 5 3" xfId="6833"/>
    <cellStyle name="Normal 7 3 4 5 3 2" xfId="11848"/>
    <cellStyle name="Normal 7 3 4 5 4" xfId="8745"/>
    <cellStyle name="Normal 7 3 4 5 5" xfId="13302"/>
    <cellStyle name="Normal 7 3 4 5 6" xfId="8046"/>
    <cellStyle name="Normal 7 3 4 5 7" xfId="3675"/>
    <cellStyle name="Normal 7 3 4 6" xfId="1642"/>
    <cellStyle name="Normal 7 3 4 6 2" xfId="9631"/>
    <cellStyle name="Normal 7 3 4 6 3" xfId="4613"/>
    <cellStyle name="Normal 7 3 4 7" xfId="5789"/>
    <cellStyle name="Normal 7 3 4 7 2" xfId="10805"/>
    <cellStyle name="Normal 7 3 4 8" xfId="8366"/>
    <cellStyle name="Normal 7 3 4 9" xfId="12259"/>
    <cellStyle name="Normal 7 3 4_Degree data" xfId="3193"/>
    <cellStyle name="Normal 7 3 5" xfId="302"/>
    <cellStyle name="Normal 7 3 5 2" xfId="584"/>
    <cellStyle name="Normal 7 3 5 2 2" xfId="2221"/>
    <cellStyle name="Normal 7 3 5 2 2 2" xfId="10326"/>
    <cellStyle name="Normal 7 3 5 2 2 3" xfId="5308"/>
    <cellStyle name="Normal 7 3 5 2 3" xfId="6368"/>
    <cellStyle name="Normal 7 3 5 2 3 2" xfId="11383"/>
    <cellStyle name="Normal 7 3 5 2 4" xfId="9442"/>
    <cellStyle name="Normal 7 3 5 2 5" xfId="12837"/>
    <cellStyle name="Normal 7 3 5 2 6" xfId="7919"/>
    <cellStyle name="Normal 7 3 5 2 7" xfId="4373"/>
    <cellStyle name="Normal 7 3 5 3" xfId="993"/>
    <cellStyle name="Normal 7 3 5 3 2" xfId="2569"/>
    <cellStyle name="Normal 7 3 5 3 2 2" xfId="10552"/>
    <cellStyle name="Normal 7 3 5 3 2 3" xfId="5535"/>
    <cellStyle name="Normal 7 3 5 3 3" xfId="6716"/>
    <cellStyle name="Normal 7 3 5 3 3 2" xfId="11731"/>
    <cellStyle name="Normal 7 3 5 3 4" xfId="8959"/>
    <cellStyle name="Normal 7 3 5 3 5" xfId="13185"/>
    <cellStyle name="Normal 7 3 5 3 6" xfId="8146"/>
    <cellStyle name="Normal 7 3 5 3 7" xfId="3890"/>
    <cellStyle name="Normal 7 3 5 4" xfId="1349"/>
    <cellStyle name="Normal 7 3 5 4 2" xfId="2907"/>
    <cellStyle name="Normal 7 3 5 4 2 2" xfId="11948"/>
    <cellStyle name="Normal 7 3 5 4 2 3" xfId="6933"/>
    <cellStyle name="Normal 7 3 5 4 3" xfId="13402"/>
    <cellStyle name="Normal 7 3 5 4 4" xfId="9843"/>
    <cellStyle name="Normal 7 3 5 4 5" xfId="4825"/>
    <cellStyle name="Normal 7 3 5 5" xfId="1742"/>
    <cellStyle name="Normal 7 3 5 5 2" xfId="10905"/>
    <cellStyle name="Normal 7 3 5 5 3" xfId="5889"/>
    <cellStyle name="Normal 7 3 5 6" xfId="8466"/>
    <cellStyle name="Normal 7 3 5 7" xfId="12359"/>
    <cellStyle name="Normal 7 3 5 8" xfId="7436"/>
    <cellStyle name="Normal 7 3 5 9" xfId="3388"/>
    <cellStyle name="Normal 7 3 5_Degree data" xfId="3195"/>
    <cellStyle name="Normal 7 3 6" xfId="456"/>
    <cellStyle name="Normal 7 3 6 2" xfId="865"/>
    <cellStyle name="Normal 7 3 6 2 2" xfId="2222"/>
    <cellStyle name="Normal 7 3 6 2 2 2" xfId="10327"/>
    <cellStyle name="Normal 7 3 6 2 2 3" xfId="5309"/>
    <cellStyle name="Normal 7 3 6 2 3" xfId="6369"/>
    <cellStyle name="Normal 7 3 6 2 3 2" xfId="11384"/>
    <cellStyle name="Normal 7 3 6 2 4" xfId="9443"/>
    <cellStyle name="Normal 7 3 6 2 5" xfId="12838"/>
    <cellStyle name="Normal 7 3 6 2 6" xfId="7920"/>
    <cellStyle name="Normal 7 3 6 2 7" xfId="4374"/>
    <cellStyle name="Normal 7 3 6 3" xfId="1215"/>
    <cellStyle name="Normal 7 3 6 3 2" xfId="2570"/>
    <cellStyle name="Normal 7 3 6 3 2 2" xfId="10424"/>
    <cellStyle name="Normal 7 3 6 3 2 3" xfId="5407"/>
    <cellStyle name="Normal 7 3 6 3 3" xfId="6717"/>
    <cellStyle name="Normal 7 3 6 3 3 2" xfId="11732"/>
    <cellStyle name="Normal 7 3 6 3 4" xfId="9497"/>
    <cellStyle name="Normal 7 3 6 3 5" xfId="13186"/>
    <cellStyle name="Normal 7 3 6 3 6" xfId="8018"/>
    <cellStyle name="Normal 7 3 6 3 7" xfId="4479"/>
    <cellStyle name="Normal 7 3 6 4" xfId="2769"/>
    <cellStyle name="Normal 7 3 6 4 2" xfId="6805"/>
    <cellStyle name="Normal 7 3 6 4 2 2" xfId="11820"/>
    <cellStyle name="Normal 7 3 6 4 3" xfId="13274"/>
    <cellStyle name="Normal 7 3 6 4 4" xfId="9715"/>
    <cellStyle name="Normal 7 3 6 4 5" xfId="4697"/>
    <cellStyle name="Normal 7 3 6 5" xfId="1614"/>
    <cellStyle name="Normal 7 3 6 5 2" xfId="10775"/>
    <cellStyle name="Normal 7 3 6 5 3" xfId="5759"/>
    <cellStyle name="Normal 7 3 6 6" xfId="8831"/>
    <cellStyle name="Normal 7 3 6 7" xfId="12231"/>
    <cellStyle name="Normal 7 3 6 8" xfId="7308"/>
    <cellStyle name="Normal 7 3 6 9" xfId="3762"/>
    <cellStyle name="Normal 7 3 6_Degree data" xfId="3196"/>
    <cellStyle name="Normal 7 3 7" xfId="789"/>
    <cellStyle name="Normal 7 3 7 2" xfId="2213"/>
    <cellStyle name="Normal 7 3 7 2 2" xfId="10318"/>
    <cellStyle name="Normal 7 3 7 2 3" xfId="5300"/>
    <cellStyle name="Normal 7 3 7 3" xfId="6360"/>
    <cellStyle name="Normal 7 3 7 3 2" xfId="11375"/>
    <cellStyle name="Normal 7 3 7 4" xfId="9434"/>
    <cellStyle name="Normal 7 3 7 5" xfId="12829"/>
    <cellStyle name="Normal 7 3 7 6" xfId="7911"/>
    <cellStyle name="Normal 7 3 7 7" xfId="4365"/>
    <cellStyle name="Normal 7 3 8" xfId="1169"/>
    <cellStyle name="Normal 7 3 8 2" xfId="2561"/>
    <cellStyle name="Normal 7 3 8 2 2" xfId="10379"/>
    <cellStyle name="Normal 7 3 8 2 3" xfId="5362"/>
    <cellStyle name="Normal 7 3 8 3" xfId="6708"/>
    <cellStyle name="Normal 7 3 8 3 2" xfId="11723"/>
    <cellStyle name="Normal 7 3 8 4" xfId="8639"/>
    <cellStyle name="Normal 7 3 8 5" xfId="13177"/>
    <cellStyle name="Normal 7 3 8 6" xfId="7973"/>
    <cellStyle name="Normal 7 3 8 7" xfId="3563"/>
    <cellStyle name="Normal 7 3 9" xfId="2720"/>
    <cellStyle name="Normal 7 3 9 2" xfId="6760"/>
    <cellStyle name="Normal 7 3 9 2 2" xfId="11775"/>
    <cellStyle name="Normal 7 3 9 3" xfId="13229"/>
    <cellStyle name="Normal 7 3 9 4" xfId="9526"/>
    <cellStyle name="Normal 7 3 9 5" xfId="4508"/>
    <cellStyle name="Normal 7 3_Degree data" xfId="3187"/>
    <cellStyle name="Normal 7 4" xfId="161"/>
    <cellStyle name="Normal 7 4 10" xfId="8316"/>
    <cellStyle name="Normal 7 4 11" xfId="12136"/>
    <cellStyle name="Normal 7 4 12" xfId="7128"/>
    <cellStyle name="Normal 7 4 13" xfId="3237"/>
    <cellStyle name="Normal 7 4 2" xfId="385"/>
    <cellStyle name="Normal 7 4 2 10" xfId="7171"/>
    <cellStyle name="Normal 7 4 2 11" xfId="3340"/>
    <cellStyle name="Normal 7 4 2 2" xfId="636"/>
    <cellStyle name="Normal 7 4 2 2 2" xfId="1045"/>
    <cellStyle name="Normal 7 4 2 2 2 2" xfId="2225"/>
    <cellStyle name="Normal 7 4 2 2 2 2 2" xfId="10330"/>
    <cellStyle name="Normal 7 4 2 2 2 2 3" xfId="5312"/>
    <cellStyle name="Normal 7 4 2 2 2 3" xfId="6372"/>
    <cellStyle name="Normal 7 4 2 2 2 3 2" xfId="11387"/>
    <cellStyle name="Normal 7 4 2 2 2 4" xfId="9446"/>
    <cellStyle name="Normal 7 4 2 2 2 5" xfId="12841"/>
    <cellStyle name="Normal 7 4 2 2 2 6" xfId="7923"/>
    <cellStyle name="Normal 7 4 2 2 2 7" xfId="4377"/>
    <cellStyle name="Normal 7 4 2 2 3" xfId="1402"/>
    <cellStyle name="Normal 7 4 2 2 3 2" xfId="2573"/>
    <cellStyle name="Normal 7 4 2 2 3 2 2" xfId="10604"/>
    <cellStyle name="Normal 7 4 2 2 3 2 3" xfId="5587"/>
    <cellStyle name="Normal 7 4 2 2 3 3" xfId="6720"/>
    <cellStyle name="Normal 7 4 2 2 3 3 2" xfId="11735"/>
    <cellStyle name="Normal 7 4 2 2 3 4" xfId="9011"/>
    <cellStyle name="Normal 7 4 2 2 3 5" xfId="13189"/>
    <cellStyle name="Normal 7 4 2 2 3 6" xfId="8198"/>
    <cellStyle name="Normal 7 4 2 2 3 7" xfId="3942"/>
    <cellStyle name="Normal 7 4 2 2 4" xfId="2960"/>
    <cellStyle name="Normal 7 4 2 2 4 2" xfId="6985"/>
    <cellStyle name="Normal 7 4 2 2 4 2 2" xfId="12000"/>
    <cellStyle name="Normal 7 4 2 2 4 3" xfId="13454"/>
    <cellStyle name="Normal 7 4 2 2 4 4" xfId="9895"/>
    <cellStyle name="Normal 7 4 2 2 4 5" xfId="4877"/>
    <cellStyle name="Normal 7 4 2 2 5" xfId="1794"/>
    <cellStyle name="Normal 7 4 2 2 5 2" xfId="10957"/>
    <cellStyle name="Normal 7 4 2 2 5 3" xfId="5941"/>
    <cellStyle name="Normal 7 4 2 2 6" xfId="8518"/>
    <cellStyle name="Normal 7 4 2 2 7" xfId="12411"/>
    <cellStyle name="Normal 7 4 2 2 8" xfId="7488"/>
    <cellStyle name="Normal 7 4 2 2 9" xfId="3440"/>
    <cellStyle name="Normal 7 4 2 2_Degree data" xfId="3199"/>
    <cellStyle name="Normal 7 4 2 3" xfId="536"/>
    <cellStyle name="Normal 7 4 2 3 2" xfId="2224"/>
    <cellStyle name="Normal 7 4 2 3 2 2" xfId="9795"/>
    <cellStyle name="Normal 7 4 2 3 2 3" xfId="4777"/>
    <cellStyle name="Normal 7 4 2 3 3" xfId="6371"/>
    <cellStyle name="Normal 7 4 2 3 3 2" xfId="11386"/>
    <cellStyle name="Normal 7 4 2 3 4" xfId="8911"/>
    <cellStyle name="Normal 7 4 2 3 5" xfId="12840"/>
    <cellStyle name="Normal 7 4 2 3 6" xfId="7388"/>
    <cellStyle name="Normal 7 4 2 3 7" xfId="3842"/>
    <cellStyle name="Normal 7 4 2 4" xfId="945"/>
    <cellStyle name="Normal 7 4 2 4 2" xfId="2572"/>
    <cellStyle name="Normal 7 4 2 4 2 2" xfId="10329"/>
    <cellStyle name="Normal 7 4 2 4 2 3" xfId="5311"/>
    <cellStyle name="Normal 7 4 2 4 3" xfId="6719"/>
    <cellStyle name="Normal 7 4 2 4 3 2" xfId="11734"/>
    <cellStyle name="Normal 7 4 2 4 4" xfId="9445"/>
    <cellStyle name="Normal 7 4 2 4 5" xfId="13188"/>
    <cellStyle name="Normal 7 4 2 4 6" xfId="7922"/>
    <cellStyle name="Normal 7 4 2 4 7" xfId="4376"/>
    <cellStyle name="Normal 7 4 2 5" xfId="1301"/>
    <cellStyle name="Normal 7 4 2 5 2" xfId="2858"/>
    <cellStyle name="Normal 7 4 2 5 2 2" xfId="10504"/>
    <cellStyle name="Normal 7 4 2 5 2 3" xfId="5487"/>
    <cellStyle name="Normal 7 4 2 5 3" xfId="6885"/>
    <cellStyle name="Normal 7 4 2 5 3 2" xfId="11900"/>
    <cellStyle name="Normal 7 4 2 5 4" xfId="8692"/>
    <cellStyle name="Normal 7 4 2 5 5" xfId="13354"/>
    <cellStyle name="Normal 7 4 2 5 6" xfId="8098"/>
    <cellStyle name="Normal 7 4 2 5 7" xfId="3621"/>
    <cellStyle name="Normal 7 4 2 6" xfId="1694"/>
    <cellStyle name="Normal 7 4 2 6 2" xfId="9578"/>
    <cellStyle name="Normal 7 4 2 6 3" xfId="4560"/>
    <cellStyle name="Normal 7 4 2 7" xfId="5841"/>
    <cellStyle name="Normal 7 4 2 7 2" xfId="10857"/>
    <cellStyle name="Normal 7 4 2 8" xfId="8418"/>
    <cellStyle name="Normal 7 4 2 9" xfId="12311"/>
    <cellStyle name="Normal 7 4 2_Degree data" xfId="3198"/>
    <cellStyle name="Normal 7 4 3" xfId="341"/>
    <cellStyle name="Normal 7 4 3 10" xfId="7233"/>
    <cellStyle name="Normal 7 4 3 11" xfId="3297"/>
    <cellStyle name="Normal 7 4 3 2" xfId="698"/>
    <cellStyle name="Normal 7 4 3 2 2" xfId="1107"/>
    <cellStyle name="Normal 7 4 3 2 2 2" xfId="2227"/>
    <cellStyle name="Normal 7 4 3 2 2 2 2" xfId="10332"/>
    <cellStyle name="Normal 7 4 3 2 2 2 3" xfId="5314"/>
    <cellStyle name="Normal 7 4 3 2 2 3" xfId="6374"/>
    <cellStyle name="Normal 7 4 3 2 2 3 2" xfId="11389"/>
    <cellStyle name="Normal 7 4 3 2 2 4" xfId="9448"/>
    <cellStyle name="Normal 7 4 3 2 2 5" xfId="12843"/>
    <cellStyle name="Normal 7 4 3 2 2 6" xfId="7925"/>
    <cellStyle name="Normal 7 4 3 2 2 7" xfId="4379"/>
    <cellStyle name="Normal 7 4 3 2 3" xfId="1465"/>
    <cellStyle name="Normal 7 4 3 2 3 2" xfId="2575"/>
    <cellStyle name="Normal 7 4 3 2 3 2 2" xfId="10666"/>
    <cellStyle name="Normal 7 4 3 2 3 2 3" xfId="5649"/>
    <cellStyle name="Normal 7 4 3 2 3 3" xfId="6722"/>
    <cellStyle name="Normal 7 4 3 2 3 3 2" xfId="11737"/>
    <cellStyle name="Normal 7 4 3 2 3 4" xfId="9073"/>
    <cellStyle name="Normal 7 4 3 2 3 5" xfId="13191"/>
    <cellStyle name="Normal 7 4 3 2 3 6" xfId="8260"/>
    <cellStyle name="Normal 7 4 3 2 3 7" xfId="4004"/>
    <cellStyle name="Normal 7 4 3 2 4" xfId="3024"/>
    <cellStyle name="Normal 7 4 3 2 4 2" xfId="7047"/>
    <cellStyle name="Normal 7 4 3 2 4 2 2" xfId="12062"/>
    <cellStyle name="Normal 7 4 3 2 4 3" xfId="13516"/>
    <cellStyle name="Normal 7 4 3 2 4 4" xfId="9957"/>
    <cellStyle name="Normal 7 4 3 2 4 5" xfId="4939"/>
    <cellStyle name="Normal 7 4 3 2 5" xfId="1856"/>
    <cellStyle name="Normal 7 4 3 2 5 2" xfId="11019"/>
    <cellStyle name="Normal 7 4 3 2 5 3" xfId="6003"/>
    <cellStyle name="Normal 7 4 3 2 6" xfId="8580"/>
    <cellStyle name="Normal 7 4 3 2 7" xfId="12473"/>
    <cellStyle name="Normal 7 4 3 2 8" xfId="7550"/>
    <cellStyle name="Normal 7 4 3 2 9" xfId="3502"/>
    <cellStyle name="Normal 7 4 3 2_Degree data" xfId="3201"/>
    <cellStyle name="Normal 7 4 3 3" xfId="493"/>
    <cellStyle name="Normal 7 4 3 3 2" xfId="2226"/>
    <cellStyle name="Normal 7 4 3 3 2 2" xfId="9752"/>
    <cellStyle name="Normal 7 4 3 3 2 3" xfId="4734"/>
    <cellStyle name="Normal 7 4 3 3 3" xfId="6373"/>
    <cellStyle name="Normal 7 4 3 3 3 2" xfId="11388"/>
    <cellStyle name="Normal 7 4 3 3 4" xfId="8868"/>
    <cellStyle name="Normal 7 4 3 3 5" xfId="12842"/>
    <cellStyle name="Normal 7 4 3 3 6" xfId="7345"/>
    <cellStyle name="Normal 7 4 3 3 7" xfId="3799"/>
    <cellStyle name="Normal 7 4 3 4" xfId="902"/>
    <cellStyle name="Normal 7 4 3 4 2" xfId="2574"/>
    <cellStyle name="Normal 7 4 3 4 2 2" xfId="10331"/>
    <cellStyle name="Normal 7 4 3 4 2 3" xfId="5313"/>
    <cellStyle name="Normal 7 4 3 4 3" xfId="6721"/>
    <cellStyle name="Normal 7 4 3 4 3 2" xfId="11736"/>
    <cellStyle name="Normal 7 4 3 4 4" xfId="9447"/>
    <cellStyle name="Normal 7 4 3 4 5" xfId="13190"/>
    <cellStyle name="Normal 7 4 3 4 6" xfId="7924"/>
    <cellStyle name="Normal 7 4 3 4 7" xfId="4378"/>
    <cellStyle name="Normal 7 4 3 5" xfId="1257"/>
    <cellStyle name="Normal 7 4 3 5 2" xfId="2813"/>
    <cellStyle name="Normal 7 4 3 5 2 2" xfId="10461"/>
    <cellStyle name="Normal 7 4 3 5 2 3" xfId="5444"/>
    <cellStyle name="Normal 7 4 3 5 3" xfId="6842"/>
    <cellStyle name="Normal 7 4 3 5 3 2" xfId="11857"/>
    <cellStyle name="Normal 7 4 3 5 4" xfId="8754"/>
    <cellStyle name="Normal 7 4 3 5 5" xfId="13311"/>
    <cellStyle name="Normal 7 4 3 5 6" xfId="8055"/>
    <cellStyle name="Normal 7 4 3 5 7" xfId="3684"/>
    <cellStyle name="Normal 7 4 3 6" xfId="1651"/>
    <cellStyle name="Normal 7 4 3 6 2" xfId="9640"/>
    <cellStyle name="Normal 7 4 3 6 3" xfId="4622"/>
    <cellStyle name="Normal 7 4 3 7" xfId="5798"/>
    <cellStyle name="Normal 7 4 3 7 2" xfId="10814"/>
    <cellStyle name="Normal 7 4 3 8" xfId="8375"/>
    <cellStyle name="Normal 7 4 3 9" xfId="12268"/>
    <cellStyle name="Normal 7 4 3_Degree data" xfId="3200"/>
    <cellStyle name="Normal 7 4 4" xfId="278"/>
    <cellStyle name="Normal 7 4 4 2" xfId="593"/>
    <cellStyle name="Normal 7 4 4 2 2" xfId="2228"/>
    <cellStyle name="Normal 7 4 4 2 2 2" xfId="10333"/>
    <cellStyle name="Normal 7 4 4 2 2 3" xfId="5315"/>
    <cellStyle name="Normal 7 4 4 2 3" xfId="6375"/>
    <cellStyle name="Normal 7 4 4 2 3 2" xfId="11390"/>
    <cellStyle name="Normal 7 4 4 2 4" xfId="9449"/>
    <cellStyle name="Normal 7 4 4 2 5" xfId="12844"/>
    <cellStyle name="Normal 7 4 4 2 6" xfId="7926"/>
    <cellStyle name="Normal 7 4 4 2 7" xfId="4380"/>
    <cellStyle name="Normal 7 4 4 3" xfId="1002"/>
    <cellStyle name="Normal 7 4 4 3 2" xfId="2576"/>
    <cellStyle name="Normal 7 4 4 3 2 2" xfId="10561"/>
    <cellStyle name="Normal 7 4 4 3 2 3" xfId="5544"/>
    <cellStyle name="Normal 7 4 4 3 3" xfId="6723"/>
    <cellStyle name="Normal 7 4 4 3 3 2" xfId="11738"/>
    <cellStyle name="Normal 7 4 4 3 4" xfId="8968"/>
    <cellStyle name="Normal 7 4 4 3 5" xfId="13192"/>
    <cellStyle name="Normal 7 4 4 3 6" xfId="8155"/>
    <cellStyle name="Normal 7 4 4 3 7" xfId="3899"/>
    <cellStyle name="Normal 7 4 4 4" xfId="1358"/>
    <cellStyle name="Normal 7 4 4 4 2" xfId="2916"/>
    <cellStyle name="Normal 7 4 4 4 2 2" xfId="11957"/>
    <cellStyle name="Normal 7 4 4 4 2 3" xfId="6942"/>
    <cellStyle name="Normal 7 4 4 4 3" xfId="13411"/>
    <cellStyle name="Normal 7 4 4 4 4" xfId="9852"/>
    <cellStyle name="Normal 7 4 4 4 5" xfId="4834"/>
    <cellStyle name="Normal 7 4 4 5" xfId="1751"/>
    <cellStyle name="Normal 7 4 4 5 2" xfId="10914"/>
    <cellStyle name="Normal 7 4 4 5 3" xfId="5898"/>
    <cellStyle name="Normal 7 4 4 6" xfId="8475"/>
    <cellStyle name="Normal 7 4 4 7" xfId="12368"/>
    <cellStyle name="Normal 7 4 4 8" xfId="7445"/>
    <cellStyle name="Normal 7 4 4 9" xfId="3397"/>
    <cellStyle name="Normal 7 4 4_Degree data" xfId="3202"/>
    <cellStyle name="Normal 7 4 5" xfId="434"/>
    <cellStyle name="Normal 7 4 5 2" xfId="842"/>
    <cellStyle name="Normal 7 4 5 2 2" xfId="9693"/>
    <cellStyle name="Normal 7 4 5 2 3" xfId="4675"/>
    <cellStyle name="Normal 7 4 5 3" xfId="2223"/>
    <cellStyle name="Normal 7 4 5 3 2" xfId="11385"/>
    <cellStyle name="Normal 7 4 5 3 3" xfId="6370"/>
    <cellStyle name="Normal 7 4 5 4" xfId="8809"/>
    <cellStyle name="Normal 7 4 5 5" xfId="12839"/>
    <cellStyle name="Normal 7 4 5 6" xfId="7286"/>
    <cellStyle name="Normal 7 4 5 7" xfId="3740"/>
    <cellStyle name="Normal 7 4 6" xfId="769"/>
    <cellStyle name="Normal 7 4 6 2" xfId="2571"/>
    <cellStyle name="Normal 7 4 6 2 2" xfId="10328"/>
    <cellStyle name="Normal 7 4 6 2 3" xfId="5310"/>
    <cellStyle name="Normal 7 4 6 3" xfId="6718"/>
    <cellStyle name="Normal 7 4 6 3 2" xfId="11733"/>
    <cellStyle name="Normal 7 4 6 4" xfId="9444"/>
    <cellStyle name="Normal 7 4 6 5" xfId="13187"/>
    <cellStyle name="Normal 7 4 6 6" xfId="7921"/>
    <cellStyle name="Normal 7 4 6 7" xfId="4375"/>
    <cellStyle name="Normal 7 4 7" xfId="1193"/>
    <cellStyle name="Normal 7 4 7 2" xfId="2745"/>
    <cellStyle name="Normal 7 4 7 2 2" xfId="10402"/>
    <cellStyle name="Normal 7 4 7 2 3" xfId="5385"/>
    <cellStyle name="Normal 7 4 7 3" xfId="6783"/>
    <cellStyle name="Normal 7 4 7 3 2" xfId="11798"/>
    <cellStyle name="Normal 7 4 7 4" xfId="8648"/>
    <cellStyle name="Normal 7 4 7 5" xfId="13252"/>
    <cellStyle name="Normal 7 4 7 6" xfId="7996"/>
    <cellStyle name="Normal 7 4 7 7" xfId="3575"/>
    <cellStyle name="Normal 7 4 8" xfId="1592"/>
    <cellStyle name="Normal 7 4 8 2" xfId="12209"/>
    <cellStyle name="Normal 7 4 8 3" xfId="9535"/>
    <cellStyle name="Normal 7 4 8 4" xfId="4517"/>
    <cellStyle name="Normal 7 4 9" xfId="1519"/>
    <cellStyle name="Normal 7 4 9 2" xfId="10753"/>
    <cellStyle name="Normal 7 4 9 3" xfId="5737"/>
    <cellStyle name="Normal 7 4_Degree data" xfId="3197"/>
    <cellStyle name="Normal 7 5" xfId="193"/>
    <cellStyle name="Normal 7 5 10" xfId="7154"/>
    <cellStyle name="Normal 7 5 11" xfId="3323"/>
    <cellStyle name="Normal 7 5 2" xfId="368"/>
    <cellStyle name="Normal 7 5 2 2" xfId="619"/>
    <cellStyle name="Normal 7 5 2 2 2" xfId="2230"/>
    <cellStyle name="Normal 7 5 2 2 2 2" xfId="10335"/>
    <cellStyle name="Normal 7 5 2 2 2 3" xfId="5317"/>
    <cellStyle name="Normal 7 5 2 2 3" xfId="6377"/>
    <cellStyle name="Normal 7 5 2 2 3 2" xfId="11392"/>
    <cellStyle name="Normal 7 5 2 2 4" xfId="9451"/>
    <cellStyle name="Normal 7 5 2 2 5" xfId="12846"/>
    <cellStyle name="Normal 7 5 2 2 6" xfId="7928"/>
    <cellStyle name="Normal 7 5 2 2 7" xfId="4382"/>
    <cellStyle name="Normal 7 5 2 3" xfId="1028"/>
    <cellStyle name="Normal 7 5 2 3 2" xfId="2578"/>
    <cellStyle name="Normal 7 5 2 3 2 2" xfId="10587"/>
    <cellStyle name="Normal 7 5 2 3 2 3" xfId="5570"/>
    <cellStyle name="Normal 7 5 2 3 3" xfId="6725"/>
    <cellStyle name="Normal 7 5 2 3 3 2" xfId="11740"/>
    <cellStyle name="Normal 7 5 2 3 4" xfId="8994"/>
    <cellStyle name="Normal 7 5 2 3 5" xfId="13194"/>
    <cellStyle name="Normal 7 5 2 3 6" xfId="8181"/>
    <cellStyle name="Normal 7 5 2 3 7" xfId="3925"/>
    <cellStyle name="Normal 7 5 2 4" xfId="1385"/>
    <cellStyle name="Normal 7 5 2 4 2" xfId="2943"/>
    <cellStyle name="Normal 7 5 2 4 2 2" xfId="11983"/>
    <cellStyle name="Normal 7 5 2 4 2 3" xfId="6968"/>
    <cellStyle name="Normal 7 5 2 4 3" xfId="13437"/>
    <cellStyle name="Normal 7 5 2 4 4" xfId="9878"/>
    <cellStyle name="Normal 7 5 2 4 5" xfId="4860"/>
    <cellStyle name="Normal 7 5 2 5" xfId="1777"/>
    <cellStyle name="Normal 7 5 2 5 2" xfId="10940"/>
    <cellStyle name="Normal 7 5 2 5 3" xfId="5924"/>
    <cellStyle name="Normal 7 5 2 6" xfId="8501"/>
    <cellStyle name="Normal 7 5 2 7" xfId="12394"/>
    <cellStyle name="Normal 7 5 2 8" xfId="7471"/>
    <cellStyle name="Normal 7 5 2 9" xfId="3423"/>
    <cellStyle name="Normal 7 5 2_Degree data" xfId="3204"/>
    <cellStyle name="Normal 7 5 3" xfId="519"/>
    <cellStyle name="Normal 7 5 3 2" xfId="928"/>
    <cellStyle name="Normal 7 5 3 2 2" xfId="9778"/>
    <cellStyle name="Normal 7 5 3 2 3" xfId="4760"/>
    <cellStyle name="Normal 7 5 3 3" xfId="2229"/>
    <cellStyle name="Normal 7 5 3 3 2" xfId="11391"/>
    <cellStyle name="Normal 7 5 3 3 3" xfId="6376"/>
    <cellStyle name="Normal 7 5 3 4" xfId="8894"/>
    <cellStyle name="Normal 7 5 3 5" xfId="12845"/>
    <cellStyle name="Normal 7 5 3 6" xfId="7371"/>
    <cellStyle name="Normal 7 5 3 7" xfId="3825"/>
    <cellStyle name="Normal 7 5 4" xfId="799"/>
    <cellStyle name="Normal 7 5 4 2" xfId="2577"/>
    <cellStyle name="Normal 7 5 4 2 2" xfId="10334"/>
    <cellStyle name="Normal 7 5 4 2 3" xfId="5316"/>
    <cellStyle name="Normal 7 5 4 3" xfId="6724"/>
    <cellStyle name="Normal 7 5 4 3 2" xfId="11739"/>
    <cellStyle name="Normal 7 5 4 4" xfId="9450"/>
    <cellStyle name="Normal 7 5 4 5" xfId="13193"/>
    <cellStyle name="Normal 7 5 4 6" xfId="7927"/>
    <cellStyle name="Normal 7 5 4 7" xfId="4381"/>
    <cellStyle name="Normal 7 5 5" xfId="1284"/>
    <cellStyle name="Normal 7 5 5 2" xfId="2841"/>
    <cellStyle name="Normal 7 5 5 2 2" xfId="10487"/>
    <cellStyle name="Normal 7 5 5 2 3" xfId="5470"/>
    <cellStyle name="Normal 7 5 5 3" xfId="6868"/>
    <cellStyle name="Normal 7 5 5 3 2" xfId="11883"/>
    <cellStyle name="Normal 7 5 5 4" xfId="8675"/>
    <cellStyle name="Normal 7 5 5 5" xfId="13337"/>
    <cellStyle name="Normal 7 5 5 6" xfId="8081"/>
    <cellStyle name="Normal 7 5 5 7" xfId="3604"/>
    <cellStyle name="Normal 7 5 6" xfId="1677"/>
    <cellStyle name="Normal 7 5 6 2" xfId="9561"/>
    <cellStyle name="Normal 7 5 6 3" xfId="4543"/>
    <cellStyle name="Normal 7 5 7" xfId="5824"/>
    <cellStyle name="Normal 7 5 7 2" xfId="10840"/>
    <cellStyle name="Normal 7 5 8" xfId="8401"/>
    <cellStyle name="Normal 7 5 9" xfId="12294"/>
    <cellStyle name="Normal 7 5_Degree data" xfId="3203"/>
    <cellStyle name="Normal 7 6" xfId="229"/>
    <cellStyle name="Normal 7 6 10" xfId="7202"/>
    <cellStyle name="Normal 7 6 11" xfId="3266"/>
    <cellStyle name="Normal 7 6 2" xfId="310"/>
    <cellStyle name="Normal 7 6 2 2" xfId="667"/>
    <cellStyle name="Normal 7 6 2 2 2" xfId="2232"/>
    <cellStyle name="Normal 7 6 2 2 2 2" xfId="10337"/>
    <cellStyle name="Normal 7 6 2 2 2 3" xfId="5319"/>
    <cellStyle name="Normal 7 6 2 2 3" xfId="6379"/>
    <cellStyle name="Normal 7 6 2 2 3 2" xfId="11394"/>
    <cellStyle name="Normal 7 6 2 2 4" xfId="9453"/>
    <cellStyle name="Normal 7 6 2 2 5" xfId="12848"/>
    <cellStyle name="Normal 7 6 2 2 6" xfId="7930"/>
    <cellStyle name="Normal 7 6 2 2 7" xfId="4384"/>
    <cellStyle name="Normal 7 6 2 3" xfId="1076"/>
    <cellStyle name="Normal 7 6 2 3 2" xfId="2580"/>
    <cellStyle name="Normal 7 6 2 3 2 2" xfId="10635"/>
    <cellStyle name="Normal 7 6 2 3 2 3" xfId="5618"/>
    <cellStyle name="Normal 7 6 2 3 3" xfId="6727"/>
    <cellStyle name="Normal 7 6 2 3 3 2" xfId="11742"/>
    <cellStyle name="Normal 7 6 2 3 4" xfId="9042"/>
    <cellStyle name="Normal 7 6 2 3 5" xfId="13196"/>
    <cellStyle name="Normal 7 6 2 3 6" xfId="8229"/>
    <cellStyle name="Normal 7 6 2 3 7" xfId="3973"/>
    <cellStyle name="Normal 7 6 2 4" xfId="1434"/>
    <cellStyle name="Normal 7 6 2 4 2" xfId="2993"/>
    <cellStyle name="Normal 7 6 2 4 2 2" xfId="12031"/>
    <cellStyle name="Normal 7 6 2 4 2 3" xfId="7016"/>
    <cellStyle name="Normal 7 6 2 4 3" xfId="13485"/>
    <cellStyle name="Normal 7 6 2 4 4" xfId="9926"/>
    <cellStyle name="Normal 7 6 2 4 5" xfId="4908"/>
    <cellStyle name="Normal 7 6 2 5" xfId="1825"/>
    <cellStyle name="Normal 7 6 2 5 2" xfId="10988"/>
    <cellStyle name="Normal 7 6 2 5 3" xfId="5972"/>
    <cellStyle name="Normal 7 6 2 6" xfId="8549"/>
    <cellStyle name="Normal 7 6 2 7" xfId="12442"/>
    <cellStyle name="Normal 7 6 2 8" xfId="7519"/>
    <cellStyle name="Normal 7 6 2 9" xfId="3471"/>
    <cellStyle name="Normal 7 6 2_Degree data" xfId="3206"/>
    <cellStyle name="Normal 7 6 3" xfId="462"/>
    <cellStyle name="Normal 7 6 3 2" xfId="2231"/>
    <cellStyle name="Normal 7 6 3 2 2" xfId="9721"/>
    <cellStyle name="Normal 7 6 3 2 3" xfId="4703"/>
    <cellStyle name="Normal 7 6 3 3" xfId="6378"/>
    <cellStyle name="Normal 7 6 3 3 2" xfId="11393"/>
    <cellStyle name="Normal 7 6 3 4" xfId="8837"/>
    <cellStyle name="Normal 7 6 3 5" xfId="12847"/>
    <cellStyle name="Normal 7 6 3 6" xfId="7314"/>
    <cellStyle name="Normal 7 6 3 7" xfId="3768"/>
    <cellStyle name="Normal 7 6 4" xfId="871"/>
    <cellStyle name="Normal 7 6 4 2" xfId="2579"/>
    <cellStyle name="Normal 7 6 4 2 2" xfId="10336"/>
    <cellStyle name="Normal 7 6 4 2 3" xfId="5318"/>
    <cellStyle name="Normal 7 6 4 3" xfId="6726"/>
    <cellStyle name="Normal 7 6 4 3 2" xfId="11741"/>
    <cellStyle name="Normal 7 6 4 4" xfId="9452"/>
    <cellStyle name="Normal 7 6 4 5" xfId="13195"/>
    <cellStyle name="Normal 7 6 4 6" xfId="7929"/>
    <cellStyle name="Normal 7 6 4 7" xfId="4383"/>
    <cellStyle name="Normal 7 6 5" xfId="1223"/>
    <cellStyle name="Normal 7 6 5 2" xfId="2779"/>
    <cellStyle name="Normal 7 6 5 2 2" xfId="10430"/>
    <cellStyle name="Normal 7 6 5 2 3" xfId="5413"/>
    <cellStyle name="Normal 7 6 5 3" xfId="6811"/>
    <cellStyle name="Normal 7 6 5 3 2" xfId="11826"/>
    <cellStyle name="Normal 7 6 5 4" xfId="8723"/>
    <cellStyle name="Normal 7 6 5 5" xfId="13280"/>
    <cellStyle name="Normal 7 6 5 6" xfId="8024"/>
    <cellStyle name="Normal 7 6 5 7" xfId="3653"/>
    <cellStyle name="Normal 7 6 6" xfId="1620"/>
    <cellStyle name="Normal 7 6 6 2" xfId="9609"/>
    <cellStyle name="Normal 7 6 6 3" xfId="4591"/>
    <cellStyle name="Normal 7 6 7" xfId="5767"/>
    <cellStyle name="Normal 7 6 7 2" xfId="10783"/>
    <cellStyle name="Normal 7 6 8" xfId="8344"/>
    <cellStyle name="Normal 7 6 9" xfId="12237"/>
    <cellStyle name="Normal 7 6_Degree data" xfId="3205"/>
    <cellStyle name="Normal 7 7" xfId="256"/>
    <cellStyle name="Normal 7 7 10" xfId="3527"/>
    <cellStyle name="Normal 7 7 2" xfId="723"/>
    <cellStyle name="Normal 7 7 2 2" xfId="2233"/>
    <cellStyle name="Normal 7 7 2 2 2" xfId="9982"/>
    <cellStyle name="Normal 7 7 2 2 3" xfId="4964"/>
    <cellStyle name="Normal 7 7 2 3" xfId="6380"/>
    <cellStyle name="Normal 7 7 2 3 2" xfId="11395"/>
    <cellStyle name="Normal 7 7 2 4" xfId="9098"/>
    <cellStyle name="Normal 7 7 2 5" xfId="12849"/>
    <cellStyle name="Normal 7 7 2 6" xfId="7575"/>
    <cellStyle name="Normal 7 7 2 7" xfId="4029"/>
    <cellStyle name="Normal 7 7 3" xfId="1132"/>
    <cellStyle name="Normal 7 7 3 2" xfId="2581"/>
    <cellStyle name="Normal 7 7 3 2 2" xfId="10338"/>
    <cellStyle name="Normal 7 7 3 2 3" xfId="5320"/>
    <cellStyle name="Normal 7 7 3 3" xfId="6728"/>
    <cellStyle name="Normal 7 7 3 3 2" xfId="11743"/>
    <cellStyle name="Normal 7 7 3 4" xfId="9454"/>
    <cellStyle name="Normal 7 7 3 5" xfId="13197"/>
    <cellStyle name="Normal 7 7 3 6" xfId="7931"/>
    <cellStyle name="Normal 7 7 3 7" xfId="4385"/>
    <cellStyle name="Normal 7 7 4" xfId="1490"/>
    <cellStyle name="Normal 7 7 4 2" xfId="3049"/>
    <cellStyle name="Normal 7 7 4 2 2" xfId="10691"/>
    <cellStyle name="Normal 7 7 4 2 3" xfId="5674"/>
    <cellStyle name="Normal 7 7 4 3" xfId="7072"/>
    <cellStyle name="Normal 7 7 4 3 2" xfId="12087"/>
    <cellStyle name="Normal 7 7 4 4" xfId="8779"/>
    <cellStyle name="Normal 7 7 4 5" xfId="13541"/>
    <cellStyle name="Normal 7 7 4 6" xfId="8285"/>
    <cellStyle name="Normal 7 7 4 7" xfId="3709"/>
    <cellStyle name="Normal 7 7 5" xfId="1881"/>
    <cellStyle name="Normal 7 7 5 2" xfId="9665"/>
    <cellStyle name="Normal 7 7 5 3" xfId="4647"/>
    <cellStyle name="Normal 7 7 6" xfId="6028"/>
    <cellStyle name="Normal 7 7 6 2" xfId="11044"/>
    <cellStyle name="Normal 7 7 7" xfId="8605"/>
    <cellStyle name="Normal 7 7 8" xfId="12498"/>
    <cellStyle name="Normal 7 7 9" xfId="7258"/>
    <cellStyle name="Normal 7 7_Degree data" xfId="3207"/>
    <cellStyle name="Normal 7 8" xfId="562"/>
    <cellStyle name="Normal 7 8 2" xfId="971"/>
    <cellStyle name="Normal 7 8 2 2" xfId="2234"/>
    <cellStyle name="Normal 7 8 2 2 2" xfId="10339"/>
    <cellStyle name="Normal 7 8 2 2 3" xfId="5321"/>
    <cellStyle name="Normal 7 8 2 3" xfId="6381"/>
    <cellStyle name="Normal 7 8 2 3 2" xfId="11396"/>
    <cellStyle name="Normal 7 8 2 4" xfId="9455"/>
    <cellStyle name="Normal 7 8 2 5" xfId="12850"/>
    <cellStyle name="Normal 7 8 2 6" xfId="7932"/>
    <cellStyle name="Normal 7 8 2 7" xfId="4386"/>
    <cellStyle name="Normal 7 8 3" xfId="1327"/>
    <cellStyle name="Normal 7 8 3 2" xfId="2582"/>
    <cellStyle name="Normal 7 8 3 2 2" xfId="10530"/>
    <cellStyle name="Normal 7 8 3 2 3" xfId="5513"/>
    <cellStyle name="Normal 7 8 3 3" xfId="6729"/>
    <cellStyle name="Normal 7 8 3 3 2" xfId="11744"/>
    <cellStyle name="Normal 7 8 3 4" xfId="8937"/>
    <cellStyle name="Normal 7 8 3 5" xfId="13198"/>
    <cellStyle name="Normal 7 8 3 6" xfId="8124"/>
    <cellStyle name="Normal 7 8 3 7" xfId="3868"/>
    <cellStyle name="Normal 7 8 4" xfId="2885"/>
    <cellStyle name="Normal 7 8 4 2" xfId="6911"/>
    <cellStyle name="Normal 7 8 4 2 2" xfId="11926"/>
    <cellStyle name="Normal 7 8 4 3" xfId="13380"/>
    <cellStyle name="Normal 7 8 4 4" xfId="9821"/>
    <cellStyle name="Normal 7 8 4 5" xfId="4803"/>
    <cellStyle name="Normal 7 8 5" xfId="1720"/>
    <cellStyle name="Normal 7 8 5 2" xfId="10883"/>
    <cellStyle name="Normal 7 8 5 3" xfId="5867"/>
    <cellStyle name="Normal 7 8 6" xfId="8444"/>
    <cellStyle name="Normal 7 8 7" xfId="12337"/>
    <cellStyle name="Normal 7 8 8" xfId="7414"/>
    <cellStyle name="Normal 7 8 9" xfId="3366"/>
    <cellStyle name="Normal 7 8_Degree data" xfId="3208"/>
    <cellStyle name="Normal 7 9" xfId="423"/>
    <cellStyle name="Normal 7 9 2" xfId="831"/>
    <cellStyle name="Normal 7 9 2 2" xfId="2235"/>
    <cellStyle name="Normal 7 9 2 2 2" xfId="10340"/>
    <cellStyle name="Normal 7 9 2 2 3" xfId="5322"/>
    <cellStyle name="Normal 7 9 2 3" xfId="6382"/>
    <cellStyle name="Normal 7 9 2 3 2" xfId="11397"/>
    <cellStyle name="Normal 7 9 2 4" xfId="9456"/>
    <cellStyle name="Normal 7 9 2 5" xfId="12851"/>
    <cellStyle name="Normal 7 9 2 6" xfId="7933"/>
    <cellStyle name="Normal 7 9 2 7" xfId="4387"/>
    <cellStyle name="Normal 7 9 3" xfId="1181"/>
    <cellStyle name="Normal 7 9 3 2" xfId="2583"/>
    <cellStyle name="Normal 7 9 3 2 2" xfId="10391"/>
    <cellStyle name="Normal 7 9 3 2 3" xfId="5374"/>
    <cellStyle name="Normal 7 9 3 3" xfId="6730"/>
    <cellStyle name="Normal 7 9 3 3 2" xfId="11745"/>
    <cellStyle name="Normal 7 9 3 4" xfId="9498"/>
    <cellStyle name="Normal 7 9 3 5" xfId="13199"/>
    <cellStyle name="Normal 7 9 3 6" xfId="7985"/>
    <cellStyle name="Normal 7 9 3 7" xfId="4480"/>
    <cellStyle name="Normal 7 9 4" xfId="2732"/>
    <cellStyle name="Normal 7 9 4 2" xfId="6772"/>
    <cellStyle name="Normal 7 9 4 2 2" xfId="11787"/>
    <cellStyle name="Normal 7 9 4 3" xfId="13241"/>
    <cellStyle name="Normal 7 9 4 4" xfId="9682"/>
    <cellStyle name="Normal 7 9 4 5" xfId="4664"/>
    <cellStyle name="Normal 7 9 5" xfId="1581"/>
    <cellStyle name="Normal 7 9 5 2" xfId="10742"/>
    <cellStyle name="Normal 7 9 5 3" xfId="5726"/>
    <cellStyle name="Normal 7 9 6" xfId="8798"/>
    <cellStyle name="Normal 7 9 7" xfId="12198"/>
    <cellStyle name="Normal 7 9 8" xfId="7275"/>
    <cellStyle name="Normal 7 9 9" xfId="3729"/>
    <cellStyle name="Normal 7 9_Degree data" xfId="3209"/>
    <cellStyle name="Normal 7_Degree data" xfId="3176"/>
    <cellStyle name="Normal 70" xfId="146"/>
    <cellStyle name="Normal 70 2" xfId="4388"/>
    <cellStyle name="Normal 70 2 2" xfId="5323"/>
    <cellStyle name="Normal 70 2 2 2" xfId="10341"/>
    <cellStyle name="Normal 70 2 3" xfId="7088"/>
    <cellStyle name="Normal 70 2 3 2" xfId="12102"/>
    <cellStyle name="Normal 70 2 4" xfId="9457"/>
    <cellStyle name="Normal 70 2 5" xfId="7934"/>
    <cellStyle name="Normal 70 3" xfId="8786"/>
    <cellStyle name="Normal 70 4" xfId="3717"/>
    <cellStyle name="Normal 71" xfId="96"/>
    <cellStyle name="Normal 72" xfId="97"/>
    <cellStyle name="Normal 73" xfId="62"/>
    <cellStyle name="Normal 73 2" xfId="4389"/>
    <cellStyle name="Normal 73 2 2" xfId="5324"/>
    <cellStyle name="Normal 73 2 2 2" xfId="10342"/>
    <cellStyle name="Normal 73 2 3" xfId="7086"/>
    <cellStyle name="Normal 73 2 3 2" xfId="12100"/>
    <cellStyle name="Normal 73 2 4" xfId="9458"/>
    <cellStyle name="Normal 73 2 5" xfId="7935"/>
    <cellStyle name="Normal 73 3" xfId="8787"/>
    <cellStyle name="Normal 73 4" xfId="3718"/>
    <cellStyle name="Normal 74" xfId="156"/>
    <cellStyle name="Normal 74 2" xfId="5325"/>
    <cellStyle name="Normal 74 2 2" xfId="10343"/>
    <cellStyle name="Normal 74 3" xfId="7084"/>
    <cellStyle name="Normal 74 3 2" xfId="12099"/>
    <cellStyle name="Normal 74 4" xfId="9459"/>
    <cellStyle name="Normal 74 5" xfId="7936"/>
    <cellStyle name="Normal 74 6" xfId="4390"/>
    <cellStyle name="Normal 75" xfId="164"/>
    <cellStyle name="Normal 75 2" xfId="5326"/>
    <cellStyle name="Normal 75 2 2" xfId="10344"/>
    <cellStyle name="Normal 75 3" xfId="7081"/>
    <cellStyle name="Normal 75 3 2" xfId="12096"/>
    <cellStyle name="Normal 75 4" xfId="9460"/>
    <cellStyle name="Normal 75 5" xfId="7937"/>
    <cellStyle name="Normal 75 6" xfId="4391"/>
    <cellStyle name="Normal 76" xfId="162"/>
    <cellStyle name="Normal 76 2" xfId="5327"/>
    <cellStyle name="Normal 76 2 2" xfId="10345"/>
    <cellStyle name="Normal 76 3" xfId="7080"/>
    <cellStyle name="Normal 76 3 2" xfId="12095"/>
    <cellStyle name="Normal 76 4" xfId="9461"/>
    <cellStyle name="Normal 76 5" xfId="7938"/>
    <cellStyle name="Normal 76 6" xfId="4392"/>
    <cellStyle name="Normal 77" xfId="157"/>
    <cellStyle name="Normal 77 2" xfId="4972"/>
    <cellStyle name="Normal 77 2 2" xfId="9990"/>
    <cellStyle name="Normal 77 3" xfId="7089"/>
    <cellStyle name="Normal 77 3 2" xfId="12103"/>
    <cellStyle name="Normal 77 4" xfId="9106"/>
    <cellStyle name="Normal 77 5" xfId="7583"/>
    <cellStyle name="Normal 77 6" xfId="4037"/>
    <cellStyle name="Normal 78" xfId="183"/>
    <cellStyle name="Normal 78 2" xfId="5328"/>
    <cellStyle name="Normal 78 2 2" xfId="10346"/>
    <cellStyle name="Normal 78 3" xfId="5762"/>
    <cellStyle name="Normal 78 3 2" xfId="10778"/>
    <cellStyle name="Normal 78 4" xfId="9462"/>
    <cellStyle name="Normal 78 5" xfId="7939"/>
    <cellStyle name="Normal 78 6" xfId="4393"/>
    <cellStyle name="Normal 79" xfId="184"/>
    <cellStyle name="Normal 79 2" xfId="4973"/>
    <cellStyle name="Normal 79 2 2" xfId="9991"/>
    <cellStyle name="Normal 79 3" xfId="7087"/>
    <cellStyle name="Normal 79 3 2" xfId="12101"/>
    <cellStyle name="Normal 79 4" xfId="9107"/>
    <cellStyle name="Normal 79 5" xfId="7584"/>
    <cellStyle name="Normal 79 6" xfId="4038"/>
    <cellStyle name="Normal 8" xfId="78"/>
    <cellStyle name="Normal 8 2" xfId="131"/>
    <cellStyle name="Normal 8 3" xfId="122"/>
    <cellStyle name="Normal 80" xfId="215"/>
    <cellStyle name="Normal 80 2" xfId="4974"/>
    <cellStyle name="Normal 80 2 2" xfId="9992"/>
    <cellStyle name="Normal 80 3" xfId="7083"/>
    <cellStyle name="Normal 80 3 2" xfId="12098"/>
    <cellStyle name="Normal 80 4" xfId="9108"/>
    <cellStyle name="Normal 80 5" xfId="7585"/>
    <cellStyle name="Normal 80 6" xfId="4039"/>
    <cellStyle name="Normal 81" xfId="217"/>
    <cellStyle name="Normal 81 2" xfId="5329"/>
    <cellStyle name="Normal 81 2 2" xfId="10347"/>
    <cellStyle name="Normal 81 3" xfId="5690"/>
    <cellStyle name="Normal 81 3 2" xfId="10706"/>
    <cellStyle name="Normal 81 4" xfId="9463"/>
    <cellStyle name="Normal 81 5" xfId="7940"/>
    <cellStyle name="Normal 81 6" xfId="4394"/>
    <cellStyle name="Normal 82" xfId="216"/>
    <cellStyle name="Normal 82 2" xfId="5330"/>
    <cellStyle name="Normal 82 2 2" xfId="10348"/>
    <cellStyle name="Normal 82 3" xfId="7090"/>
    <cellStyle name="Normal 82 3 2" xfId="12104"/>
    <cellStyle name="Normal 82 4" xfId="9464"/>
    <cellStyle name="Normal 82 5" xfId="7941"/>
    <cellStyle name="Normal 82 6" xfId="4395"/>
    <cellStyle name="Normal 83" xfId="98"/>
    <cellStyle name="Normal 84" xfId="99"/>
    <cellStyle name="Normal 85" xfId="218"/>
    <cellStyle name="Normal 85 2" xfId="4975"/>
    <cellStyle name="Normal 85 2 2" xfId="9993"/>
    <cellStyle name="Normal 85 3" xfId="7082"/>
    <cellStyle name="Normal 85 3 2" xfId="12097"/>
    <cellStyle name="Normal 85 4" xfId="9109"/>
    <cellStyle name="Normal 85 5" xfId="7586"/>
    <cellStyle name="Normal 85 6" xfId="4040"/>
    <cellStyle name="Normal 86" xfId="100"/>
    <cellStyle name="Normal 87" xfId="220"/>
    <cellStyle name="Normal 87 2" xfId="4971"/>
    <cellStyle name="Normal 87 2 2" xfId="9989"/>
    <cellStyle name="Normal 87 3" xfId="7091"/>
    <cellStyle name="Normal 87 3 2" xfId="12105"/>
    <cellStyle name="Normal 87 4" xfId="9105"/>
    <cellStyle name="Normal 87 5" xfId="7582"/>
    <cellStyle name="Normal 87 6" xfId="4036"/>
    <cellStyle name="Normal 88" xfId="221"/>
    <cellStyle name="Normal 88 2" xfId="5333"/>
    <cellStyle name="Normal 89" xfId="252"/>
    <cellStyle name="Normal 89 2" xfId="5684"/>
    <cellStyle name="Normal 9" xfId="123"/>
    <cellStyle name="Normal 9 2" xfId="729"/>
    <cellStyle name="Normal 9 2 10" xfId="3531"/>
    <cellStyle name="Normal 9 2 2" xfId="1137"/>
    <cellStyle name="Normal 9 2 2 2" xfId="2236"/>
    <cellStyle name="Normal 9 2 2 2 2" xfId="9986"/>
    <cellStyle name="Normal 9 2 2 2 3" xfId="4968"/>
    <cellStyle name="Normal 9 2 2 3" xfId="6383"/>
    <cellStyle name="Normal 9 2 2 3 2" xfId="11398"/>
    <cellStyle name="Normal 9 2 2 4" xfId="9102"/>
    <cellStyle name="Normal 9 2 2 5" xfId="12852"/>
    <cellStyle name="Normal 9 2 2 6" xfId="7579"/>
    <cellStyle name="Normal 9 2 2 7" xfId="4033"/>
    <cellStyle name="Normal 9 2 3" xfId="1494"/>
    <cellStyle name="Normal 9 2 3 2" xfId="2584"/>
    <cellStyle name="Normal 9 2 3 2 2" xfId="10349"/>
    <cellStyle name="Normal 9 2 3 2 3" xfId="5331"/>
    <cellStyle name="Normal 9 2 3 3" xfId="6731"/>
    <cellStyle name="Normal 9 2 3 3 2" xfId="11746"/>
    <cellStyle name="Normal 9 2 3 4" xfId="9465"/>
    <cellStyle name="Normal 9 2 3 5" xfId="13200"/>
    <cellStyle name="Normal 9 2 3 6" xfId="7942"/>
    <cellStyle name="Normal 9 2 3 7" xfId="4396"/>
    <cellStyle name="Normal 9 2 4" xfId="3055"/>
    <cellStyle name="Normal 9 2 4 2" xfId="5678"/>
    <cellStyle name="Normal 9 2 4 2 2" xfId="10695"/>
    <cellStyle name="Normal 9 2 4 3" xfId="7076"/>
    <cellStyle name="Normal 9 2 4 3 2" xfId="12091"/>
    <cellStyle name="Normal 9 2 4 4" xfId="8783"/>
    <cellStyle name="Normal 9 2 4 5" xfId="13545"/>
    <cellStyle name="Normal 9 2 4 6" xfId="8289"/>
    <cellStyle name="Normal 9 2 4 7" xfId="3714"/>
    <cellStyle name="Normal 9 2 5" xfId="1885"/>
    <cellStyle name="Normal 9 2 5 2" xfId="9669"/>
    <cellStyle name="Normal 9 2 5 3" xfId="4651"/>
    <cellStyle name="Normal 9 2 6" xfId="6032"/>
    <cellStyle name="Normal 9 2 6 2" xfId="11048"/>
    <cellStyle name="Normal 9 2 7" xfId="8609"/>
    <cellStyle name="Normal 9 2 8" xfId="12502"/>
    <cellStyle name="Normal 9 2 9" xfId="7262"/>
    <cellStyle name="Normal 9 2_Degree data" xfId="3210"/>
    <cellStyle name="Normal 90" xfId="257"/>
    <cellStyle name="Normal 90 2" xfId="6348"/>
    <cellStyle name="Normal 91" xfId="261"/>
    <cellStyle name="Normal 91 2" xfId="7085"/>
    <cellStyle name="Normal 92" xfId="408"/>
    <cellStyle name="Normal 92 2" xfId="8293"/>
    <cellStyle name="Normal 93" xfId="267"/>
    <cellStyle name="Normal 93 2" xfId="9467"/>
    <cellStyle name="Normal 94" xfId="410"/>
    <cellStyle name="Normal 94 2" xfId="12107"/>
    <cellStyle name="Normal 95" xfId="409"/>
    <cellStyle name="Normal 95 2" xfId="12106"/>
    <cellStyle name="Normal 96" xfId="265"/>
    <cellStyle name="Normal 96 2" xfId="12111"/>
    <cellStyle name="Normal 97" xfId="411"/>
    <cellStyle name="Normal 97 2" xfId="12112"/>
    <cellStyle name="Normal 98" xfId="101"/>
    <cellStyle name="Normal 99" xfId="412"/>
    <cellStyle name="Normal 99 2" xfId="12114"/>
    <cellStyle name="Normal_Funding02 Form" xfId="2"/>
    <cellStyle name="Note 2" xfId="4397"/>
    <cellStyle name="Note 2 2" xfId="4437"/>
    <cellStyle name="Note 2 3" xfId="4444"/>
    <cellStyle name="Note 2 4" xfId="5332"/>
    <cellStyle name="Note 2 4 2" xfId="10350"/>
    <cellStyle name="Note 2 5" xfId="5761"/>
    <cellStyle name="Note 2 5 2" xfId="10777"/>
    <cellStyle name="Note 2 6" xfId="9466"/>
    <cellStyle name="Note 2 7" xfId="7943"/>
    <cellStyle name="Note 3" xfId="4436"/>
    <cellStyle name="Note 4" xfId="4445"/>
    <cellStyle name="Note 5" xfId="7"/>
    <cellStyle name="Output 2" xfId="4438"/>
    <cellStyle name="Output 3" xfId="4448"/>
    <cellStyle name="Percent" xfId="3" builtinId="5"/>
    <cellStyle name="Percent 2" xfId="14"/>
    <cellStyle name="Percent 2 2" xfId="128"/>
    <cellStyle name="Percent 2 2 2" xfId="304"/>
    <cellStyle name="Percent 2 2 3" xfId="290"/>
    <cellStyle name="Percent 2 3" xfId="4440"/>
    <cellStyle name="Percent 3" xfId="63"/>
    <cellStyle name="Percent 4" xfId="76"/>
    <cellStyle name="Percent 5" xfId="73"/>
    <cellStyle name="Percent 6" xfId="4439"/>
    <cellStyle name="Percent 7" xfId="8"/>
    <cellStyle name="questionable" xfId="22"/>
    <cellStyle name="questionable 2" xfId="113"/>
    <cellStyle name="review" xfId="23"/>
    <cellStyle name="Title 2" xfId="4441"/>
    <cellStyle name="Total 2" xfId="4442"/>
    <cellStyle name="Total 3" xfId="4449"/>
    <cellStyle name="Warning Text 2" xfId="4443"/>
  </cellStyles>
  <dxfs count="5">
    <dxf>
      <font>
        <color rgb="FFC00000"/>
      </font>
    </dxf>
    <dxf>
      <font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</dxfs>
  <tableStyles count="0" defaultTableStyle="TableStyleMedium9" defaultPivotStyle="PivotStyleLight16"/>
  <colors>
    <mruColors>
      <color rgb="FF00CCFF"/>
      <color rgb="FFCCFFCC"/>
      <color rgb="FFFFFFCC"/>
      <color rgb="FF990033"/>
      <color rgb="FF0000FF"/>
      <color rgb="FF006600"/>
      <color rgb="FF000099"/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Funds for Educational and General Operations Per Full-Time-Equivalent Student,</a:t>
            </a:r>
          </a:p>
          <a:p>
            <a:pPr>
              <a:defRPr sz="1200"/>
            </a:pPr>
            <a:r>
              <a:rPr lang="en-US" sz="1200"/>
              <a:t>Public Four-Year Colleges / Universities, 2013-14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'Table 89'!$A$10</c:f>
              <c:strCache>
                <c:ptCount val="1"/>
                <c:pt idx="0">
                  <c:v>SREB states</c:v>
                </c:pt>
              </c:strCache>
            </c:strRef>
          </c:tx>
          <c:spPr>
            <a:solidFill>
              <a:srgbClr val="990033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multiLvlStrRef>
              <c:f>'Table 89'!$C$6:$E$8</c:f>
              <c:multiLvlStrCache>
                <c:ptCount val="3"/>
                <c:lvl>
                  <c:pt idx="0">
                    <c:v>Purpose</c:v>
                  </c:pt>
                  <c:pt idx="1">
                    <c:v>Special-Purpose</c:v>
                  </c:pt>
                  <c:pt idx="2">
                    <c:v>Revenues</c:v>
                  </c:pt>
                </c:lvl>
                <c:lvl>
                  <c:pt idx="0">
                    <c:v>General-</c:v>
                  </c:pt>
                  <c:pt idx="1">
                    <c:v>Educational</c:v>
                  </c:pt>
                  <c:pt idx="2">
                    <c:v>and Fee</c:v>
                  </c:pt>
                </c:lvl>
                <c:lvl>
                  <c:pt idx="0">
                    <c:v>State</c:v>
                  </c:pt>
                  <c:pt idx="1">
                    <c:v>State</c:v>
                  </c:pt>
                  <c:pt idx="2">
                    <c:v>Tuition</c:v>
                  </c:pt>
                </c:lvl>
              </c:multiLvlStrCache>
            </c:multiLvlStrRef>
          </c:cat>
          <c:val>
            <c:numRef>
              <c:f>'Table 89'!$C$10:$E$10</c:f>
              <c:numCache>
                <c:formatCode>"$"#,##0</c:formatCode>
                <c:ptCount val="3"/>
                <c:pt idx="0">
                  <c:v>5727.7024497413904</c:v>
                </c:pt>
                <c:pt idx="1">
                  <c:v>588.45654973040882</c:v>
                </c:pt>
                <c:pt idx="2">
                  <c:v>8463.6317574739678</c:v>
                </c:pt>
              </c:numCache>
            </c:numRef>
          </c:val>
        </c:ser>
        <c:ser>
          <c:idx val="1"/>
          <c:order val="1"/>
          <c:tx>
            <c:v>State</c:v>
          </c:tx>
          <c:spPr>
            <a:solidFill>
              <a:srgbClr val="006600"/>
            </a:solidFill>
            <a:ln>
              <a:solidFill>
                <a:prstClr val="black"/>
              </a:solidFill>
            </a:ln>
          </c:spPr>
          <c:invertIfNegative val="0"/>
          <c:dLbls>
            <c:numFmt formatCode="&quot;$&quot;#,##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multiLvlStrRef>
              <c:f>'Table 89'!$C$6:$E$8</c:f>
              <c:multiLvlStrCache>
                <c:ptCount val="3"/>
                <c:lvl>
                  <c:pt idx="0">
                    <c:v>Purpose</c:v>
                  </c:pt>
                  <c:pt idx="1">
                    <c:v>Special-Purpose</c:v>
                  </c:pt>
                  <c:pt idx="2">
                    <c:v>Revenues</c:v>
                  </c:pt>
                </c:lvl>
                <c:lvl>
                  <c:pt idx="0">
                    <c:v>General-</c:v>
                  </c:pt>
                  <c:pt idx="1">
                    <c:v>Educational</c:v>
                  </c:pt>
                  <c:pt idx="2">
                    <c:v>and Fee</c:v>
                  </c:pt>
                </c:lvl>
                <c:lvl>
                  <c:pt idx="0">
                    <c:v>State</c:v>
                  </c:pt>
                  <c:pt idx="1">
                    <c:v>State</c:v>
                  </c:pt>
                  <c:pt idx="2">
                    <c:v>Tuition</c:v>
                  </c:pt>
                </c:lvl>
              </c:multiLvlStrCache>
            </c:multiLvlStrRef>
          </c:cat>
          <c:val>
            <c:numRef>
              <c:f>'Table 89'!$C$12:$E$12</c:f>
              <c:numCache>
                <c:formatCode>#,##0</c:formatCode>
                <c:ptCount val="3"/>
                <c:pt idx="0">
                  <c:v>4738.0670704215763</c:v>
                </c:pt>
                <c:pt idx="1">
                  <c:v>603.85370048343623</c:v>
                </c:pt>
                <c:pt idx="2">
                  <c:v>10887.106984462944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-25"/>
        <c:axId val="371112360"/>
        <c:axId val="373431864"/>
      </c:barChart>
      <c:catAx>
        <c:axId val="37111236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373431864"/>
        <c:crosses val="autoZero"/>
        <c:auto val="1"/>
        <c:lblAlgn val="ctr"/>
        <c:lblOffset val="100"/>
        <c:noMultiLvlLbl val="0"/>
      </c:catAx>
      <c:valAx>
        <c:axId val="373431864"/>
        <c:scaling>
          <c:orientation val="minMax"/>
        </c:scaling>
        <c:delete val="1"/>
        <c:axPos val="l"/>
        <c:numFmt formatCode="&quot;$&quot;#,##0" sourceLinked="1"/>
        <c:majorTickMark val="out"/>
        <c:minorTickMark val="none"/>
        <c:tickLblPos val="none"/>
        <c:crossAx val="371112360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/>
              <a:t>Percent Change in Total, 2010-11 to 2013-14</a:t>
            </a:r>
          </a:p>
          <a:p>
            <a:pPr>
              <a:defRPr/>
            </a:pPr>
            <a:r>
              <a:rPr lang="en-US" sz="800" b="0"/>
              <a:t>(adjusted</a:t>
            </a:r>
            <a:r>
              <a:rPr lang="en-US" sz="800" b="0" baseline="0"/>
              <a:t> for inflation)</a:t>
            </a:r>
            <a:endParaRPr lang="en-US" sz="800" b="0"/>
          </a:p>
        </c:rich>
      </c:tx>
      <c:layout/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State</c:v>
          </c:tx>
          <c:spPr>
            <a:solidFill>
              <a:srgbClr val="006600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'Table 89'!$H$12</c:f>
              <c:numCache>
                <c:formatCode>#,##0.0</c:formatCode>
                <c:ptCount val="1"/>
                <c:pt idx="0">
                  <c:v>5.4355225672051661</c:v>
                </c:pt>
              </c:numCache>
            </c:numRef>
          </c:val>
        </c:ser>
        <c:ser>
          <c:idx val="1"/>
          <c:order val="1"/>
          <c:tx>
            <c:strRef>
              <c:f>'Table 89'!$A$10</c:f>
              <c:strCache>
                <c:ptCount val="1"/>
                <c:pt idx="0">
                  <c:v>SREB states</c:v>
                </c:pt>
              </c:strCache>
            </c:strRef>
          </c:tx>
          <c:spPr>
            <a:solidFill>
              <a:srgbClr val="990033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'Table 89'!$H$10</c:f>
              <c:numCache>
                <c:formatCode>#,##0.0</c:formatCode>
                <c:ptCount val="1"/>
                <c:pt idx="0">
                  <c:v>0.11808631439210902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-25"/>
        <c:axId val="255831752"/>
        <c:axId val="373408096"/>
      </c:barChart>
      <c:catAx>
        <c:axId val="255831752"/>
        <c:scaling>
          <c:orientation val="minMax"/>
        </c:scaling>
        <c:delete val="1"/>
        <c:axPos val="l"/>
        <c:majorTickMark val="none"/>
        <c:minorTickMark val="none"/>
        <c:tickLblPos val="none"/>
        <c:crossAx val="373408096"/>
        <c:crosses val="autoZero"/>
        <c:auto val="1"/>
        <c:lblAlgn val="ctr"/>
        <c:lblOffset val="100"/>
        <c:noMultiLvlLbl val="0"/>
      </c:catAx>
      <c:valAx>
        <c:axId val="373408096"/>
        <c:scaling>
          <c:orientation val="minMax"/>
        </c:scaling>
        <c:delete val="1"/>
        <c:axPos val="b"/>
        <c:numFmt formatCode="#,##0.0" sourceLinked="1"/>
        <c:majorTickMark val="out"/>
        <c:minorTickMark val="none"/>
        <c:tickLblPos val="none"/>
        <c:crossAx val="255831752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/>
              <a:t>Dollar Change in Total, 2010-11 to 2013-14</a:t>
            </a:r>
          </a:p>
          <a:p>
            <a:pPr>
              <a:defRPr/>
            </a:pPr>
            <a:r>
              <a:rPr lang="en-US" sz="800" b="0"/>
              <a:t>(adjusted</a:t>
            </a:r>
            <a:r>
              <a:rPr lang="en-US" sz="800" b="0" baseline="0"/>
              <a:t> for inflation)</a:t>
            </a:r>
            <a:endParaRPr lang="en-US" sz="800" b="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2.8011204481792718E-2"/>
          <c:y val="0.40753681831437738"/>
          <c:w val="0.9551820728291317"/>
          <c:h val="0.5415372557596966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'Table 89'!$A$10</c:f>
              <c:strCache>
                <c:ptCount val="1"/>
                <c:pt idx="0">
                  <c:v>SREB states</c:v>
                </c:pt>
              </c:strCache>
            </c:strRef>
          </c:tx>
          <c:spPr>
            <a:solidFill>
              <a:srgbClr val="990033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'Table 89'!$G$10</c:f>
              <c:numCache>
                <c:formatCode>"$"#,##0</c:formatCode>
                <c:ptCount val="1"/>
                <c:pt idx="0">
                  <c:v>17.432324989649715</c:v>
                </c:pt>
              </c:numCache>
            </c:numRef>
          </c:val>
        </c:ser>
        <c:ser>
          <c:idx val="0"/>
          <c:order val="1"/>
          <c:tx>
            <c:v>State</c:v>
          </c:tx>
          <c:spPr>
            <a:solidFill>
              <a:srgbClr val="006600"/>
            </a:solidFill>
            <a:ln>
              <a:solidFill>
                <a:prstClr val="black"/>
              </a:solidFill>
            </a:ln>
          </c:spPr>
          <c:invertIfNegative val="0"/>
          <c:dLbls>
            <c:numFmt formatCode="&quot;$&quot;#,##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'Table 89'!$G$12</c:f>
              <c:numCache>
                <c:formatCode>#,##0</c:formatCode>
                <c:ptCount val="1"/>
                <c:pt idx="0">
                  <c:v>836.65584861946263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371951624"/>
        <c:axId val="372014592"/>
      </c:barChart>
      <c:catAx>
        <c:axId val="371951624"/>
        <c:scaling>
          <c:orientation val="minMax"/>
        </c:scaling>
        <c:delete val="1"/>
        <c:axPos val="b"/>
        <c:majorTickMark val="none"/>
        <c:minorTickMark val="none"/>
        <c:tickLblPos val="none"/>
        <c:crossAx val="372014592"/>
        <c:crosses val="autoZero"/>
        <c:auto val="1"/>
        <c:lblAlgn val="ctr"/>
        <c:lblOffset val="100"/>
        <c:noMultiLvlLbl val="0"/>
      </c:catAx>
      <c:valAx>
        <c:axId val="372014592"/>
        <c:scaling>
          <c:orientation val="minMax"/>
        </c:scaling>
        <c:delete val="1"/>
        <c:axPos val="l"/>
        <c:numFmt formatCode="&quot;$&quot;#,##0" sourceLinked="1"/>
        <c:majorTickMark val="out"/>
        <c:minorTickMark val="none"/>
        <c:tickLblPos val="none"/>
        <c:crossAx val="371951624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Funds for Educational and General Operations Per Full-Time-Equivalent Student,</a:t>
            </a:r>
          </a:p>
          <a:p>
            <a:pPr>
              <a:defRPr sz="1200"/>
            </a:pPr>
            <a:r>
              <a:rPr lang="en-US" sz="1200"/>
              <a:t>Public Two-Year Colleges, 2013-14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'Table 90'!$A$10</c:f>
              <c:strCache>
                <c:ptCount val="1"/>
                <c:pt idx="0">
                  <c:v>SREB states</c:v>
                </c:pt>
              </c:strCache>
            </c:strRef>
          </c:tx>
          <c:spPr>
            <a:solidFill>
              <a:srgbClr val="990033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multiLvlStrRef>
              <c:f>'Table 90'!$C$6:$F$8</c:f>
              <c:multiLvlStrCache>
                <c:ptCount val="4"/>
                <c:lvl>
                  <c:pt idx="0">
                    <c:v>Purpose</c:v>
                  </c:pt>
                  <c:pt idx="1">
                    <c:v>Special-Purpose</c:v>
                  </c:pt>
                  <c:pt idx="2">
                    <c:v>Local</c:v>
                  </c:pt>
                  <c:pt idx="3">
                    <c:v>Revenues</c:v>
                  </c:pt>
                </c:lvl>
                <c:lvl>
                  <c:pt idx="0">
                    <c:v>General-</c:v>
                  </c:pt>
                  <c:pt idx="1">
                    <c:v>Educational</c:v>
                  </c:pt>
                  <c:pt idx="3">
                    <c:v>and Fee</c:v>
                  </c:pt>
                </c:lvl>
                <c:lvl>
                  <c:pt idx="0">
                    <c:v>State</c:v>
                  </c:pt>
                  <c:pt idx="1">
                    <c:v>State</c:v>
                  </c:pt>
                  <c:pt idx="3">
                    <c:v>Tuition</c:v>
                  </c:pt>
                </c:lvl>
              </c:multiLvlStrCache>
            </c:multiLvlStrRef>
          </c:cat>
          <c:val>
            <c:numRef>
              <c:f>'Table 90'!$C$10:$F$10</c:f>
              <c:numCache>
                <c:formatCode>"$"#,##0</c:formatCode>
                <c:ptCount val="4"/>
                <c:pt idx="0">
                  <c:v>3037.9418533572061</c:v>
                </c:pt>
                <c:pt idx="1">
                  <c:v>115.91141809820998</c:v>
                </c:pt>
                <c:pt idx="2">
                  <c:v>1296.2791845667157</c:v>
                </c:pt>
                <c:pt idx="3">
                  <c:v>2901.9177243968943</c:v>
                </c:pt>
              </c:numCache>
            </c:numRef>
          </c:val>
        </c:ser>
        <c:ser>
          <c:idx val="1"/>
          <c:order val="1"/>
          <c:tx>
            <c:v>State</c:v>
          </c:tx>
          <c:spPr>
            <a:solidFill>
              <a:srgbClr val="006600"/>
            </a:solidFill>
            <a:ln>
              <a:solidFill>
                <a:prstClr val="black"/>
              </a:solidFill>
            </a:ln>
          </c:spPr>
          <c:invertIfNegative val="0"/>
          <c:dLbls>
            <c:numFmt formatCode="&quot;$&quot;#,##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multiLvlStrRef>
              <c:f>'Table 90'!$C$6:$F$8</c:f>
              <c:multiLvlStrCache>
                <c:ptCount val="4"/>
                <c:lvl>
                  <c:pt idx="0">
                    <c:v>Purpose</c:v>
                  </c:pt>
                  <c:pt idx="1">
                    <c:v>Special-Purpose</c:v>
                  </c:pt>
                  <c:pt idx="2">
                    <c:v>Local</c:v>
                  </c:pt>
                  <c:pt idx="3">
                    <c:v>Revenues</c:v>
                  </c:pt>
                </c:lvl>
                <c:lvl>
                  <c:pt idx="0">
                    <c:v>General-</c:v>
                  </c:pt>
                  <c:pt idx="1">
                    <c:v>Educational</c:v>
                  </c:pt>
                  <c:pt idx="3">
                    <c:v>and Fee</c:v>
                  </c:pt>
                </c:lvl>
                <c:lvl>
                  <c:pt idx="0">
                    <c:v>State</c:v>
                  </c:pt>
                  <c:pt idx="1">
                    <c:v>State</c:v>
                  </c:pt>
                  <c:pt idx="3">
                    <c:v>Tuition</c:v>
                  </c:pt>
                </c:lvl>
              </c:multiLvlStrCache>
            </c:multiLvlStrRef>
          </c:cat>
          <c:val>
            <c:numRef>
              <c:f>'Table 90'!$C$12:$F$12</c:f>
              <c:numCache>
                <c:formatCode>#,##0</c:formatCode>
                <c:ptCount val="4"/>
                <c:pt idx="0">
                  <c:v>4064.7520538890112</c:v>
                </c:pt>
                <c:pt idx="1">
                  <c:v>248.26453460921024</c:v>
                </c:pt>
                <c:pt idx="2">
                  <c:v>42.730334602914795</c:v>
                </c:pt>
                <c:pt idx="3">
                  <c:v>3932.4863388838176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72086696"/>
        <c:axId val="372087080"/>
      </c:barChart>
      <c:catAx>
        <c:axId val="37208669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372087080"/>
        <c:crosses val="autoZero"/>
        <c:auto val="1"/>
        <c:lblAlgn val="ctr"/>
        <c:lblOffset val="100"/>
        <c:noMultiLvlLbl val="0"/>
      </c:catAx>
      <c:valAx>
        <c:axId val="372087080"/>
        <c:scaling>
          <c:orientation val="minMax"/>
        </c:scaling>
        <c:delete val="1"/>
        <c:axPos val="l"/>
        <c:numFmt formatCode="&quot;$&quot;#,##0" sourceLinked="1"/>
        <c:majorTickMark val="out"/>
        <c:minorTickMark val="none"/>
        <c:tickLblPos val="none"/>
        <c:crossAx val="372086696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Dollar Change in Total, 2010-11 to 2013-14</a:t>
            </a:r>
          </a:p>
          <a:p>
            <a:pPr>
              <a:defRPr sz="1200"/>
            </a:pPr>
            <a:r>
              <a:rPr lang="en-US" sz="1200" b="0"/>
              <a:t>(adjusted</a:t>
            </a:r>
            <a:r>
              <a:rPr lang="en-US" sz="1200" b="0" baseline="0"/>
              <a:t> for inflation)</a:t>
            </a:r>
            <a:endParaRPr lang="en-US" sz="1200" b="0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'Table 90'!$A$10</c:f>
              <c:strCache>
                <c:ptCount val="1"/>
                <c:pt idx="0">
                  <c:v>SREB states</c:v>
                </c:pt>
              </c:strCache>
            </c:strRef>
          </c:tx>
          <c:spPr>
            <a:solidFill>
              <a:srgbClr val="990033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'Table 90'!$H$10</c:f>
              <c:numCache>
                <c:formatCode>"$"#,##0</c:formatCode>
                <c:ptCount val="1"/>
                <c:pt idx="0">
                  <c:v>199.01057546304401</c:v>
                </c:pt>
              </c:numCache>
            </c:numRef>
          </c:val>
        </c:ser>
        <c:ser>
          <c:idx val="0"/>
          <c:order val="1"/>
          <c:tx>
            <c:v>State</c:v>
          </c:tx>
          <c:spPr>
            <a:solidFill>
              <a:srgbClr val="006600"/>
            </a:solidFill>
            <a:ln>
              <a:solidFill>
                <a:prstClr val="black"/>
              </a:solidFill>
            </a:ln>
          </c:spPr>
          <c:invertIfNegative val="0"/>
          <c:dLbls>
            <c:numFmt formatCode="&quot;$&quot;#,##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'Table 90'!$H$12</c:f>
              <c:numCache>
                <c:formatCode>#,##0</c:formatCode>
                <c:ptCount val="1"/>
                <c:pt idx="0">
                  <c:v>1118.3712427359287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55830784"/>
        <c:axId val="372155488"/>
      </c:barChart>
      <c:catAx>
        <c:axId val="255830784"/>
        <c:scaling>
          <c:orientation val="minMax"/>
        </c:scaling>
        <c:delete val="1"/>
        <c:axPos val="b"/>
        <c:majorTickMark val="none"/>
        <c:minorTickMark val="none"/>
        <c:tickLblPos val="none"/>
        <c:crossAx val="372155488"/>
        <c:crosses val="autoZero"/>
        <c:auto val="1"/>
        <c:lblAlgn val="ctr"/>
        <c:lblOffset val="100"/>
        <c:noMultiLvlLbl val="0"/>
      </c:catAx>
      <c:valAx>
        <c:axId val="372155488"/>
        <c:scaling>
          <c:orientation val="minMax"/>
        </c:scaling>
        <c:delete val="1"/>
        <c:axPos val="l"/>
        <c:numFmt formatCode="&quot;$&quot;#,##0" sourceLinked="1"/>
        <c:majorTickMark val="out"/>
        <c:minorTickMark val="none"/>
        <c:tickLblPos val="none"/>
        <c:crossAx val="255830784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Percent Change in Total, 2010-11 to 2013-14</a:t>
            </a:r>
          </a:p>
          <a:p>
            <a:pPr>
              <a:defRPr sz="1200"/>
            </a:pPr>
            <a:r>
              <a:rPr lang="en-US" sz="1200" b="0"/>
              <a:t>(adjusted</a:t>
            </a:r>
            <a:r>
              <a:rPr lang="en-US" sz="1200" b="0" baseline="0"/>
              <a:t> for inflation)</a:t>
            </a:r>
            <a:endParaRPr lang="en-US" sz="1200" b="0"/>
          </a:p>
        </c:rich>
      </c:tx>
      <c:layout/>
      <c:overlay val="0"/>
    </c:title>
    <c:autoTitleDeleted val="0"/>
    <c:plotArea>
      <c:layout/>
      <c:barChart>
        <c:barDir val="bar"/>
        <c:grouping val="clustered"/>
        <c:varyColors val="0"/>
        <c:ser>
          <c:idx val="1"/>
          <c:order val="0"/>
          <c:tx>
            <c:v>State</c:v>
          </c:tx>
          <c:spPr>
            <a:solidFill>
              <a:srgbClr val="006600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'Table 90'!$I$12</c:f>
              <c:numCache>
                <c:formatCode>#,##0.0</c:formatCode>
                <c:ptCount val="1"/>
                <c:pt idx="0">
                  <c:v>15.598225457246215</c:v>
                </c:pt>
              </c:numCache>
            </c:numRef>
          </c:val>
        </c:ser>
        <c:ser>
          <c:idx val="0"/>
          <c:order val="1"/>
          <c:tx>
            <c:strRef>
              <c:f>'Table 90'!$A$10</c:f>
              <c:strCache>
                <c:ptCount val="1"/>
                <c:pt idx="0">
                  <c:v>SREB states</c:v>
                </c:pt>
              </c:strCache>
            </c:strRef>
          </c:tx>
          <c:spPr>
            <a:solidFill>
              <a:srgbClr val="990033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'Table 90'!$I$10</c:f>
              <c:numCache>
                <c:formatCode>#,##0.0</c:formatCode>
                <c:ptCount val="1"/>
                <c:pt idx="0">
                  <c:v>2.7821819317924588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71239768"/>
        <c:axId val="371248344"/>
      </c:barChart>
      <c:catAx>
        <c:axId val="371239768"/>
        <c:scaling>
          <c:orientation val="minMax"/>
        </c:scaling>
        <c:delete val="1"/>
        <c:axPos val="l"/>
        <c:majorTickMark val="none"/>
        <c:minorTickMark val="none"/>
        <c:tickLblPos val="none"/>
        <c:crossAx val="371248344"/>
        <c:crosses val="autoZero"/>
        <c:auto val="1"/>
        <c:lblAlgn val="ctr"/>
        <c:lblOffset val="100"/>
        <c:noMultiLvlLbl val="0"/>
      </c:catAx>
      <c:valAx>
        <c:axId val="371248344"/>
        <c:scaling>
          <c:orientation val="minMax"/>
        </c:scaling>
        <c:delete val="1"/>
        <c:axPos val="b"/>
        <c:numFmt formatCode="#,##0.0" sourceLinked="1"/>
        <c:majorTickMark val="out"/>
        <c:minorTickMark val="none"/>
        <c:tickLblPos val="none"/>
        <c:crossAx val="371239768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Funds for Educational and General Operations Per Full-Time-Equivalent Student,</a:t>
            </a:r>
          </a:p>
          <a:p>
            <a:pPr>
              <a:defRPr sz="1200"/>
            </a:pPr>
            <a:r>
              <a:rPr lang="en-US" sz="1200"/>
              <a:t>Public Technical Institutes</a:t>
            </a:r>
            <a:r>
              <a:rPr lang="en-US" sz="1200" baseline="0"/>
              <a:t> or </a:t>
            </a:r>
            <a:r>
              <a:rPr lang="en-US" sz="1200"/>
              <a:t>Colleges, 2013-14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'Table 91'!$A$10</c:f>
              <c:strCache>
                <c:ptCount val="1"/>
                <c:pt idx="0">
                  <c:v>SREB states</c:v>
                </c:pt>
              </c:strCache>
            </c:strRef>
          </c:tx>
          <c:spPr>
            <a:solidFill>
              <a:srgbClr val="990033"/>
            </a:solidFill>
            <a:ln>
              <a:solidFill>
                <a:prstClr val="black"/>
              </a:solidFill>
            </a:ln>
          </c:spPr>
          <c:invertIfNegative val="0"/>
          <c:dLbls>
            <c:numFmt formatCode="&quot;$&quot;#,##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multiLvlStrRef>
              <c:f>'Table 91'!$C$6:$F$8</c:f>
              <c:multiLvlStrCache>
                <c:ptCount val="4"/>
                <c:lvl>
                  <c:pt idx="0">
                    <c:v>Purpose</c:v>
                  </c:pt>
                  <c:pt idx="1">
                    <c:v>Special-Purpose</c:v>
                  </c:pt>
                  <c:pt idx="2">
                    <c:v>Local</c:v>
                  </c:pt>
                  <c:pt idx="3">
                    <c:v>Revenues</c:v>
                  </c:pt>
                </c:lvl>
                <c:lvl>
                  <c:pt idx="0">
                    <c:v>General-</c:v>
                  </c:pt>
                  <c:pt idx="1">
                    <c:v>Educational</c:v>
                  </c:pt>
                  <c:pt idx="3">
                    <c:v>and Fee</c:v>
                  </c:pt>
                </c:lvl>
                <c:lvl>
                  <c:pt idx="0">
                    <c:v>State</c:v>
                  </c:pt>
                  <c:pt idx="1">
                    <c:v>State</c:v>
                  </c:pt>
                  <c:pt idx="3">
                    <c:v>Tuition</c:v>
                  </c:pt>
                </c:lvl>
              </c:multiLvlStrCache>
            </c:multiLvlStrRef>
          </c:cat>
          <c:val>
            <c:numRef>
              <c:f>'Table 91'!$C$10:$F$10</c:f>
              <c:numCache>
                <c:formatCode>"$"#,##0</c:formatCode>
                <c:ptCount val="4"/>
                <c:pt idx="0">
                  <c:v>3915.3535818112146</c:v>
                </c:pt>
                <c:pt idx="1">
                  <c:v>14.338774057723612</c:v>
                </c:pt>
                <c:pt idx="2" formatCode="#,##0.00">
                  <c:v>2.362343927437156E-2</c:v>
                </c:pt>
                <c:pt idx="3">
                  <c:v>2941.9967506384678</c:v>
                </c:pt>
              </c:numCache>
            </c:numRef>
          </c:val>
        </c:ser>
        <c:ser>
          <c:idx val="1"/>
          <c:order val="1"/>
          <c:tx>
            <c:v>State</c:v>
          </c:tx>
          <c:spPr>
            <a:solidFill>
              <a:srgbClr val="006600"/>
            </a:solidFill>
            <a:ln>
              <a:solidFill>
                <a:prstClr val="black"/>
              </a:solidFill>
            </a:ln>
          </c:spPr>
          <c:invertIfNegative val="0"/>
          <c:dLbls>
            <c:numFmt formatCode="&quot;$&quot;#,##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multiLvlStrRef>
              <c:f>'Table 91'!$C$6:$F$8</c:f>
              <c:multiLvlStrCache>
                <c:ptCount val="4"/>
                <c:lvl>
                  <c:pt idx="0">
                    <c:v>Purpose</c:v>
                  </c:pt>
                  <c:pt idx="1">
                    <c:v>Special-Purpose</c:v>
                  </c:pt>
                  <c:pt idx="2">
                    <c:v>Local</c:v>
                  </c:pt>
                  <c:pt idx="3">
                    <c:v>Revenues</c:v>
                  </c:pt>
                </c:lvl>
                <c:lvl>
                  <c:pt idx="0">
                    <c:v>General-</c:v>
                  </c:pt>
                  <c:pt idx="1">
                    <c:v>Educational</c:v>
                  </c:pt>
                  <c:pt idx="3">
                    <c:v>and Fee</c:v>
                  </c:pt>
                </c:lvl>
                <c:lvl>
                  <c:pt idx="0">
                    <c:v>State</c:v>
                  </c:pt>
                  <c:pt idx="1">
                    <c:v>State</c:v>
                  </c:pt>
                  <c:pt idx="3">
                    <c:v>Tuition</c:v>
                  </c:pt>
                </c:lvl>
              </c:multiLvlStrCache>
            </c:multiLvlStrRef>
          </c:cat>
          <c:val>
            <c:numRef>
              <c:f>'Table 91'!$C$12:$F$12</c:f>
              <c:numCache>
                <c:formatCode>#,##0</c:formatCode>
                <c:ptCount val="4"/>
                <c:pt idx="0">
                  <c:v>7751.7332740195106</c:v>
                </c:pt>
                <c:pt idx="1">
                  <c:v>565.14530162112942</c:v>
                </c:pt>
                <c:pt idx="2">
                  <c:v>0.93108906384167334</c:v>
                </c:pt>
                <c:pt idx="3">
                  <c:v>3933.332367759489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54518104"/>
        <c:axId val="254518496"/>
      </c:barChart>
      <c:catAx>
        <c:axId val="2545181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54518496"/>
        <c:crosses val="autoZero"/>
        <c:auto val="1"/>
        <c:lblAlgn val="ctr"/>
        <c:lblOffset val="100"/>
        <c:noMultiLvlLbl val="0"/>
      </c:catAx>
      <c:valAx>
        <c:axId val="254518496"/>
        <c:scaling>
          <c:orientation val="minMax"/>
        </c:scaling>
        <c:delete val="1"/>
        <c:axPos val="l"/>
        <c:numFmt formatCode="&quot;$&quot;#,##0" sourceLinked="1"/>
        <c:majorTickMark val="out"/>
        <c:minorTickMark val="none"/>
        <c:tickLblPos val="none"/>
        <c:crossAx val="254518104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Dollar Change in Total, 2010-11 to 2013-14</a:t>
            </a:r>
          </a:p>
          <a:p>
            <a:pPr>
              <a:defRPr sz="1200"/>
            </a:pPr>
            <a:r>
              <a:rPr lang="en-US" sz="1200" b="0"/>
              <a:t>(adjusted</a:t>
            </a:r>
            <a:r>
              <a:rPr lang="en-US" sz="1200" b="0" baseline="0"/>
              <a:t> for inflation)</a:t>
            </a:r>
            <a:endParaRPr lang="en-US" sz="1200" b="0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'Table 91'!$A$10</c:f>
              <c:strCache>
                <c:ptCount val="1"/>
                <c:pt idx="0">
                  <c:v>SREB states</c:v>
                </c:pt>
              </c:strCache>
            </c:strRef>
          </c:tx>
          <c:spPr>
            <a:solidFill>
              <a:srgbClr val="990033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'Table 91'!$H$10</c:f>
              <c:numCache>
                <c:formatCode>"$"#,##0</c:formatCode>
                <c:ptCount val="1"/>
                <c:pt idx="0">
                  <c:v>1172.4606498881667</c:v>
                </c:pt>
              </c:numCache>
            </c:numRef>
          </c:val>
        </c:ser>
        <c:ser>
          <c:idx val="0"/>
          <c:order val="1"/>
          <c:tx>
            <c:v>State</c:v>
          </c:tx>
          <c:spPr>
            <a:solidFill>
              <a:srgbClr val="006600"/>
            </a:solidFill>
            <a:ln>
              <a:solidFill>
                <a:prstClr val="black"/>
              </a:solidFill>
            </a:ln>
          </c:spPr>
          <c:invertIfNegative val="0"/>
          <c:dLbls>
            <c:numFmt formatCode="&quot;$&quot;#,##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'Table 91'!$H$12</c:f>
              <c:numCache>
                <c:formatCode>#,##0</c:formatCode>
                <c:ptCount val="1"/>
                <c:pt idx="0">
                  <c:v>2713.9954182762631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54516928"/>
        <c:axId val="254516536"/>
      </c:barChart>
      <c:catAx>
        <c:axId val="254516928"/>
        <c:scaling>
          <c:orientation val="minMax"/>
        </c:scaling>
        <c:delete val="1"/>
        <c:axPos val="b"/>
        <c:majorTickMark val="none"/>
        <c:minorTickMark val="none"/>
        <c:tickLblPos val="none"/>
        <c:crossAx val="254516536"/>
        <c:crosses val="autoZero"/>
        <c:auto val="1"/>
        <c:lblAlgn val="ctr"/>
        <c:lblOffset val="100"/>
        <c:noMultiLvlLbl val="0"/>
      </c:catAx>
      <c:valAx>
        <c:axId val="254516536"/>
        <c:scaling>
          <c:orientation val="minMax"/>
        </c:scaling>
        <c:delete val="1"/>
        <c:axPos val="l"/>
        <c:numFmt formatCode="&quot;$&quot;#,##0" sourceLinked="1"/>
        <c:majorTickMark val="out"/>
        <c:minorTickMark val="none"/>
        <c:tickLblPos val="none"/>
        <c:crossAx val="254516928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Percent Change in Total, 2010-11 to 2013-14</a:t>
            </a:r>
          </a:p>
          <a:p>
            <a:pPr>
              <a:defRPr sz="1200"/>
            </a:pPr>
            <a:r>
              <a:rPr lang="en-US" sz="1200" b="0"/>
              <a:t>(adjusted for inflation)</a:t>
            </a:r>
          </a:p>
        </c:rich>
      </c:tx>
      <c:layout>
        <c:manualLayout>
          <c:xMode val="edge"/>
          <c:yMode val="edge"/>
          <c:x val="0.20752077470460598"/>
          <c:y val="2.209944751381215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6642599277978335E-2"/>
          <c:y val="0.3623283027121611"/>
          <c:w val="0.86040914560770154"/>
          <c:h val="0.58674577136191308"/>
        </c:manualLayout>
      </c:layout>
      <c:barChart>
        <c:barDir val="bar"/>
        <c:grouping val="clustered"/>
        <c:varyColors val="0"/>
        <c:ser>
          <c:idx val="0"/>
          <c:order val="0"/>
          <c:tx>
            <c:v>State</c:v>
          </c:tx>
          <c:spPr>
            <a:solidFill>
              <a:srgbClr val="006600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'Table 91'!$I$12</c:f>
              <c:numCache>
                <c:formatCode>#,##0.0</c:formatCode>
                <c:ptCount val="1"/>
                <c:pt idx="0">
                  <c:v>28.45710072485258</c:v>
                </c:pt>
              </c:numCache>
            </c:numRef>
          </c:val>
        </c:ser>
        <c:ser>
          <c:idx val="1"/>
          <c:order val="1"/>
          <c:tx>
            <c:strRef>
              <c:f>'Table 91'!$A$10</c:f>
              <c:strCache>
                <c:ptCount val="1"/>
                <c:pt idx="0">
                  <c:v>SREB states</c:v>
                </c:pt>
              </c:strCache>
            </c:strRef>
          </c:tx>
          <c:spPr>
            <a:solidFill>
              <a:srgbClr val="990033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'Table 91'!$I$10</c:f>
              <c:numCache>
                <c:formatCode>#,##0.0</c:formatCode>
                <c:ptCount val="1"/>
                <c:pt idx="0">
                  <c:v>20.57218444487771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54517320"/>
        <c:axId val="254515752"/>
      </c:barChart>
      <c:catAx>
        <c:axId val="254517320"/>
        <c:scaling>
          <c:orientation val="minMax"/>
        </c:scaling>
        <c:delete val="1"/>
        <c:axPos val="l"/>
        <c:majorTickMark val="none"/>
        <c:minorTickMark val="none"/>
        <c:tickLblPos val="none"/>
        <c:crossAx val="254515752"/>
        <c:crosses val="autoZero"/>
        <c:auto val="1"/>
        <c:lblAlgn val="ctr"/>
        <c:lblOffset val="100"/>
        <c:noMultiLvlLbl val="0"/>
      </c:catAx>
      <c:valAx>
        <c:axId val="254515752"/>
        <c:scaling>
          <c:orientation val="minMax"/>
        </c:scaling>
        <c:delete val="1"/>
        <c:axPos val="b"/>
        <c:numFmt formatCode="#,##0.0" sourceLinked="1"/>
        <c:majorTickMark val="out"/>
        <c:minorTickMark val="none"/>
        <c:tickLblPos val="none"/>
        <c:crossAx val="254517320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419100</xdr:colOff>
      <xdr:row>2</xdr:row>
      <xdr:rowOff>133349</xdr:rowOff>
    </xdr:from>
    <xdr:to>
      <xdr:col>18</xdr:col>
      <xdr:colOff>733425</xdr:colOff>
      <xdr:row>27</xdr:row>
      <xdr:rowOff>95249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1171575</xdr:colOff>
      <xdr:row>27</xdr:row>
      <xdr:rowOff>95250</xdr:rowOff>
    </xdr:from>
    <xdr:to>
      <xdr:col>18</xdr:col>
      <xdr:colOff>714375</xdr:colOff>
      <xdr:row>33</xdr:row>
      <xdr:rowOff>133350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428625</xdr:colOff>
      <xdr:row>27</xdr:row>
      <xdr:rowOff>104775</xdr:rowOff>
    </xdr:from>
    <xdr:to>
      <xdr:col>15</xdr:col>
      <xdr:colOff>1171575</xdr:colOff>
      <xdr:row>33</xdr:row>
      <xdr:rowOff>142875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20</xdr:col>
      <xdr:colOff>38100</xdr:colOff>
      <xdr:row>3</xdr:row>
      <xdr:rowOff>85725</xdr:rowOff>
    </xdr:from>
    <xdr:to>
      <xdr:col>22</xdr:col>
      <xdr:colOff>123825</xdr:colOff>
      <xdr:row>15</xdr:row>
      <xdr:rowOff>14815</xdr:rowOff>
    </xdr:to>
    <xdr:sp macro="" textlink="">
      <xdr:nvSpPr>
        <xdr:cNvPr id="5" name="Oval Callout 4"/>
        <xdr:cNvSpPr/>
      </xdr:nvSpPr>
      <xdr:spPr>
        <a:xfrm>
          <a:off x="15163800" y="590550"/>
          <a:ext cx="1609725" cy="1853140"/>
        </a:xfrm>
        <a:prstGeom prst="wedgeEllipseCallout">
          <a:avLst>
            <a:gd name="adj1" fmla="val -125597"/>
            <a:gd name="adj2" fmla="val 54699"/>
          </a:avLst>
        </a:prstGeom>
        <a:solidFill>
          <a:schemeClr val="accent1">
            <a:alpha val="43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000" b="1">
              <a:solidFill>
                <a:srgbClr val="C00000"/>
              </a:solidFill>
              <a:latin typeface="Arial" pitchFamily="34" charset="0"/>
              <a:cs typeface="Arial" pitchFamily="34" charset="0"/>
            </a:rPr>
            <a:t>Click</a:t>
          </a:r>
          <a:r>
            <a:rPr lang="en-US" sz="1000" b="1" baseline="0">
              <a:solidFill>
                <a:srgbClr val="C00000"/>
              </a:solidFill>
              <a:latin typeface="Arial" pitchFamily="34" charset="0"/>
              <a:cs typeface="Arial" pitchFamily="34" charset="0"/>
            </a:rPr>
            <a:t> on a state bar to see state highlighted to left.  Move highlight box from state to state to change view.</a:t>
          </a:r>
          <a:endParaRPr lang="en-US" sz="1000" b="1">
            <a:solidFill>
              <a:srgbClr val="C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0</xdr:colOff>
      <xdr:row>0</xdr:row>
      <xdr:rowOff>142875</xdr:rowOff>
    </xdr:from>
    <xdr:to>
      <xdr:col>22</xdr:col>
      <xdr:colOff>314325</xdr:colOff>
      <xdr:row>25</xdr:row>
      <xdr:rowOff>152400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409575</xdr:colOff>
      <xdr:row>25</xdr:row>
      <xdr:rowOff>152400</xdr:rowOff>
    </xdr:from>
    <xdr:to>
      <xdr:col>19</xdr:col>
      <xdr:colOff>314325</xdr:colOff>
      <xdr:row>32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19</xdr:col>
      <xdr:colOff>361950</xdr:colOff>
      <xdr:row>25</xdr:row>
      <xdr:rowOff>142875</xdr:rowOff>
    </xdr:from>
    <xdr:to>
      <xdr:col>22</xdr:col>
      <xdr:colOff>714375</xdr:colOff>
      <xdr:row>32</xdr:row>
      <xdr:rowOff>85725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23</xdr:col>
      <xdr:colOff>466725</xdr:colOff>
      <xdr:row>0</xdr:row>
      <xdr:rowOff>57150</xdr:rowOff>
    </xdr:from>
    <xdr:to>
      <xdr:col>25</xdr:col>
      <xdr:colOff>552450</xdr:colOff>
      <xdr:row>12</xdr:row>
      <xdr:rowOff>33865</xdr:rowOff>
    </xdr:to>
    <xdr:sp macro="" textlink="">
      <xdr:nvSpPr>
        <xdr:cNvPr id="5" name="Oval Callout 4"/>
        <xdr:cNvSpPr/>
      </xdr:nvSpPr>
      <xdr:spPr>
        <a:xfrm>
          <a:off x="16725900" y="57150"/>
          <a:ext cx="1609725" cy="1853140"/>
        </a:xfrm>
        <a:prstGeom prst="wedgeEllipseCallout">
          <a:avLst>
            <a:gd name="adj1" fmla="val -125597"/>
            <a:gd name="adj2" fmla="val 54699"/>
          </a:avLst>
        </a:prstGeom>
        <a:solidFill>
          <a:schemeClr val="accent1">
            <a:alpha val="43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000" b="1">
              <a:solidFill>
                <a:srgbClr val="C00000"/>
              </a:solidFill>
              <a:latin typeface="Arial" pitchFamily="34" charset="0"/>
              <a:cs typeface="Arial" pitchFamily="34" charset="0"/>
            </a:rPr>
            <a:t>Click</a:t>
          </a:r>
          <a:r>
            <a:rPr lang="en-US" sz="1000" b="1" baseline="0">
              <a:solidFill>
                <a:srgbClr val="C00000"/>
              </a:solidFill>
              <a:latin typeface="Arial" pitchFamily="34" charset="0"/>
              <a:cs typeface="Arial" pitchFamily="34" charset="0"/>
            </a:rPr>
            <a:t> on a bar to see state highlighted to left.  Move highlight box from state to state to change view.</a:t>
          </a:r>
          <a:endParaRPr lang="en-US" sz="1000" b="1">
            <a:solidFill>
              <a:srgbClr val="C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552450</xdr:colOff>
      <xdr:row>4</xdr:row>
      <xdr:rowOff>76200</xdr:rowOff>
    </xdr:from>
    <xdr:to>
      <xdr:col>20</xdr:col>
      <xdr:colOff>552450</xdr:colOff>
      <xdr:row>28</xdr:row>
      <xdr:rowOff>38100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161925</xdr:colOff>
      <xdr:row>28</xdr:row>
      <xdr:rowOff>47625</xdr:rowOff>
    </xdr:from>
    <xdr:to>
      <xdr:col>17</xdr:col>
      <xdr:colOff>514350</xdr:colOff>
      <xdr:row>32</xdr:row>
      <xdr:rowOff>190500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504825</xdr:colOff>
      <xdr:row>28</xdr:row>
      <xdr:rowOff>47625</xdr:rowOff>
    </xdr:from>
    <xdr:to>
      <xdr:col>21</xdr:col>
      <xdr:colOff>95250</xdr:colOff>
      <xdr:row>32</xdr:row>
      <xdr:rowOff>190500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21</xdr:col>
      <xdr:colOff>676275</xdr:colOff>
      <xdr:row>6</xdr:row>
      <xdr:rowOff>66675</xdr:rowOff>
    </xdr:from>
    <xdr:to>
      <xdr:col>24</xdr:col>
      <xdr:colOff>0</xdr:colOff>
      <xdr:row>16</xdr:row>
      <xdr:rowOff>157690</xdr:rowOff>
    </xdr:to>
    <xdr:sp macro="" textlink="">
      <xdr:nvSpPr>
        <xdr:cNvPr id="5" name="Oval Callout 4"/>
        <xdr:cNvSpPr/>
      </xdr:nvSpPr>
      <xdr:spPr>
        <a:xfrm>
          <a:off x="15906750" y="1047750"/>
          <a:ext cx="1609725" cy="1853140"/>
        </a:xfrm>
        <a:prstGeom prst="wedgeEllipseCallout">
          <a:avLst>
            <a:gd name="adj1" fmla="val -125597"/>
            <a:gd name="adj2" fmla="val 54699"/>
          </a:avLst>
        </a:prstGeom>
        <a:solidFill>
          <a:schemeClr val="accent1">
            <a:alpha val="43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000" b="1">
              <a:solidFill>
                <a:srgbClr val="C00000"/>
              </a:solidFill>
              <a:latin typeface="Arial" pitchFamily="34" charset="0"/>
              <a:cs typeface="Arial" pitchFamily="34" charset="0"/>
            </a:rPr>
            <a:t>Click</a:t>
          </a:r>
          <a:r>
            <a:rPr lang="en-US" sz="1000" b="1" baseline="0">
              <a:solidFill>
                <a:srgbClr val="C00000"/>
              </a:solidFill>
              <a:latin typeface="Arial" pitchFamily="34" charset="0"/>
              <a:cs typeface="Arial" pitchFamily="34" charset="0"/>
            </a:rPr>
            <a:t> on a bar to see state highlighted to left.  Move highlight box from state to state to change view.</a:t>
          </a:r>
          <a:endParaRPr lang="en-US" sz="1000" b="1">
            <a:solidFill>
              <a:srgbClr val="C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actBooks/2_Participation/FB15_42_4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42"/>
      <sheetName val="Table 43"/>
      <sheetName val="FTE Enrollment Data"/>
      <sheetName val="UndgCredit Hrs by HS Students"/>
    </sheetNames>
    <sheetDataSet>
      <sheetData sheetId="0"/>
      <sheetData sheetId="1"/>
      <sheetData sheetId="2">
        <row r="3">
          <cell r="AI3">
            <v>1527366</v>
          </cell>
          <cell r="AS3">
            <v>1806397.8291666666</v>
          </cell>
          <cell r="AT3">
            <v>1868970.6149999998</v>
          </cell>
          <cell r="AU3">
            <v>1948174.4041666666</v>
          </cell>
          <cell r="AV3">
            <v>2011073.8750000002</v>
          </cell>
          <cell r="AW3">
            <v>2043902.7875000003</v>
          </cell>
          <cell r="AX3">
            <v>2073339.8820000002</v>
          </cell>
          <cell r="AY3">
            <v>2102562.8283333336</v>
          </cell>
          <cell r="AZ3">
            <v>2130624.1669444442</v>
          </cell>
          <cell r="BA3">
            <v>2181548.2019444443</v>
          </cell>
          <cell r="BB3">
            <v>2241442.6561111114</v>
          </cell>
          <cell r="BC3">
            <v>2319134.382777778</v>
          </cell>
          <cell r="BD3">
            <v>2372085.9733333332</v>
          </cell>
          <cell r="BE3">
            <v>2389652.5295000002</v>
          </cell>
          <cell r="BF3">
            <v>2394899.7166666663</v>
          </cell>
          <cell r="GI3">
            <v>838388</v>
          </cell>
          <cell r="GS3">
            <v>1237709.408511111</v>
          </cell>
          <cell r="GT3">
            <v>1308949.3333333335</v>
          </cell>
          <cell r="GU3">
            <v>1420264.2394444444</v>
          </cell>
          <cell r="GV3">
            <v>1515409.7523979996</v>
          </cell>
          <cell r="GW3">
            <v>1545686.74</v>
          </cell>
          <cell r="GX3">
            <v>1545416.1711111111</v>
          </cell>
          <cell r="GY3">
            <v>1525956.0145944722</v>
          </cell>
          <cell r="GZ3">
            <v>1558743.9016666666</v>
          </cell>
          <cell r="HA3">
            <v>1637737.8439999998</v>
          </cell>
          <cell r="HB3">
            <v>1715661.4627777778</v>
          </cell>
          <cell r="HC3">
            <v>1891038.6072222223</v>
          </cell>
          <cell r="HD3">
            <v>1927439.4079999998</v>
          </cell>
          <cell r="HE3">
            <v>1843113.3230000001</v>
          </cell>
          <cell r="HF3">
            <v>1770437.6922222222</v>
          </cell>
        </row>
        <row r="5">
          <cell r="AI5">
            <v>97429</v>
          </cell>
          <cell r="AS5">
            <v>109175.41666666666</v>
          </cell>
          <cell r="AT5">
            <v>106909.68333333332</v>
          </cell>
          <cell r="AU5">
            <v>109825.875</v>
          </cell>
          <cell r="AV5">
            <v>113902.15833333333</v>
          </cell>
          <cell r="AW5">
            <v>115515.47499999999</v>
          </cell>
          <cell r="AX5">
            <v>115872.76666666666</v>
          </cell>
          <cell r="AY5">
            <v>117523.04166666667</v>
          </cell>
          <cell r="AZ5">
            <v>120300.45</v>
          </cell>
          <cell r="BA5">
            <v>123079.50000000001</v>
          </cell>
          <cell r="BB5">
            <v>126106.02499999999</v>
          </cell>
          <cell r="BC5">
            <v>130408.09166666667</v>
          </cell>
          <cell r="BD5">
            <v>133098.68333333335</v>
          </cell>
          <cell r="BE5">
            <v>129153.88333333333</v>
          </cell>
          <cell r="BF5">
            <v>128550.20833333331</v>
          </cell>
          <cell r="GI5">
            <v>50497</v>
          </cell>
          <cell r="GS5">
            <v>53149.366666666669</v>
          </cell>
          <cell r="GT5">
            <v>55941.366666666661</v>
          </cell>
          <cell r="GU5">
            <v>61537.733333333323</v>
          </cell>
          <cell r="GV5">
            <v>63822.866666666669</v>
          </cell>
          <cell r="GW5">
            <v>62837.033333333326</v>
          </cell>
          <cell r="GX5">
            <v>61294.166666666672</v>
          </cell>
          <cell r="GY5">
            <v>60078.266666666663</v>
          </cell>
          <cell r="GZ5">
            <v>60590.666666666664</v>
          </cell>
          <cell r="HA5">
            <v>62666.566666666666</v>
          </cell>
          <cell r="HB5">
            <v>69548.733333333323</v>
          </cell>
          <cell r="HC5">
            <v>77119.266666666677</v>
          </cell>
          <cell r="HD5">
            <v>74494.700000000012</v>
          </cell>
          <cell r="HE5">
            <v>67231.166666666672</v>
          </cell>
          <cell r="HF5">
            <v>63538</v>
          </cell>
        </row>
        <row r="6">
          <cell r="AI6">
            <v>48905</v>
          </cell>
          <cell r="AS6">
            <v>55016.816666666666</v>
          </cell>
          <cell r="AT6">
            <v>56273.883333333331</v>
          </cell>
          <cell r="AU6">
            <v>57635.258333333324</v>
          </cell>
          <cell r="AV6">
            <v>59072.674999999996</v>
          </cell>
          <cell r="AW6">
            <v>60794.133333333331</v>
          </cell>
          <cell r="AX6">
            <v>62160.76666666667</v>
          </cell>
          <cell r="AY6">
            <v>63587.299999999996</v>
          </cell>
          <cell r="AZ6">
            <v>70011.15833333334</v>
          </cell>
          <cell r="BA6">
            <v>71726.983333333323</v>
          </cell>
          <cell r="BB6">
            <v>73298.05</v>
          </cell>
          <cell r="BC6">
            <v>77295.408333333355</v>
          </cell>
          <cell r="BD6">
            <v>79984.641666666663</v>
          </cell>
          <cell r="BE6">
            <v>80386.45</v>
          </cell>
          <cell r="BF6">
            <v>80978.508333333331</v>
          </cell>
          <cell r="GI6">
            <v>10802</v>
          </cell>
          <cell r="GS6">
            <v>26631.76666666667</v>
          </cell>
          <cell r="GT6">
            <v>28664.76666666667</v>
          </cell>
          <cell r="GU6">
            <v>32434.1</v>
          </cell>
          <cell r="GV6">
            <v>35167.03333333334</v>
          </cell>
          <cell r="GW6">
            <v>36672.566666666666</v>
          </cell>
          <cell r="GX6">
            <v>38085.23333333333</v>
          </cell>
          <cell r="GY6">
            <v>38480.633333333331</v>
          </cell>
          <cell r="GZ6">
            <v>34515.266666666663</v>
          </cell>
          <cell r="HA6">
            <v>36740.933333333334</v>
          </cell>
          <cell r="HB6">
            <v>40712.699999999997</v>
          </cell>
          <cell r="HC6">
            <v>45088.899999999994</v>
          </cell>
          <cell r="HD6">
            <v>44565.366666666676</v>
          </cell>
          <cell r="HE6">
            <v>42199.966666666667</v>
          </cell>
          <cell r="HF6">
            <v>40814.266666666663</v>
          </cell>
        </row>
        <row r="7">
          <cell r="AI7" t="str">
            <v>—</v>
          </cell>
          <cell r="AS7">
            <v>21604.891666666663</v>
          </cell>
          <cell r="AT7">
            <v>21443</v>
          </cell>
          <cell r="AU7">
            <v>21993.883333333331</v>
          </cell>
          <cell r="AV7">
            <v>22229.508333333331</v>
          </cell>
          <cell r="AW7">
            <v>22103.083333333336</v>
          </cell>
          <cell r="AX7">
            <v>22353.190333333336</v>
          </cell>
          <cell r="AY7">
            <v>22684.958333333332</v>
          </cell>
          <cell r="AZ7">
            <v>21776.416666666668</v>
          </cell>
          <cell r="BA7">
            <v>22419.283333333333</v>
          </cell>
          <cell r="BB7">
            <v>22686.474999999999</v>
          </cell>
          <cell r="BC7">
            <v>23198.133333333335</v>
          </cell>
          <cell r="BD7">
            <v>23455.125</v>
          </cell>
          <cell r="BE7">
            <v>23940.275000000001</v>
          </cell>
          <cell r="BF7">
            <v>24173.499999999996</v>
          </cell>
          <cell r="GI7" t="str">
            <v>—</v>
          </cell>
          <cell r="GS7">
            <v>7498.1333333333332</v>
          </cell>
          <cell r="GT7">
            <v>7702</v>
          </cell>
          <cell r="GU7">
            <v>8155.666666666667</v>
          </cell>
          <cell r="GV7">
            <v>9142.6166666666668</v>
          </cell>
          <cell r="GW7">
            <v>9483.1</v>
          </cell>
          <cell r="GX7">
            <v>8055.3</v>
          </cell>
          <cell r="GY7">
            <v>9236.8333333333321</v>
          </cell>
          <cell r="GZ7">
            <v>9821.7000000000007</v>
          </cell>
          <cell r="HA7">
            <v>9642.5666666666657</v>
          </cell>
          <cell r="HB7">
            <v>10906.933333333334</v>
          </cell>
          <cell r="HC7">
            <v>11449.966666666665</v>
          </cell>
          <cell r="HD7">
            <v>11217.333333333332</v>
          </cell>
          <cell r="HE7">
            <v>10774.966666666667</v>
          </cell>
          <cell r="HF7">
            <v>10395.233333333334</v>
          </cell>
        </row>
        <row r="8">
          <cell r="AI8">
            <v>118499</v>
          </cell>
          <cell r="AS8">
            <v>193346.55833333335</v>
          </cell>
          <cell r="AT8">
            <v>205958.32083333333</v>
          </cell>
          <cell r="AU8">
            <v>215445.61666666664</v>
          </cell>
          <cell r="AV8">
            <v>225438.67916666664</v>
          </cell>
          <cell r="AW8">
            <v>232590.76666666669</v>
          </cell>
          <cell r="AX8">
            <v>241403.61666666667</v>
          </cell>
          <cell r="AY8">
            <v>249824.78750000003</v>
          </cell>
          <cell r="AZ8">
            <v>254492.76249999998</v>
          </cell>
          <cell r="BA8">
            <v>269529.0083333333</v>
          </cell>
          <cell r="BB8">
            <v>275268.54166666669</v>
          </cell>
          <cell r="BC8">
            <v>284915.64166666666</v>
          </cell>
          <cell r="BD8">
            <v>293118.36666666664</v>
          </cell>
          <cell r="BE8">
            <v>295499.88750000001</v>
          </cell>
          <cell r="BF8">
            <v>292548.6416666666</v>
          </cell>
          <cell r="GI8">
            <v>142611</v>
          </cell>
          <cell r="GS8">
            <v>240488</v>
          </cell>
          <cell r="GT8">
            <v>258144.89444444445</v>
          </cell>
          <cell r="GU8">
            <v>279208.14</v>
          </cell>
          <cell r="GV8">
            <v>294380.00555555563</v>
          </cell>
          <cell r="GW8">
            <v>298169.79555555549</v>
          </cell>
          <cell r="GX8">
            <v>291798.06444444443</v>
          </cell>
          <cell r="GY8">
            <v>287546.84888888884</v>
          </cell>
          <cell r="GZ8">
            <v>301019.48555555556</v>
          </cell>
          <cell r="HA8">
            <v>322367.25444444444</v>
          </cell>
          <cell r="HB8">
            <v>352532.73666666669</v>
          </cell>
          <cell r="HC8">
            <v>375870.89222222223</v>
          </cell>
          <cell r="HD8">
            <v>377940.24888888892</v>
          </cell>
          <cell r="HE8">
            <v>359004.58</v>
          </cell>
          <cell r="HF8">
            <v>345458.94111111108</v>
          </cell>
        </row>
        <row r="9">
          <cell r="AI9">
            <v>116117</v>
          </cell>
          <cell r="AS9">
            <v>138642.25833333333</v>
          </cell>
          <cell r="AT9">
            <v>143516.9375</v>
          </cell>
          <cell r="AU9">
            <v>153872.53333333333</v>
          </cell>
          <cell r="AV9">
            <v>163130.10416666666</v>
          </cell>
          <cell r="AW9">
            <v>166617.19166666665</v>
          </cell>
          <cell r="AX9">
            <v>171853.32666666669</v>
          </cell>
          <cell r="AY9">
            <v>176429.90916666665</v>
          </cell>
          <cell r="AZ9">
            <v>182818.11916666664</v>
          </cell>
          <cell r="BA9">
            <v>188927.9025</v>
          </cell>
          <cell r="BB9">
            <v>198471.62500000003</v>
          </cell>
          <cell r="BC9">
            <v>211017.74416666664</v>
          </cell>
          <cell r="BD9">
            <v>214846.54166666666</v>
          </cell>
          <cell r="BE9">
            <v>228526.42583333331</v>
          </cell>
          <cell r="BF9">
            <v>228769.05000000002</v>
          </cell>
          <cell r="GI9">
            <v>27929</v>
          </cell>
          <cell r="GS9">
            <v>32872.73333333333</v>
          </cell>
          <cell r="GT9">
            <v>35956.066666666666</v>
          </cell>
          <cell r="GU9">
            <v>41072.116666666661</v>
          </cell>
          <cell r="GV9">
            <v>45531.6</v>
          </cell>
          <cell r="GW9">
            <v>48678</v>
          </cell>
          <cell r="GX9">
            <v>45394.683333333327</v>
          </cell>
          <cell r="GY9">
            <v>46515</v>
          </cell>
          <cell r="GZ9">
            <v>49373.416666666664</v>
          </cell>
          <cell r="HA9">
            <v>52458.483333333337</v>
          </cell>
          <cell r="HB9">
            <v>59262.566666666673</v>
          </cell>
          <cell r="HC9">
            <v>63886.666666666664</v>
          </cell>
          <cell r="HD9">
            <v>64346.933333333327</v>
          </cell>
          <cell r="HE9">
            <v>46477.016666666663</v>
          </cell>
          <cell r="HF9">
            <v>42158.666666666672</v>
          </cell>
        </row>
        <row r="10">
          <cell r="AI10">
            <v>79841</v>
          </cell>
          <cell r="AS10">
            <v>74598.616666666669</v>
          </cell>
          <cell r="AT10">
            <v>87480.05833333332</v>
          </cell>
          <cell r="AU10">
            <v>90818.34583333334</v>
          </cell>
          <cell r="AV10">
            <v>94579.633333333346</v>
          </cell>
          <cell r="AW10">
            <v>96059.8</v>
          </cell>
          <cell r="AX10">
            <v>96201.274999999994</v>
          </cell>
          <cell r="AY10">
            <v>96527.241666666683</v>
          </cell>
          <cell r="AZ10">
            <v>96765.475000000006</v>
          </cell>
          <cell r="BA10">
            <v>97522.916666666672</v>
          </cell>
          <cell r="BB10">
            <v>98711.024999999994</v>
          </cell>
          <cell r="BC10">
            <v>100647.37916666668</v>
          </cell>
          <cell r="BD10">
            <v>100902.69166666668</v>
          </cell>
          <cell r="BE10">
            <v>101030.05</v>
          </cell>
          <cell r="BF10">
            <v>101137.72500000001</v>
          </cell>
          <cell r="GI10">
            <v>24470</v>
          </cell>
          <cell r="GS10">
            <v>27952.933333333331</v>
          </cell>
          <cell r="GT10">
            <v>31084.9</v>
          </cell>
          <cell r="GU10">
            <v>33592.43</v>
          </cell>
          <cell r="GV10">
            <v>44473.466666666667</v>
          </cell>
          <cell r="GW10">
            <v>44537.46666666666</v>
          </cell>
          <cell r="GX10">
            <v>43942.466666666667</v>
          </cell>
          <cell r="GY10">
            <v>42760.833333333328</v>
          </cell>
          <cell r="GZ10">
            <v>43422.633333333331</v>
          </cell>
          <cell r="HA10">
            <v>44844.466666666667</v>
          </cell>
          <cell r="HB10">
            <v>49733.433333333334</v>
          </cell>
          <cell r="HC10">
            <v>56044.13</v>
          </cell>
          <cell r="HD10">
            <v>56073.700000000004</v>
          </cell>
          <cell r="HE10">
            <v>51219.366666666669</v>
          </cell>
          <cell r="HF10">
            <v>48778.6</v>
          </cell>
        </row>
        <row r="11">
          <cell r="AI11">
            <v>112173</v>
          </cell>
          <cell r="AS11">
            <v>131539.67499999999</v>
          </cell>
          <cell r="AT11">
            <v>132335.14166666666</v>
          </cell>
          <cell r="AU11">
            <v>134235.12916666668</v>
          </cell>
          <cell r="AV11">
            <v>136704.29166666666</v>
          </cell>
          <cell r="AW11">
            <v>137709.95000000001</v>
          </cell>
          <cell r="AX11">
            <v>133627.90416666667</v>
          </cell>
          <cell r="AY11">
            <v>127695</v>
          </cell>
          <cell r="AZ11">
            <v>120362.00694444445</v>
          </cell>
          <cell r="BA11">
            <v>119134.09027777777</v>
          </cell>
          <cell r="BB11">
            <v>120178.45277777777</v>
          </cell>
          <cell r="BC11">
            <v>123142.92777777776</v>
          </cell>
          <cell r="BD11">
            <v>125882.44166666665</v>
          </cell>
          <cell r="BE11">
            <v>123427.8</v>
          </cell>
          <cell r="BF11">
            <v>119437.18333333333</v>
          </cell>
          <cell r="GI11">
            <v>11117</v>
          </cell>
          <cell r="GS11">
            <v>19932.8</v>
          </cell>
          <cell r="GT11">
            <v>22684.166666666668</v>
          </cell>
          <cell r="GU11">
            <v>26033.4</v>
          </cell>
          <cell r="GV11">
            <v>28821</v>
          </cell>
          <cell r="GW11">
            <v>29829.200000000001</v>
          </cell>
          <cell r="GX11">
            <v>24763.833333333336</v>
          </cell>
          <cell r="GY11">
            <v>25651.5</v>
          </cell>
          <cell r="GZ11">
            <v>26948.299999999996</v>
          </cell>
          <cell r="HA11">
            <v>28922.400000000001</v>
          </cell>
          <cell r="HB11">
            <v>32153.353333333333</v>
          </cell>
          <cell r="HC11">
            <v>38209.466666666667</v>
          </cell>
          <cell r="HD11">
            <v>37569.033333333333</v>
          </cell>
          <cell r="HE11">
            <v>41072.162222222221</v>
          </cell>
          <cell r="HF11">
            <v>40058.766666666663</v>
          </cell>
        </row>
        <row r="12">
          <cell r="AI12">
            <v>71257</v>
          </cell>
          <cell r="AS12">
            <v>81187.508333333331</v>
          </cell>
          <cell r="AT12">
            <v>83608.616666666654</v>
          </cell>
          <cell r="AU12">
            <v>86789.666666666672</v>
          </cell>
          <cell r="AV12">
            <v>88318.329166666663</v>
          </cell>
          <cell r="AW12">
            <v>88027.466666666674</v>
          </cell>
          <cell r="AX12">
            <v>89105.733333333323</v>
          </cell>
          <cell r="AY12">
            <v>90362.516666666663</v>
          </cell>
          <cell r="AZ12">
            <v>92916.791666666672</v>
          </cell>
          <cell r="BA12">
            <v>96779.143333333326</v>
          </cell>
          <cell r="BB12">
            <v>99948.878333333327</v>
          </cell>
          <cell r="BC12">
            <v>102766.24999999999</v>
          </cell>
          <cell r="BD12">
            <v>103809.74166666665</v>
          </cell>
          <cell r="BE12">
            <v>103770.45</v>
          </cell>
          <cell r="BF12">
            <v>103486.15000000001</v>
          </cell>
          <cell r="GI12">
            <v>54684</v>
          </cell>
          <cell r="GS12">
            <v>64763.006666666668</v>
          </cell>
          <cell r="GT12">
            <v>59904.533333333333</v>
          </cell>
          <cell r="GU12">
            <v>65337.103333333333</v>
          </cell>
          <cell r="GV12">
            <v>68387.103333333333</v>
          </cell>
          <cell r="GW12">
            <v>71121.276666666658</v>
          </cell>
          <cell r="GX12">
            <v>73344.825555555552</v>
          </cell>
          <cell r="GY12">
            <v>73304.3988888889</v>
          </cell>
          <cell r="GZ12">
            <v>73103</v>
          </cell>
          <cell r="HA12">
            <v>82283.233333333337</v>
          </cell>
          <cell r="HB12">
            <v>89325.818333333329</v>
          </cell>
          <cell r="HC12">
            <v>98596.618333333332</v>
          </cell>
          <cell r="HD12">
            <v>99199.325000000012</v>
          </cell>
          <cell r="HE12">
            <v>104485.51666666666</v>
          </cell>
          <cell r="HF12">
            <v>93141.116666666669</v>
          </cell>
        </row>
        <row r="13">
          <cell r="AI13">
            <v>49702</v>
          </cell>
          <cell r="AS13">
            <v>56497.583333333328</v>
          </cell>
          <cell r="AT13">
            <v>57737.85</v>
          </cell>
          <cell r="AU13">
            <v>58803.066666666666</v>
          </cell>
          <cell r="AV13">
            <v>59285.491666666669</v>
          </cell>
          <cell r="AW13">
            <v>60315.34166666666</v>
          </cell>
          <cell r="AX13">
            <v>60644.891666666663</v>
          </cell>
          <cell r="AY13">
            <v>60249.441666666666</v>
          </cell>
          <cell r="AZ13">
            <v>60362.591666666674</v>
          </cell>
          <cell r="BA13">
            <v>59980.291666666664</v>
          </cell>
          <cell r="BB13">
            <v>61954.14166666667</v>
          </cell>
          <cell r="BC13">
            <v>64934.89166666667</v>
          </cell>
          <cell r="BD13">
            <v>67735.275000000009</v>
          </cell>
          <cell r="BE13">
            <v>67881.925000000003</v>
          </cell>
          <cell r="BF13">
            <v>68469.350000000006</v>
          </cell>
          <cell r="GI13">
            <v>38345</v>
          </cell>
          <cell r="GS13">
            <v>45991.666666666664</v>
          </cell>
          <cell r="GT13">
            <v>49371.7</v>
          </cell>
          <cell r="GU13">
            <v>52847.6</v>
          </cell>
          <cell r="GV13">
            <v>56328.366666666669</v>
          </cell>
          <cell r="GW13">
            <v>57744.6</v>
          </cell>
          <cell r="GX13">
            <v>57086.466666666667</v>
          </cell>
          <cell r="GY13">
            <v>55489.833333333336</v>
          </cell>
          <cell r="GZ13">
            <v>56582.966666666667</v>
          </cell>
          <cell r="HA13">
            <v>58591.666666666672</v>
          </cell>
          <cell r="HB13">
            <v>65068.500000000007</v>
          </cell>
          <cell r="HC13">
            <v>73910.8</v>
          </cell>
          <cell r="HD13">
            <v>72117.55</v>
          </cell>
          <cell r="HE13">
            <v>65850.266666666663</v>
          </cell>
          <cell r="HF13">
            <v>62634.6</v>
          </cell>
        </row>
        <row r="14">
          <cell r="AI14">
            <v>118270</v>
          </cell>
          <cell r="AS14">
            <v>140402.92499999999</v>
          </cell>
          <cell r="AT14">
            <v>145747.02499999999</v>
          </cell>
          <cell r="AU14">
            <v>152893.44999999998</v>
          </cell>
          <cell r="AV14">
            <v>158255.11666666664</v>
          </cell>
          <cell r="AW14">
            <v>165066.25000000003</v>
          </cell>
          <cell r="AX14">
            <v>172166.41666666666</v>
          </cell>
          <cell r="AY14">
            <v>177057.25</v>
          </cell>
          <cell r="AZ14">
            <v>182520.82500000001</v>
          </cell>
          <cell r="BA14">
            <v>187703.58333333331</v>
          </cell>
          <cell r="BB14">
            <v>193719.35833333334</v>
          </cell>
          <cell r="BC14">
            <v>197882.48333333331</v>
          </cell>
          <cell r="BD14">
            <v>198718.67500000002</v>
          </cell>
          <cell r="BE14">
            <v>196043.05000000002</v>
          </cell>
          <cell r="BF14">
            <v>196767.62500000003</v>
          </cell>
          <cell r="GI14">
            <v>90146</v>
          </cell>
          <cell r="GS14">
            <v>163748.97073333338</v>
          </cell>
          <cell r="GT14">
            <v>179413</v>
          </cell>
          <cell r="GU14">
            <v>194171</v>
          </cell>
          <cell r="GV14">
            <v>209899.19</v>
          </cell>
          <cell r="GW14">
            <v>214612</v>
          </cell>
          <cell r="GX14">
            <v>226217.03</v>
          </cell>
          <cell r="GY14">
            <v>216807</v>
          </cell>
          <cell r="GZ14">
            <v>221537.88999999998</v>
          </cell>
          <cell r="HA14">
            <v>231737</v>
          </cell>
          <cell r="HB14">
            <v>164290.76666666666</v>
          </cell>
          <cell r="HC14">
            <v>181324.93333333332</v>
          </cell>
          <cell r="HD14">
            <v>215482.67888888888</v>
          </cell>
          <cell r="HE14">
            <v>209716.12666666668</v>
          </cell>
          <cell r="HF14">
            <v>205949.71555555554</v>
          </cell>
        </row>
        <row r="15">
          <cell r="AI15">
            <v>68815</v>
          </cell>
          <cell r="AS15">
            <v>77161.2</v>
          </cell>
          <cell r="AT15">
            <v>77854.341666666674</v>
          </cell>
          <cell r="AU15">
            <v>83671.84166666666</v>
          </cell>
          <cell r="AV15">
            <v>85625.733333333337</v>
          </cell>
          <cell r="AW15">
            <v>87197.291666666686</v>
          </cell>
          <cell r="AX15">
            <v>87631.375</v>
          </cell>
          <cell r="AY15">
            <v>88310.066666666666</v>
          </cell>
          <cell r="AZ15">
            <v>87045.991666666669</v>
          </cell>
          <cell r="BA15">
            <v>85991.608333333337</v>
          </cell>
          <cell r="BB15">
            <v>86462.941666666666</v>
          </cell>
          <cell r="BC15">
            <v>91117.425000000003</v>
          </cell>
          <cell r="BD15">
            <v>95534.825000000012</v>
          </cell>
          <cell r="BE15">
            <v>96887.483333333337</v>
          </cell>
          <cell r="BF15">
            <v>104034.96666666666</v>
          </cell>
          <cell r="GI15">
            <v>29507</v>
          </cell>
          <cell r="GS15">
            <v>37727.633333333331</v>
          </cell>
          <cell r="GT15">
            <v>38783.366666666669</v>
          </cell>
          <cell r="GU15">
            <v>44004.4</v>
          </cell>
          <cell r="GV15">
            <v>46886.133333333331</v>
          </cell>
          <cell r="GW15">
            <v>48504.633333333331</v>
          </cell>
          <cell r="GX15">
            <v>48820.733333333337</v>
          </cell>
          <cell r="GY15">
            <v>45254.9</v>
          </cell>
          <cell r="GZ15">
            <v>45215.566666666666</v>
          </cell>
          <cell r="HA15">
            <v>46228.799999999996</v>
          </cell>
          <cell r="HB15">
            <v>50739.433333333334</v>
          </cell>
          <cell r="HC15">
            <v>56022.866666666669</v>
          </cell>
          <cell r="HD15">
            <v>56304.51666666667</v>
          </cell>
          <cell r="HE15">
            <v>53969.066666666666</v>
          </cell>
          <cell r="HF15">
            <v>49562.733333333323</v>
          </cell>
        </row>
        <row r="16">
          <cell r="AI16">
            <v>66932</v>
          </cell>
          <cell r="AS16">
            <v>74292.149999999994</v>
          </cell>
          <cell r="AT16">
            <v>75676.566666666651</v>
          </cell>
          <cell r="AU16">
            <v>77876.779166666674</v>
          </cell>
          <cell r="AV16">
            <v>79008.466666666674</v>
          </cell>
          <cell r="AW16">
            <v>79499.491666666669</v>
          </cell>
          <cell r="AX16">
            <v>80262.6875</v>
          </cell>
          <cell r="AY16">
            <v>82585.908333333326</v>
          </cell>
          <cell r="AZ16">
            <v>83279.81666666668</v>
          </cell>
          <cell r="BA16">
            <v>86531.22083333334</v>
          </cell>
          <cell r="BB16">
            <v>89362.466666666674</v>
          </cell>
          <cell r="BC16">
            <v>92558.333333333328</v>
          </cell>
          <cell r="BD16">
            <v>94950.174999999988</v>
          </cell>
          <cell r="BE16">
            <v>96195.59616666667</v>
          </cell>
          <cell r="BF16">
            <v>96891.400000000009</v>
          </cell>
          <cell r="GI16">
            <v>35914</v>
          </cell>
          <cell r="GS16">
            <v>53220</v>
          </cell>
          <cell r="GT16">
            <v>56612.866666666669</v>
          </cell>
          <cell r="GU16">
            <v>60126.325000000004</v>
          </cell>
          <cell r="GV16">
            <v>64084.503509110924</v>
          </cell>
          <cell r="GW16">
            <v>64452.496666666666</v>
          </cell>
          <cell r="GX16">
            <v>64082.206666666665</v>
          </cell>
          <cell r="GY16">
            <v>64146.412372250008</v>
          </cell>
          <cell r="GZ16">
            <v>65338.411666666667</v>
          </cell>
          <cell r="HA16">
            <v>67568.144</v>
          </cell>
          <cell r="HB16">
            <v>76216.766666666663</v>
          </cell>
          <cell r="HC16">
            <v>85133.633333333346</v>
          </cell>
          <cell r="HD16">
            <v>83634.409666666674</v>
          </cell>
          <cell r="HE16">
            <v>82579.409666666674</v>
          </cell>
          <cell r="HF16">
            <v>78995.766666666677</v>
          </cell>
        </row>
        <row r="17">
          <cell r="AI17">
            <v>87343</v>
          </cell>
          <cell r="AS17">
            <v>102614.38333333333</v>
          </cell>
          <cell r="AT17">
            <v>103298.46666666667</v>
          </cell>
          <cell r="AU17">
            <v>105752.85</v>
          </cell>
          <cell r="AV17">
            <v>106813.06833333331</v>
          </cell>
          <cell r="AW17">
            <v>107781.48333333334</v>
          </cell>
          <cell r="AX17">
            <v>108105</v>
          </cell>
          <cell r="AY17">
            <v>110178.6</v>
          </cell>
          <cell r="AZ17">
            <v>111365.75833333333</v>
          </cell>
          <cell r="BA17">
            <v>113530.85833333332</v>
          </cell>
          <cell r="BB17">
            <v>116827.70833333333</v>
          </cell>
          <cell r="BC17">
            <v>121178.41666666666</v>
          </cell>
          <cell r="BD17">
            <v>122010.09166666667</v>
          </cell>
          <cell r="BE17">
            <v>121770.39166666666</v>
          </cell>
          <cell r="BF17">
            <v>119124.94166666668</v>
          </cell>
          <cell r="GI17">
            <v>38642</v>
          </cell>
          <cell r="GS17">
            <v>48459.199999999997</v>
          </cell>
          <cell r="GT17">
            <v>49676.6</v>
          </cell>
          <cell r="GU17">
            <v>51444.9</v>
          </cell>
          <cell r="GV17">
            <v>52700.683333333334</v>
          </cell>
          <cell r="GW17">
            <v>52512.433333333334</v>
          </cell>
          <cell r="GX17">
            <v>51258.733333333337</v>
          </cell>
          <cell r="GY17">
            <v>51701.599999999999</v>
          </cell>
          <cell r="GZ17">
            <v>52056.799999999996</v>
          </cell>
          <cell r="HA17">
            <v>53531.866666666669</v>
          </cell>
          <cell r="HB17">
            <v>60620.899999999994</v>
          </cell>
          <cell r="HC17">
            <v>66922.633333333331</v>
          </cell>
          <cell r="HD17">
            <v>66810.399999999994</v>
          </cell>
          <cell r="HE17">
            <v>62992.066666666658</v>
          </cell>
          <cell r="HF17">
            <v>60035.866666666669</v>
          </cell>
        </row>
        <row r="18">
          <cell r="AI18">
            <v>309446</v>
          </cell>
          <cell r="AS18">
            <v>345200.04166666663</v>
          </cell>
          <cell r="AT18">
            <v>361974.20833333326</v>
          </cell>
          <cell r="AU18">
            <v>383288.50833333336</v>
          </cell>
          <cell r="AV18">
            <v>399541.60000000003</v>
          </cell>
          <cell r="AW18">
            <v>407213.2583333333</v>
          </cell>
          <cell r="AX18">
            <v>409941.78333333338</v>
          </cell>
          <cell r="AY18">
            <v>412943.46666666667</v>
          </cell>
          <cell r="AZ18">
            <v>415179.59166666656</v>
          </cell>
          <cell r="BA18">
            <v>422673.5</v>
          </cell>
          <cell r="BB18">
            <v>431902.79166666663</v>
          </cell>
          <cell r="BC18">
            <v>450491.65000000008</v>
          </cell>
          <cell r="BD18">
            <v>466920.67499999987</v>
          </cell>
          <cell r="BE18">
            <v>472795.48333333334</v>
          </cell>
          <cell r="BF18">
            <v>478504.85833333334</v>
          </cell>
          <cell r="GI18">
            <v>211519</v>
          </cell>
          <cell r="GS18">
            <v>328359.34777777782</v>
          </cell>
          <cell r="GT18">
            <v>343855.85888888885</v>
          </cell>
          <cell r="GU18">
            <v>372184.25444444444</v>
          </cell>
          <cell r="GV18">
            <v>390613.56666666665</v>
          </cell>
          <cell r="GW18">
            <v>398104.26444444439</v>
          </cell>
          <cell r="GX18">
            <v>402010.28777777764</v>
          </cell>
          <cell r="GY18">
            <v>397815.26777777774</v>
          </cell>
          <cell r="GZ18">
            <v>403436.89111111109</v>
          </cell>
          <cell r="HA18">
            <v>418961.9788888889</v>
          </cell>
          <cell r="HB18">
            <v>459267.11777777778</v>
          </cell>
          <cell r="HC18">
            <v>514040.04999999993</v>
          </cell>
          <cell r="HD18">
            <v>517855.6755555555</v>
          </cell>
          <cell r="HE18">
            <v>498206.86444444448</v>
          </cell>
          <cell r="HF18">
            <v>487766.30555555562</v>
          </cell>
        </row>
        <row r="19">
          <cell r="AI19">
            <v>132989</v>
          </cell>
          <cell r="AS19">
            <v>150046.82499999998</v>
          </cell>
          <cell r="AT19">
            <v>152883.77499999999</v>
          </cell>
          <cell r="AU19">
            <v>157389.61833333329</v>
          </cell>
          <cell r="AV19">
            <v>163391.17916666667</v>
          </cell>
          <cell r="AW19">
            <v>164323.19583333336</v>
          </cell>
          <cell r="AX19">
            <v>167728.73333333334</v>
          </cell>
          <cell r="AY19">
            <v>171690.875</v>
          </cell>
          <cell r="AZ19">
            <v>176097.55416666667</v>
          </cell>
          <cell r="BA19">
            <v>180201.40833333333</v>
          </cell>
          <cell r="BB19">
            <v>189579.95833333334</v>
          </cell>
          <cell r="BC19">
            <v>189489.67666666664</v>
          </cell>
          <cell r="BD19">
            <v>192551.3833333333</v>
          </cell>
          <cell r="BE19">
            <v>194555.27500000002</v>
          </cell>
          <cell r="BF19">
            <v>194983.49666666664</v>
          </cell>
          <cell r="GI19">
            <v>65163</v>
          </cell>
          <cell r="GS19">
            <v>80853.333333333328</v>
          </cell>
          <cell r="GT19">
            <v>84962.6</v>
          </cell>
          <cell r="GU19">
            <v>91284.533333333326</v>
          </cell>
          <cell r="GV19">
            <v>93575.666666666672</v>
          </cell>
          <cell r="GW19">
            <v>93170.2</v>
          </cell>
          <cell r="GX19">
            <v>94097.733333333323</v>
          </cell>
          <cell r="GY19">
            <v>95861.666666666657</v>
          </cell>
          <cell r="GZ19">
            <v>100293.57333333333</v>
          </cell>
          <cell r="HA19">
            <v>105320.40000000001</v>
          </cell>
          <cell r="HB19">
            <v>117732.2</v>
          </cell>
          <cell r="HC19">
            <v>126120.20000000001</v>
          </cell>
          <cell r="HD19">
            <v>130303.90000000001</v>
          </cell>
          <cell r="HE19">
            <v>128968.7</v>
          </cell>
          <cell r="HF19">
            <v>123687.76666666665</v>
          </cell>
        </row>
        <row r="20">
          <cell r="AI20">
            <v>49648</v>
          </cell>
          <cell r="AS20">
            <v>55070.979166666657</v>
          </cell>
          <cell r="AT20">
            <v>56272.740000000005</v>
          </cell>
          <cell r="AU20">
            <v>57881.981666666659</v>
          </cell>
          <cell r="AV20">
            <v>55777.84</v>
          </cell>
          <cell r="AW20">
            <v>53088.608333333337</v>
          </cell>
          <cell r="AX20">
            <v>54280.415000000008</v>
          </cell>
          <cell r="AY20">
            <v>54912.465000000004</v>
          </cell>
          <cell r="AZ20">
            <v>55328.857499999998</v>
          </cell>
          <cell r="BA20">
            <v>55816.903333333335</v>
          </cell>
          <cell r="BB20">
            <v>56964.216666666674</v>
          </cell>
          <cell r="BC20">
            <v>58089.93</v>
          </cell>
          <cell r="BD20">
            <v>58566.64</v>
          </cell>
          <cell r="BE20">
            <v>57788.103333333333</v>
          </cell>
          <cell r="BF20">
            <v>57042.111666666671</v>
          </cell>
          <cell r="GI20">
            <v>7042</v>
          </cell>
          <cell r="GS20">
            <v>6060.5166666666664</v>
          </cell>
          <cell r="GT20">
            <v>6190.6466666666665</v>
          </cell>
          <cell r="GU20">
            <v>6830.5366666666669</v>
          </cell>
          <cell r="GV20">
            <v>11595.95</v>
          </cell>
          <cell r="GW20">
            <v>15257.673333333334</v>
          </cell>
          <cell r="GX20">
            <v>15164.406666666668</v>
          </cell>
          <cell r="GY20">
            <v>15305.02</v>
          </cell>
          <cell r="GZ20">
            <v>15487.333333333332</v>
          </cell>
          <cell r="HA20">
            <v>15872.083333333334</v>
          </cell>
          <cell r="HB20">
            <v>17549.503333333334</v>
          </cell>
          <cell r="HC20">
            <v>19504.116666666669</v>
          </cell>
          <cell r="HD20">
            <v>19523.636666666665</v>
          </cell>
          <cell r="HE20">
            <v>18366.080000000002</v>
          </cell>
          <cell r="HF20">
            <v>17461.346666666668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0033"/>
    <pageSetUpPr fitToPage="1"/>
  </sheetPr>
  <dimension ref="A1:AA52"/>
  <sheetViews>
    <sheetView showGridLines="0" showZeros="0" view="pageBreakPreview" zoomScaleNormal="75" zoomScaleSheetLayoutView="100" workbookViewId="0">
      <selection activeCell="A30" sqref="A30:L30"/>
    </sheetView>
  </sheetViews>
  <sheetFormatPr defaultRowHeight="12.75"/>
  <cols>
    <col min="1" max="1" width="5.88671875" style="38" customWidth="1"/>
    <col min="2" max="3" width="7.77734375" style="38" customWidth="1"/>
    <col min="4" max="4" width="12" style="38" customWidth="1"/>
    <col min="5" max="5" width="8.88671875" style="38"/>
    <col min="6" max="6" width="7.21875" style="39" customWidth="1"/>
    <col min="7" max="7" width="7.44140625" style="14" customWidth="1"/>
    <col min="8" max="8" width="8.21875" style="14" customWidth="1"/>
    <col min="9" max="9" width="6.33203125" style="38" bestFit="1" customWidth="1"/>
    <col min="10" max="10" width="12.109375" style="38" customWidth="1"/>
    <col min="11" max="11" width="8.88671875" style="38"/>
    <col min="12" max="12" width="7.5546875" style="38" customWidth="1"/>
    <col min="13" max="13" width="8.88671875" style="38"/>
    <col min="14" max="15" width="8.88671875" style="15"/>
    <col min="16" max="16" width="14.109375" style="88" customWidth="1"/>
    <col min="17" max="16384" width="8.88671875" style="38"/>
  </cols>
  <sheetData>
    <row r="1" spans="1:27">
      <c r="A1" s="671" t="s">
        <v>204</v>
      </c>
      <c r="B1" s="671"/>
      <c r="C1" s="3"/>
      <c r="D1" s="3"/>
      <c r="E1" s="3"/>
      <c r="F1" s="1"/>
      <c r="G1" s="6"/>
      <c r="H1" s="6"/>
    </row>
    <row r="2" spans="1:27" ht="14.25">
      <c r="A2" s="688" t="s">
        <v>113</v>
      </c>
      <c r="B2" s="672"/>
      <c r="C2" s="672"/>
      <c r="D2" s="672"/>
      <c r="E2" s="672"/>
      <c r="F2" s="672"/>
      <c r="G2" s="672"/>
      <c r="H2" s="672"/>
    </row>
    <row r="3" spans="1:27">
      <c r="A3" s="688" t="s">
        <v>42</v>
      </c>
      <c r="B3" s="672"/>
      <c r="C3" s="672"/>
      <c r="D3" s="672"/>
      <c r="E3" s="672"/>
      <c r="F3" s="672"/>
      <c r="G3" s="672"/>
      <c r="H3" s="672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</row>
    <row r="4" spans="1:27">
      <c r="A4" s="671"/>
      <c r="B4" s="671"/>
      <c r="C4" s="3"/>
      <c r="D4" s="3"/>
      <c r="E4" s="3"/>
      <c r="F4" s="1"/>
      <c r="G4" s="13"/>
      <c r="H4" s="13"/>
      <c r="I4" s="39"/>
      <c r="J4" s="39"/>
      <c r="K4" s="39"/>
      <c r="L4" s="39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</row>
    <row r="5" spans="1:27" ht="14.25">
      <c r="A5" s="10"/>
      <c r="B5" s="10"/>
      <c r="C5" s="11" t="s">
        <v>179</v>
      </c>
      <c r="D5" s="11"/>
      <c r="E5" s="11"/>
      <c r="F5" s="11"/>
      <c r="G5" s="24" t="s">
        <v>105</v>
      </c>
      <c r="H5" s="21"/>
      <c r="I5" s="598" t="s">
        <v>184</v>
      </c>
      <c r="J5" s="40"/>
      <c r="K5" s="757"/>
      <c r="L5" s="40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</row>
    <row r="6" spans="1:27">
      <c r="A6" s="17"/>
      <c r="B6" s="17"/>
      <c r="C6" s="7" t="s">
        <v>36</v>
      </c>
      <c r="D6" s="125" t="s">
        <v>36</v>
      </c>
      <c r="E6" s="125" t="s">
        <v>89</v>
      </c>
      <c r="F6" s="7"/>
      <c r="G6" s="24" t="s">
        <v>185</v>
      </c>
      <c r="H6" s="21"/>
      <c r="I6" s="19" t="s">
        <v>36</v>
      </c>
      <c r="J6" s="16" t="s">
        <v>36</v>
      </c>
      <c r="K6" s="16" t="s">
        <v>89</v>
      </c>
      <c r="L6" s="16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</row>
    <row r="7" spans="1:27" ht="14.25">
      <c r="A7" s="17"/>
      <c r="B7" s="17"/>
      <c r="C7" s="16" t="s">
        <v>47</v>
      </c>
      <c r="D7" s="126" t="s">
        <v>38</v>
      </c>
      <c r="E7" s="126" t="s">
        <v>91</v>
      </c>
      <c r="F7" s="16"/>
      <c r="G7" s="28" t="s">
        <v>46</v>
      </c>
      <c r="H7" s="29"/>
      <c r="I7" s="19" t="s">
        <v>47</v>
      </c>
      <c r="J7" s="16" t="s">
        <v>38</v>
      </c>
      <c r="K7" s="16" t="s">
        <v>91</v>
      </c>
      <c r="L7" s="16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</row>
    <row r="8" spans="1:27">
      <c r="A8" s="8"/>
      <c r="B8" s="8"/>
      <c r="C8" s="27" t="s">
        <v>37</v>
      </c>
      <c r="D8" s="756" t="s">
        <v>49</v>
      </c>
      <c r="E8" s="756" t="s">
        <v>48</v>
      </c>
      <c r="F8" s="27" t="s">
        <v>24</v>
      </c>
      <c r="G8" s="26" t="s">
        <v>39</v>
      </c>
      <c r="H8" s="27" t="s">
        <v>40</v>
      </c>
      <c r="I8" s="599" t="s">
        <v>37</v>
      </c>
      <c r="J8" s="9" t="s">
        <v>49</v>
      </c>
      <c r="K8" s="9" t="s">
        <v>48</v>
      </c>
      <c r="L8" s="9" t="s">
        <v>24</v>
      </c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</row>
    <row r="9" spans="1:27">
      <c r="A9" s="17"/>
      <c r="B9" s="17"/>
      <c r="C9" s="16"/>
      <c r="D9" s="16"/>
      <c r="E9" s="7"/>
      <c r="F9" s="7"/>
      <c r="G9" s="25"/>
      <c r="H9" s="22"/>
      <c r="I9" s="600"/>
      <c r="M9" s="38" t="s">
        <v>119</v>
      </c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</row>
    <row r="10" spans="1:27" s="128" customFormat="1">
      <c r="A10" s="208" t="s">
        <v>20</v>
      </c>
      <c r="B10" s="208"/>
      <c r="C10" s="209">
        <f>+'St Gen Purp per FTE'!AD4</f>
        <v>5727.7024497413904</v>
      </c>
      <c r="D10" s="210">
        <f>+'St Ed Sp Purp per FTE'!O4</f>
        <v>588.45654973040882</v>
      </c>
      <c r="E10" s="209">
        <f>+'Tuition per FTE'!O4</f>
        <v>8463.6317574739678</v>
      </c>
      <c r="F10" s="209">
        <f>+'Total Pub Funding Per FTE'!O4</f>
        <v>14779.790756945767</v>
      </c>
      <c r="G10" s="211">
        <f>+'Summary Data-4 Yr'!BK6</f>
        <v>17.432324989649715</v>
      </c>
      <c r="H10" s="212">
        <f>+'Summary Data-4 Yr'!BL6</f>
        <v>0.11808631439210902</v>
      </c>
      <c r="I10" s="601"/>
      <c r="J10" s="219"/>
      <c r="K10" s="219"/>
      <c r="L10" s="219"/>
      <c r="M10" s="167">
        <f>SUM(C10:E10)</f>
        <v>14779.790756945767</v>
      </c>
      <c r="N10" s="686">
        <f>+M10-F10</f>
        <v>0</v>
      </c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</row>
    <row r="11" spans="1:27" s="128" customFormat="1" ht="8.25" customHeight="1">
      <c r="A11" s="15"/>
      <c r="B11" s="15"/>
      <c r="C11" s="15"/>
      <c r="D11" s="15"/>
      <c r="E11" s="15"/>
      <c r="F11" s="15"/>
      <c r="G11" s="52"/>
      <c r="H11" s="15"/>
      <c r="I11" s="52"/>
      <c r="J11" s="15"/>
      <c r="K11" s="15"/>
      <c r="L11" s="15"/>
      <c r="M11" s="167">
        <f t="shared" ref="M11:M27" si="0">SUM(C11:E11)</f>
        <v>0</v>
      </c>
      <c r="N11" s="686">
        <f t="shared" ref="N11:N27" si="1">+M11-F11</f>
        <v>0</v>
      </c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</row>
    <row r="12" spans="1:27">
      <c r="A12" s="1" t="s">
        <v>0</v>
      </c>
      <c r="B12" s="1"/>
      <c r="C12" s="16">
        <f>+'St Gen Purp per FTE'!AD6</f>
        <v>4738.0670704215763</v>
      </c>
      <c r="D12" s="16">
        <f>+'St Ed Sp Purp per FTE'!O6</f>
        <v>603.85370048343623</v>
      </c>
      <c r="E12" s="17">
        <f>+'Tuition per FTE'!O6</f>
        <v>10887.106984462944</v>
      </c>
      <c r="F12" s="16">
        <f>+'Total Pub Funding Per FTE'!O6</f>
        <v>16229.027755367955</v>
      </c>
      <c r="G12" s="30">
        <f>+'Summary Data-4 Yr'!BK8</f>
        <v>836.65584861946263</v>
      </c>
      <c r="H12" s="20">
        <f>+'Summary Data-4 Yr'!BL8</f>
        <v>5.4355225672051661</v>
      </c>
      <c r="I12" s="600">
        <f>RANK(C12,$C$12:$C$27)</f>
        <v>12</v>
      </c>
      <c r="J12" s="38">
        <f>RANK(D12,$D$12:$D$27)</f>
        <v>9</v>
      </c>
      <c r="K12" s="38">
        <f>RANK(E12,$E$12:$E$27)</f>
        <v>5</v>
      </c>
      <c r="L12" s="38">
        <f>RANK(F12,$F$12:$F$27)</f>
        <v>6</v>
      </c>
      <c r="M12" s="167">
        <f t="shared" si="0"/>
        <v>16229.027755367955</v>
      </c>
      <c r="N12" s="686">
        <f t="shared" si="1"/>
        <v>0</v>
      </c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</row>
    <row r="13" spans="1:27">
      <c r="A13" s="1" t="s">
        <v>1</v>
      </c>
      <c r="B13" s="1"/>
      <c r="C13" s="16">
        <f>+'St Gen Purp per FTE'!AD7</f>
        <v>5433.8225790567285</v>
      </c>
      <c r="D13" s="16">
        <f>+'St Ed Sp Purp per FTE'!O7</f>
        <v>1163.6953302733309</v>
      </c>
      <c r="E13" s="17">
        <f>+'Tuition per FTE'!O7</f>
        <v>7801.498311125968</v>
      </c>
      <c r="F13" s="16">
        <f>+'Total Pub Funding Per FTE'!O7</f>
        <v>14399.016220456027</v>
      </c>
      <c r="G13" s="30">
        <f>+'Summary Data-4 Yr'!BK9</f>
        <v>137.62416001856218</v>
      </c>
      <c r="H13" s="20">
        <f>+'Summary Data-4 Yr'!BL9</f>
        <v>0.96501210706033025</v>
      </c>
      <c r="I13" s="600">
        <f t="shared" ref="I13:I27" si="2">RANK(C13,$C$12:$C$27)</f>
        <v>9</v>
      </c>
      <c r="J13" s="38">
        <f t="shared" ref="J13:J27" si="3">RANK(D13,$D$12:$D$27)</f>
        <v>2</v>
      </c>
      <c r="K13" s="38">
        <f t="shared" ref="K13:K27" si="4">RANK(E13,$E$12:$E$27)</f>
        <v>10</v>
      </c>
      <c r="L13" s="38">
        <f t="shared" ref="L13:L27" si="5">RANK(F13,$F$12:$F$27)</f>
        <v>9</v>
      </c>
      <c r="M13" s="167">
        <f t="shared" si="0"/>
        <v>14399.016220456027</v>
      </c>
      <c r="N13" s="686">
        <f t="shared" si="1"/>
        <v>0</v>
      </c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</row>
    <row r="14" spans="1:27">
      <c r="A14" s="1" t="s">
        <v>19</v>
      </c>
      <c r="B14" s="1"/>
      <c r="C14" s="16">
        <f>+'St Gen Purp per FTE'!AD8</f>
        <v>6292.5310774194895</v>
      </c>
      <c r="D14" s="16">
        <f>+'St Ed Sp Purp per FTE'!O8</f>
        <v>262.4552092167043</v>
      </c>
      <c r="E14" s="17">
        <f>+'Tuition per FTE'!O8</f>
        <v>23140.681241855753</v>
      </c>
      <c r="F14" s="16">
        <f>+'Total Pub Funding Per FTE'!O8</f>
        <v>29695.667528491947</v>
      </c>
      <c r="G14" s="19">
        <f>+'Summary Data-4 Yr'!BK10</f>
        <v>2327.6788927764392</v>
      </c>
      <c r="H14" s="31">
        <f>+'Summary Data-4 Yr'!BL10</f>
        <v>8.5051149492907729</v>
      </c>
      <c r="I14" s="600">
        <f t="shared" si="2"/>
        <v>3</v>
      </c>
      <c r="J14" s="38">
        <f t="shared" si="3"/>
        <v>15</v>
      </c>
      <c r="K14" s="38">
        <f t="shared" si="4"/>
        <v>1</v>
      </c>
      <c r="L14" s="38">
        <f t="shared" si="5"/>
        <v>1</v>
      </c>
      <c r="M14" s="167">
        <f t="shared" si="0"/>
        <v>29695.667528491947</v>
      </c>
      <c r="N14" s="686">
        <f t="shared" si="1"/>
        <v>0</v>
      </c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</row>
    <row r="15" spans="1:27">
      <c r="A15" s="1" t="s">
        <v>2</v>
      </c>
      <c r="B15" s="1"/>
      <c r="C15" s="16">
        <f>+'St Gen Purp per FTE'!AD9</f>
        <v>5834.7304478169826</v>
      </c>
      <c r="D15" s="16">
        <f>+'St Ed Sp Purp per FTE'!O9</f>
        <v>723.38042588188398</v>
      </c>
      <c r="E15" s="17">
        <f>+'Tuition per FTE'!O9</f>
        <v>5837.1162527758561</v>
      </c>
      <c r="F15" s="16">
        <f>+'Total Pub Funding Per FTE'!O9</f>
        <v>12395.227126474721</v>
      </c>
      <c r="G15" s="30">
        <f>+'Summary Data-4 Yr'!BK11</f>
        <v>805.50213050597085</v>
      </c>
      <c r="H15" s="20">
        <f>+'Summary Data-4 Yr'!BL11</f>
        <v>6.9501401524725406</v>
      </c>
      <c r="I15" s="600">
        <f t="shared" si="2"/>
        <v>5</v>
      </c>
      <c r="J15" s="38">
        <f t="shared" si="3"/>
        <v>6</v>
      </c>
      <c r="K15" s="38">
        <f t="shared" si="4"/>
        <v>16</v>
      </c>
      <c r="L15" s="38">
        <f t="shared" si="5"/>
        <v>14</v>
      </c>
      <c r="M15" s="167">
        <f t="shared" si="0"/>
        <v>12395.227126474721</v>
      </c>
      <c r="N15" s="686">
        <f t="shared" si="1"/>
        <v>0</v>
      </c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</row>
    <row r="16" spans="1:27" s="128" customFormat="1">
      <c r="A16" s="208" t="s">
        <v>3</v>
      </c>
      <c r="B16" s="208"/>
      <c r="C16" s="213">
        <f>+'St Gen Purp per FTE'!AD11</f>
        <v>5683.579666917356</v>
      </c>
      <c r="D16" s="708">
        <f>+'St Ed Sp Purp per FTE'!O11</f>
        <v>383.35210991172096</v>
      </c>
      <c r="E16" s="706">
        <f>+'Tuition per FTE'!O11</f>
        <v>7540.7470372412699</v>
      </c>
      <c r="F16" s="708">
        <f>+'Total Pub Funding Per FTE'!O11</f>
        <v>13607.678814070347</v>
      </c>
      <c r="G16" s="215">
        <f>+'Summary Data-4 Yr'!BK12</f>
        <v>483.20167240464434</v>
      </c>
      <c r="H16" s="216">
        <f>+'Summary Data-4 Yr'!BL12</f>
        <v>3.6816832182262345</v>
      </c>
      <c r="I16" s="601">
        <f t="shared" si="2"/>
        <v>7</v>
      </c>
      <c r="J16" s="219">
        <f t="shared" si="3"/>
        <v>14</v>
      </c>
      <c r="K16" s="219">
        <f t="shared" si="4"/>
        <v>11</v>
      </c>
      <c r="L16" s="219">
        <f t="shared" si="5"/>
        <v>11</v>
      </c>
      <c r="M16" s="167">
        <f t="shared" si="0"/>
        <v>13607.678814070347</v>
      </c>
      <c r="N16" s="686">
        <f t="shared" si="1"/>
        <v>0</v>
      </c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</row>
    <row r="17" spans="1:27" s="128" customFormat="1">
      <c r="A17" s="208" t="s">
        <v>4</v>
      </c>
      <c r="B17" s="208"/>
      <c r="C17" s="213">
        <f>+'St Gen Purp per FTE'!AD12</f>
        <v>5687.7937365112766</v>
      </c>
      <c r="D17" s="708">
        <f>+'St Ed Sp Purp per FTE'!O12</f>
        <v>900.69580089921931</v>
      </c>
      <c r="E17" s="706">
        <f>+'Tuition per FTE'!O12</f>
        <v>12214.971821300138</v>
      </c>
      <c r="F17" s="708">
        <f>+'Total Pub Funding Per FTE'!O12</f>
        <v>18803.461358710636</v>
      </c>
      <c r="G17" s="215">
        <f>+'Summary Data-4 Yr'!BK13</f>
        <v>508.75176028353962</v>
      </c>
      <c r="H17" s="216">
        <f>+'Summary Data-4 Yr'!BL13</f>
        <v>2.7808681933233856</v>
      </c>
      <c r="I17" s="601">
        <f t="shared" si="2"/>
        <v>6</v>
      </c>
      <c r="J17" s="219">
        <f t="shared" si="3"/>
        <v>3</v>
      </c>
      <c r="K17" s="219">
        <f t="shared" si="4"/>
        <v>3</v>
      </c>
      <c r="L17" s="219">
        <f t="shared" si="5"/>
        <v>3</v>
      </c>
      <c r="M17" s="167">
        <f t="shared" si="0"/>
        <v>18803.461358710636</v>
      </c>
      <c r="N17" s="686">
        <f t="shared" si="1"/>
        <v>0</v>
      </c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</row>
    <row r="18" spans="1:27" s="128" customFormat="1">
      <c r="A18" s="208" t="s">
        <v>5</v>
      </c>
      <c r="B18" s="208"/>
      <c r="C18" s="213">
        <f>+'St Gen Purp per FTE'!AD13</f>
        <v>3285.6311748811891</v>
      </c>
      <c r="D18" s="708">
        <f>+'St Ed Sp Purp per FTE'!O13</f>
        <v>633.97279546249626</v>
      </c>
      <c r="E18" s="706">
        <f>+'Tuition per FTE'!O13</f>
        <v>7255.4424159645423</v>
      </c>
      <c r="F18" s="708">
        <f>+'Total Pub Funding Per FTE'!O13</f>
        <v>11175.046386308228</v>
      </c>
      <c r="G18" s="215">
        <f>+'Summary Data-4 Yr'!BK14</f>
        <v>443.8379101505252</v>
      </c>
      <c r="H18" s="216">
        <f>+'Summary Data-4 Yr'!BL14</f>
        <v>4.1359545957627395</v>
      </c>
      <c r="I18" s="601">
        <f t="shared" si="2"/>
        <v>15</v>
      </c>
      <c r="J18" s="219">
        <f t="shared" si="3"/>
        <v>7</v>
      </c>
      <c r="K18" s="219">
        <f t="shared" si="4"/>
        <v>13</v>
      </c>
      <c r="L18" s="219">
        <f t="shared" si="5"/>
        <v>16</v>
      </c>
      <c r="M18" s="167">
        <f t="shared" si="0"/>
        <v>11175.046386308228</v>
      </c>
      <c r="N18" s="686">
        <f t="shared" si="1"/>
        <v>0</v>
      </c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</row>
    <row r="19" spans="1:27" s="128" customFormat="1">
      <c r="A19" s="208" t="s">
        <v>6</v>
      </c>
      <c r="B19" s="208"/>
      <c r="C19" s="213">
        <f>+'St Gen Purp per FTE'!AD14</f>
        <v>9631.2134522349115</v>
      </c>
      <c r="D19" s="708">
        <f>+'St Ed Sp Purp per FTE'!O14</f>
        <v>588.11135596405893</v>
      </c>
      <c r="E19" s="706">
        <f>+'Tuition per FTE'!O14</f>
        <v>10671.265903698224</v>
      </c>
      <c r="F19" s="708">
        <f>+'Total Pub Funding Per FTE'!O14</f>
        <v>20890.590711897195</v>
      </c>
      <c r="G19" s="215">
        <f>+'Summary Data-4 Yr'!BK15</f>
        <v>1340.9593654277014</v>
      </c>
      <c r="H19" s="218">
        <f>+'Summary Data-4 Yr'!BL15</f>
        <v>6.8592565336014264</v>
      </c>
      <c r="I19" s="601">
        <f t="shared" si="2"/>
        <v>1</v>
      </c>
      <c r="J19" s="219">
        <f t="shared" si="3"/>
        <v>10</v>
      </c>
      <c r="K19" s="219">
        <f t="shared" si="4"/>
        <v>6</v>
      </c>
      <c r="L19" s="219">
        <f t="shared" si="5"/>
        <v>2</v>
      </c>
      <c r="M19" s="167">
        <f t="shared" si="0"/>
        <v>20890.590711897195</v>
      </c>
      <c r="N19" s="686">
        <f t="shared" si="1"/>
        <v>0</v>
      </c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</row>
    <row r="20" spans="1:27">
      <c r="A20" s="1" t="s">
        <v>7</v>
      </c>
      <c r="B20" s="1"/>
      <c r="C20" s="1">
        <f>+'St Gen Purp per FTE'!AD16</f>
        <v>5547.5347874632953</v>
      </c>
      <c r="D20" s="16">
        <f>+'St Ed Sp Purp per FTE'!O16</f>
        <v>1199.0969682054815</v>
      </c>
      <c r="E20" s="17">
        <f>+'Tuition per FTE'!O16</f>
        <v>8874.3390144641362</v>
      </c>
      <c r="F20" s="16">
        <f>+'Total Pub Funding Per FTE'!O16</f>
        <v>15620.970770132913</v>
      </c>
      <c r="G20" s="30">
        <f>+'Summary Data-4 Yr'!BK16</f>
        <v>1705.1947786887158</v>
      </c>
      <c r="H20" s="12">
        <f>+'Summary Data-4 Yr'!BL16</f>
        <v>12.253680856440322</v>
      </c>
      <c r="I20" s="600">
        <f t="shared" si="2"/>
        <v>8</v>
      </c>
      <c r="J20" s="38">
        <f t="shared" si="3"/>
        <v>1</v>
      </c>
      <c r="K20" s="38">
        <f t="shared" si="4"/>
        <v>8</v>
      </c>
      <c r="L20" s="38">
        <f t="shared" si="5"/>
        <v>8</v>
      </c>
      <c r="M20" s="167">
        <f t="shared" si="0"/>
        <v>15620.970770132913</v>
      </c>
      <c r="N20" s="686">
        <f t="shared" si="1"/>
        <v>0</v>
      </c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</row>
    <row r="21" spans="1:27">
      <c r="A21" s="1" t="s">
        <v>8</v>
      </c>
      <c r="B21" s="1"/>
      <c r="C21" s="1">
        <f>+'St Gen Purp per FTE'!AD17</f>
        <v>9582.9513315516215</v>
      </c>
      <c r="D21" s="16">
        <f>+'St Ed Sp Purp per FTE'!O17</f>
        <v>466.49772796718975</v>
      </c>
      <c r="E21" s="17">
        <f>+'Tuition per FTE'!O17</f>
        <v>6551.617396408581</v>
      </c>
      <c r="F21" s="16">
        <f>+'Total Pub Funding Per FTE'!O17</f>
        <v>16601.066455927394</v>
      </c>
      <c r="G21" s="30">
        <f>+'Summary Data-4 Yr'!BK17</f>
        <v>1877.2397481234166</v>
      </c>
      <c r="H21" s="12">
        <f>+'Summary Data-4 Yr'!BL17</f>
        <v>12.749672930668462</v>
      </c>
      <c r="I21" s="600">
        <f t="shared" si="2"/>
        <v>2</v>
      </c>
      <c r="J21" s="38">
        <f t="shared" si="3"/>
        <v>13</v>
      </c>
      <c r="K21" s="38">
        <f t="shared" si="4"/>
        <v>15</v>
      </c>
      <c r="L21" s="38">
        <f t="shared" si="5"/>
        <v>5</v>
      </c>
      <c r="M21" s="167">
        <f t="shared" si="0"/>
        <v>16601.066455927394</v>
      </c>
      <c r="N21" s="686">
        <f t="shared" si="1"/>
        <v>0</v>
      </c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</row>
    <row r="22" spans="1:27">
      <c r="A22" s="1" t="s">
        <v>9</v>
      </c>
      <c r="B22" s="1"/>
      <c r="C22" s="1">
        <f>+'St Gen Purp per FTE'!AD18</f>
        <v>4848.7888655384786</v>
      </c>
      <c r="D22" s="16" t="str">
        <f>+'St Ed Sp Purp per FTE'!O18</f>
        <v>NA</v>
      </c>
      <c r="E22" s="17">
        <f>+'Tuition per FTE'!O18</f>
        <v>7474.372135778709</v>
      </c>
      <c r="F22" s="16">
        <f>+'Total Pub Funding Per FTE'!O18</f>
        <v>12323.161001317188</v>
      </c>
      <c r="G22" s="30">
        <f>+'Summary Data-4 Yr'!BK18</f>
        <v>-1254.5334174438685</v>
      </c>
      <c r="H22" s="12">
        <f>+'Summary Data-4 Yr'!BL18</f>
        <v>-9.239664546511003</v>
      </c>
      <c r="I22" s="600">
        <f t="shared" si="2"/>
        <v>11</v>
      </c>
      <c r="J22" s="42" t="s">
        <v>16</v>
      </c>
      <c r="K22" s="38">
        <f t="shared" si="4"/>
        <v>12</v>
      </c>
      <c r="L22" s="38">
        <f t="shared" si="5"/>
        <v>15</v>
      </c>
      <c r="M22" s="167">
        <f t="shared" si="0"/>
        <v>12323.161001317188</v>
      </c>
      <c r="N22" s="686">
        <f t="shared" si="1"/>
        <v>0</v>
      </c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</row>
    <row r="23" spans="1:27">
      <c r="A23" s="1" t="s">
        <v>10</v>
      </c>
      <c r="B23" s="1"/>
      <c r="C23" s="1">
        <f>+'St Gen Purp per FTE'!AD19</f>
        <v>2560.8071923823991</v>
      </c>
      <c r="D23" s="16">
        <f>+'St Ed Sp Purp per FTE'!O19</f>
        <v>740.14580241383646</v>
      </c>
      <c r="E23" s="17">
        <f>+'Tuition per FTE'!O19</f>
        <v>14185.488061891972</v>
      </c>
      <c r="F23" s="16">
        <f>+'Total Pub Funding Per FTE'!O19</f>
        <v>17486.441056688207</v>
      </c>
      <c r="G23" s="30">
        <f>+'Summary Data-4 Yr'!BK19</f>
        <v>329.30583744430987</v>
      </c>
      <c r="H23" s="12">
        <f>+'Summary Data-4 Yr'!BL19</f>
        <v>1.9193521134865901</v>
      </c>
      <c r="I23" s="600">
        <f t="shared" si="2"/>
        <v>16</v>
      </c>
      <c r="J23" s="38">
        <f t="shared" si="3"/>
        <v>5</v>
      </c>
      <c r="K23" s="38">
        <f t="shared" si="4"/>
        <v>2</v>
      </c>
      <c r="L23" s="38">
        <f t="shared" si="5"/>
        <v>4</v>
      </c>
      <c r="M23" s="167">
        <f t="shared" si="0"/>
        <v>17486.441056688207</v>
      </c>
      <c r="N23" s="686">
        <f t="shared" si="1"/>
        <v>0</v>
      </c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</row>
    <row r="24" spans="1:27" s="128" customFormat="1">
      <c r="A24" s="208" t="s">
        <v>11</v>
      </c>
      <c r="B24" s="208"/>
      <c r="C24" s="208">
        <f>+'St Gen Purp per FTE'!AD21</f>
        <v>5011.097448651808</v>
      </c>
      <c r="D24" s="708">
        <f>+'St Ed Sp Purp per FTE'!O21</f>
        <v>609.42885666330858</v>
      </c>
      <c r="E24" s="706">
        <f>+'Tuition per FTE'!O21</f>
        <v>8693.617957000748</v>
      </c>
      <c r="F24" s="708">
        <f>+'Total Pub Funding Per FTE'!O21</f>
        <v>14314.144262315865</v>
      </c>
      <c r="G24" s="215">
        <f>+'Summary Data-4 Yr'!BK20</f>
        <v>8.8030549498507753</v>
      </c>
      <c r="H24" s="218">
        <f>+'Summary Data-4 Yr'!BL20</f>
        <v>6.1536840137150758E-2</v>
      </c>
      <c r="I24" s="601">
        <f t="shared" si="2"/>
        <v>10</v>
      </c>
      <c r="J24" s="219">
        <f t="shared" si="3"/>
        <v>8</v>
      </c>
      <c r="K24" s="219">
        <f t="shared" si="4"/>
        <v>9</v>
      </c>
      <c r="L24" s="219">
        <f t="shared" si="5"/>
        <v>10</v>
      </c>
      <c r="M24" s="167">
        <f t="shared" si="0"/>
        <v>14314.144262315865</v>
      </c>
      <c r="N24" s="686">
        <f t="shared" si="1"/>
        <v>0</v>
      </c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</row>
    <row r="25" spans="1:27" s="128" customFormat="1">
      <c r="A25" s="208" t="s">
        <v>12</v>
      </c>
      <c r="B25" s="208"/>
      <c r="C25" s="208">
        <f>+'St Gen Purp per FTE'!AD22</f>
        <v>5992.2015441744998</v>
      </c>
      <c r="D25" s="708">
        <f>+'St Ed Sp Purp per FTE'!O22</f>
        <v>478.20393882103224</v>
      </c>
      <c r="E25" s="706">
        <f>+'Tuition per FTE'!O22</f>
        <v>6933.3556832747599</v>
      </c>
      <c r="F25" s="708">
        <f>+'Total Pub Funding Per FTE'!O22</f>
        <v>13403.761166270291</v>
      </c>
      <c r="G25" s="215">
        <f>+'Summary Data-4 Yr'!BK21</f>
        <v>-2939.7469792424345</v>
      </c>
      <c r="H25" s="218">
        <f>+'Summary Data-4 Yr'!BL21</f>
        <v>-17.987245780212564</v>
      </c>
      <c r="I25" s="601">
        <f t="shared" si="2"/>
        <v>4</v>
      </c>
      <c r="J25" s="219">
        <f t="shared" si="3"/>
        <v>12</v>
      </c>
      <c r="K25" s="219">
        <f t="shared" si="4"/>
        <v>14</v>
      </c>
      <c r="L25" s="219">
        <f t="shared" si="5"/>
        <v>12</v>
      </c>
      <c r="M25" s="167">
        <f t="shared" si="0"/>
        <v>13403.761166270291</v>
      </c>
      <c r="N25" s="686">
        <f t="shared" si="1"/>
        <v>0</v>
      </c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</row>
    <row r="26" spans="1:27" s="128" customFormat="1">
      <c r="A26" s="208" t="s">
        <v>13</v>
      </c>
      <c r="B26" s="208"/>
      <c r="C26" s="208">
        <f>+'St Gen Purp per FTE'!AD23</f>
        <v>4480.5657911321687</v>
      </c>
      <c r="D26" s="708">
        <f>+'St Ed Sp Purp per FTE'!O23</f>
        <v>573.76702086359467</v>
      </c>
      <c r="E26" s="706">
        <f>+'Tuition per FTE'!O23</f>
        <v>10931.16660351887</v>
      </c>
      <c r="F26" s="708">
        <f>+'Total Pub Funding Per FTE'!O23</f>
        <v>15985.499415514634</v>
      </c>
      <c r="G26" s="215">
        <f>+'Summary Data-4 Yr'!BK22</f>
        <v>1294.8375070555448</v>
      </c>
      <c r="H26" s="218">
        <f>+'Summary Data-4 Yr'!BL22</f>
        <v>8.8140174699001061</v>
      </c>
      <c r="I26" s="601">
        <f t="shared" si="2"/>
        <v>13</v>
      </c>
      <c r="J26" s="219">
        <f t="shared" si="3"/>
        <v>11</v>
      </c>
      <c r="K26" s="219">
        <f t="shared" si="4"/>
        <v>4</v>
      </c>
      <c r="L26" s="219">
        <f t="shared" si="5"/>
        <v>7</v>
      </c>
      <c r="M26" s="167">
        <f t="shared" si="0"/>
        <v>15985.499415514634</v>
      </c>
      <c r="N26" s="686">
        <f t="shared" si="1"/>
        <v>0</v>
      </c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</row>
    <row r="27" spans="1:27" s="128" customFormat="1">
      <c r="A27" s="213" t="s">
        <v>14</v>
      </c>
      <c r="B27" s="213"/>
      <c r="C27" s="208">
        <f>+'St Gen Purp per FTE'!AD24</f>
        <v>3306.6656981814049</v>
      </c>
      <c r="D27" s="708">
        <f>+'St Ed Sp Purp per FTE'!O24</f>
        <v>792.19465548654443</v>
      </c>
      <c r="E27" s="706">
        <f>+'Tuition per FTE'!O24</f>
        <v>8876.945982627396</v>
      </c>
      <c r="F27" s="708">
        <f>+'Total Pub Funding Per FTE'!O24</f>
        <v>12975.806336295345</v>
      </c>
      <c r="G27" s="215">
        <f>+'Summary Data-4 Yr'!BK23</f>
        <v>482.97884069002248</v>
      </c>
      <c r="H27" s="216">
        <f>+'Summary Data-4 Yr'!BL23</f>
        <v>3.8660490658333582</v>
      </c>
      <c r="I27" s="601">
        <f t="shared" si="2"/>
        <v>14</v>
      </c>
      <c r="J27" s="219">
        <f t="shared" si="3"/>
        <v>4</v>
      </c>
      <c r="K27" s="219">
        <f t="shared" si="4"/>
        <v>7</v>
      </c>
      <c r="L27" s="219">
        <f t="shared" si="5"/>
        <v>13</v>
      </c>
      <c r="M27" s="167">
        <f t="shared" si="0"/>
        <v>12975.806336295345</v>
      </c>
      <c r="N27" s="686">
        <f t="shared" si="1"/>
        <v>0</v>
      </c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</row>
    <row r="28" spans="1:27" ht="12.75" customHeight="1">
      <c r="A28" s="8"/>
      <c r="B28" s="8"/>
      <c r="C28" s="9"/>
      <c r="D28" s="9"/>
      <c r="E28" s="9"/>
      <c r="F28" s="9"/>
      <c r="G28" s="27"/>
      <c r="H28" s="27"/>
      <c r="I28" s="602"/>
      <c r="J28" s="41"/>
      <c r="K28" s="41"/>
      <c r="L28" s="41"/>
      <c r="O28" s="14"/>
      <c r="P28" s="170"/>
    </row>
    <row r="29" spans="1:27" s="39" customFormat="1" ht="74.25" customHeight="1">
      <c r="A29" s="758" t="s">
        <v>200</v>
      </c>
      <c r="B29" s="758"/>
      <c r="C29" s="758"/>
      <c r="D29" s="758"/>
      <c r="E29" s="758"/>
      <c r="F29" s="758"/>
      <c r="G29" s="758"/>
      <c r="H29" s="758"/>
      <c r="I29" s="759"/>
      <c r="J29" s="759"/>
      <c r="K29" s="759"/>
      <c r="L29" s="759"/>
      <c r="M29" s="33"/>
      <c r="N29" s="14"/>
      <c r="O29" s="14"/>
      <c r="P29" s="44"/>
      <c r="Q29" s="33"/>
      <c r="R29" s="33"/>
    </row>
    <row r="30" spans="1:27" ht="60.75" customHeight="1">
      <c r="A30" s="760" t="s">
        <v>201</v>
      </c>
      <c r="B30" s="760"/>
      <c r="C30" s="760"/>
      <c r="D30" s="760"/>
      <c r="E30" s="760"/>
      <c r="F30" s="760"/>
      <c r="G30" s="760"/>
      <c r="H30" s="760"/>
      <c r="I30" s="761"/>
      <c r="J30" s="761"/>
      <c r="K30" s="761"/>
      <c r="L30" s="761"/>
      <c r="N30" s="14"/>
    </row>
    <row r="31" spans="1:27" ht="30" customHeight="1">
      <c r="A31" s="760" t="s">
        <v>197</v>
      </c>
      <c r="B31" s="760"/>
      <c r="C31" s="760"/>
      <c r="D31" s="760"/>
      <c r="E31" s="760"/>
      <c r="F31" s="760"/>
      <c r="G31" s="760"/>
      <c r="H31" s="760"/>
      <c r="I31" s="761"/>
      <c r="J31" s="761"/>
      <c r="K31" s="761"/>
      <c r="L31" s="761"/>
      <c r="N31" s="14"/>
      <c r="P31" s="44"/>
    </row>
    <row r="32" spans="1:27" ht="22.5" customHeight="1">
      <c r="A32" s="609" t="s">
        <v>202</v>
      </c>
      <c r="B32" s="609"/>
      <c r="C32" s="609"/>
      <c r="D32" s="609"/>
      <c r="E32" s="609"/>
      <c r="F32" s="609"/>
      <c r="G32" s="609"/>
      <c r="H32" s="43"/>
      <c r="N32" s="14"/>
      <c r="P32" s="44"/>
    </row>
    <row r="33" spans="1:16">
      <c r="A33" s="5" t="s">
        <v>17</v>
      </c>
      <c r="B33" s="5" t="s">
        <v>18</v>
      </c>
      <c r="C33" s="5"/>
      <c r="D33" s="3"/>
      <c r="E33" s="3"/>
      <c r="F33" s="4"/>
      <c r="G33" s="23"/>
      <c r="H33" s="23"/>
      <c r="N33" s="14"/>
      <c r="P33" s="44"/>
    </row>
    <row r="34" spans="1:16">
      <c r="L34" s="709" t="s">
        <v>186</v>
      </c>
      <c r="N34" s="14"/>
      <c r="P34" s="44"/>
    </row>
    <row r="35" spans="1:16">
      <c r="N35" s="129"/>
      <c r="P35" s="44"/>
    </row>
    <row r="36" spans="1:16">
      <c r="N36" s="6"/>
      <c r="P36" s="44"/>
    </row>
    <row r="37" spans="1:16">
      <c r="N37" s="6"/>
      <c r="P37" s="44"/>
    </row>
    <row r="38" spans="1:16">
      <c r="N38" s="6"/>
      <c r="P38" s="44"/>
    </row>
    <row r="39" spans="1:16">
      <c r="N39" s="6"/>
      <c r="P39" s="44"/>
    </row>
    <row r="40" spans="1:16">
      <c r="N40" s="129"/>
      <c r="P40" s="44"/>
    </row>
    <row r="41" spans="1:16">
      <c r="N41" s="129"/>
      <c r="P41" s="44"/>
    </row>
    <row r="42" spans="1:16">
      <c r="N42" s="129"/>
      <c r="P42" s="44"/>
    </row>
    <row r="43" spans="1:16">
      <c r="N43" s="129"/>
      <c r="P43" s="44"/>
    </row>
    <row r="44" spans="1:16">
      <c r="N44" s="6"/>
      <c r="P44" s="44"/>
    </row>
    <row r="45" spans="1:16">
      <c r="N45" s="6"/>
      <c r="P45" s="44"/>
    </row>
    <row r="46" spans="1:16">
      <c r="N46" s="6"/>
      <c r="P46" s="44"/>
    </row>
    <row r="47" spans="1:16">
      <c r="N47" s="6"/>
      <c r="P47" s="44"/>
    </row>
    <row r="48" spans="1:16">
      <c r="N48" s="129"/>
      <c r="P48" s="44"/>
    </row>
    <row r="49" spans="14:16">
      <c r="N49" s="129"/>
      <c r="P49" s="44"/>
    </row>
    <row r="50" spans="14:16">
      <c r="N50" s="129"/>
      <c r="P50" s="44"/>
    </row>
    <row r="51" spans="14:16">
      <c r="N51" s="129"/>
      <c r="P51" s="44"/>
    </row>
    <row r="52" spans="14:16">
      <c r="N52" s="14"/>
      <c r="P52" s="44"/>
    </row>
  </sheetData>
  <mergeCells count="3">
    <mergeCell ref="A29:L29"/>
    <mergeCell ref="A30:L30"/>
    <mergeCell ref="A31:L31"/>
  </mergeCells>
  <conditionalFormatting sqref="M10">
    <cfRule type="expression" dxfId="4" priority="3">
      <formula>"M10~=F10"</formula>
    </cfRule>
  </conditionalFormatting>
  <conditionalFormatting sqref="M12:M27">
    <cfRule type="expression" dxfId="3" priority="2">
      <formula>"M10~=F10"</formula>
    </cfRule>
  </conditionalFormatting>
  <conditionalFormatting sqref="M20:M24">
    <cfRule type="expression" dxfId="2" priority="1">
      <formula>"M10~=F10"</formula>
    </cfRule>
  </conditionalFormatting>
  <pageMargins left="0.5" right="0.5" top="0.5" bottom="0.5" header="0.5" footer="0.3"/>
  <pageSetup scale="80" orientation="portrait" r:id="rId1"/>
  <headerFooter alignWithMargins="0">
    <oddFooter>&amp;L&amp;10SREB Fact Book &amp;R&amp;10&amp;D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0099"/>
  </sheetPr>
  <dimension ref="A1:GW27"/>
  <sheetViews>
    <sheetView showGridLines="0" zoomScale="90" zoomScaleNormal="90" workbookViewId="0">
      <pane xSplit="1" ySplit="3" topLeftCell="CC4" activePane="bottomRight" state="frozen"/>
      <selection activeCell="L23" sqref="L23"/>
      <selection pane="topRight" activeCell="L23" sqref="L23"/>
      <selection pane="bottomLeft" activeCell="L23" sqref="L23"/>
      <selection pane="bottomRight" activeCell="FW21" sqref="FW21"/>
    </sheetView>
  </sheetViews>
  <sheetFormatPr defaultRowHeight="15"/>
  <cols>
    <col min="1" max="1" width="10.77734375" style="65" customWidth="1"/>
    <col min="2" max="2" width="7.33203125" style="184" customWidth="1"/>
    <col min="3" max="11" width="7.33203125" style="185" customWidth="1"/>
    <col min="12" max="12" width="6.88671875" style="153" bestFit="1" customWidth="1"/>
    <col min="13" max="15" width="7.109375" style="153" customWidth="1"/>
    <col min="16" max="21" width="7.33203125" style="185" customWidth="1"/>
    <col min="22" max="22" width="7.33203125" style="184" customWidth="1"/>
    <col min="23" max="23" width="7.33203125" style="185" customWidth="1"/>
    <col min="24" max="25" width="7.33203125" style="184" customWidth="1"/>
    <col min="26" max="26" width="6.88671875" style="153" bestFit="1" customWidth="1"/>
    <col min="27" max="29" width="7.109375" style="153" customWidth="1"/>
    <col min="30" max="35" width="7.44140625" style="185" customWidth="1"/>
    <col min="36" max="36" width="7.44140625" style="184" customWidth="1"/>
    <col min="37" max="37" width="7.44140625" style="185" customWidth="1"/>
    <col min="38" max="39" width="7.44140625" style="184" customWidth="1"/>
    <col min="40" max="40" width="9" style="153" customWidth="1"/>
    <col min="41" max="43" width="7.109375" style="153" customWidth="1"/>
    <col min="44" max="53" width="8.88671875" style="185"/>
    <col min="54" max="54" width="9" style="153" customWidth="1"/>
    <col min="55" max="57" width="7.109375" style="153" customWidth="1"/>
    <col min="58" max="67" width="8.88671875" style="185"/>
    <col min="68" max="68" width="9" style="153" customWidth="1"/>
    <col min="69" max="71" width="7.109375" style="153" customWidth="1"/>
    <col min="72" max="81" width="8.88671875" style="185"/>
    <col min="82" max="82" width="9" style="153" customWidth="1"/>
    <col min="83" max="85" width="7.109375" style="153" customWidth="1"/>
    <col min="86" max="94" width="8.88671875" style="185"/>
    <col min="95" max="95" width="8.88671875" style="184"/>
    <col min="96" max="96" width="9" style="153" customWidth="1"/>
    <col min="97" max="99" width="7.109375" style="153" customWidth="1"/>
    <col min="105" max="106" width="8.88671875" style="154"/>
    <col min="107" max="109" width="8.88671875" style="153"/>
    <col min="110" max="110" width="9" style="153" customWidth="1"/>
    <col min="111" max="113" width="7.109375" style="153" customWidth="1"/>
    <col min="114" max="120" width="8.88671875" style="185"/>
    <col min="121" max="122" width="8.88671875" style="184"/>
    <col min="123" max="123" width="9" style="153" customWidth="1"/>
    <col min="124" max="126" width="7.109375" style="153" customWidth="1"/>
    <col min="127" max="135" width="8.88671875" style="185"/>
    <col min="136" max="136" width="9" style="153" customWidth="1"/>
    <col min="137" max="139" width="7.109375" style="153" customWidth="1"/>
    <col min="140" max="148" width="8.88671875" style="185"/>
    <col min="149" max="149" width="9" style="153" customWidth="1"/>
    <col min="150" max="152" width="7.109375" style="153" customWidth="1"/>
    <col min="153" max="161" width="8.88671875" style="185"/>
    <col min="162" max="162" width="9" style="153" customWidth="1"/>
    <col min="163" max="165" width="7.109375" style="153" customWidth="1"/>
    <col min="166" max="175" width="8.88671875" style="185"/>
    <col min="176" max="176" width="9" style="153" customWidth="1"/>
    <col min="177" max="179" width="7.109375" style="153" customWidth="1"/>
    <col min="180" max="188" width="8.88671875" style="185"/>
    <col min="189" max="189" width="9" style="153" customWidth="1"/>
    <col min="190" max="192" width="7.109375" style="153" customWidth="1"/>
    <col min="193" max="197" width="8.88671875" style="185"/>
    <col min="198" max="199" width="8.88671875" style="184"/>
    <col min="200" max="201" width="8.88671875" style="63"/>
    <col min="202" max="202" width="9" style="153" customWidth="1"/>
    <col min="203" max="205" width="7.109375" style="153" customWidth="1"/>
  </cols>
  <sheetData>
    <row r="1" spans="1:205" s="427" customFormat="1" ht="15.75">
      <c r="A1" s="186"/>
      <c r="B1" s="57" t="s">
        <v>53</v>
      </c>
      <c r="C1" s="422"/>
      <c r="D1" s="422"/>
      <c r="E1" s="422"/>
      <c r="F1" s="422"/>
      <c r="G1" s="422"/>
      <c r="H1" s="422"/>
      <c r="I1" s="422"/>
      <c r="J1" s="422"/>
      <c r="K1" s="422"/>
      <c r="L1" s="147"/>
      <c r="M1" s="147"/>
      <c r="N1" s="147"/>
      <c r="O1" s="147"/>
      <c r="P1" s="422"/>
      <c r="Q1" s="423"/>
      <c r="R1" s="423"/>
      <c r="S1" s="423"/>
      <c r="T1" s="423"/>
      <c r="U1" s="423"/>
      <c r="V1" s="423"/>
      <c r="W1" s="422"/>
      <c r="X1" s="422"/>
      <c r="Y1" s="422"/>
      <c r="Z1" s="147"/>
      <c r="AA1" s="147"/>
      <c r="AB1" s="147"/>
      <c r="AC1" s="147"/>
      <c r="AD1" s="422"/>
      <c r="AE1" s="422"/>
      <c r="AF1" s="422"/>
      <c r="AG1" s="422"/>
      <c r="AH1" s="422"/>
      <c r="AI1" s="422"/>
      <c r="AJ1" s="422"/>
      <c r="AK1" s="422"/>
      <c r="AL1" s="422"/>
      <c r="AM1" s="422"/>
      <c r="AN1" s="147"/>
      <c r="AO1" s="147"/>
      <c r="AP1" s="147"/>
      <c r="AQ1" s="147"/>
      <c r="AR1" s="422"/>
      <c r="AS1" s="422"/>
      <c r="AT1" s="422"/>
      <c r="AU1" s="422"/>
      <c r="AV1" s="422"/>
      <c r="AW1" s="422"/>
      <c r="AX1" s="422"/>
      <c r="AY1" s="422"/>
      <c r="AZ1" s="422"/>
      <c r="BA1" s="422"/>
      <c r="BB1" s="147"/>
      <c r="BC1" s="147"/>
      <c r="BD1" s="147"/>
      <c r="BE1" s="147"/>
      <c r="BF1" s="422"/>
      <c r="BG1" s="422"/>
      <c r="BH1" s="422"/>
      <c r="BI1" s="422"/>
      <c r="BJ1" s="422"/>
      <c r="BK1" s="422"/>
      <c r="BL1" s="422"/>
      <c r="BM1" s="422"/>
      <c r="BN1" s="422"/>
      <c r="BO1" s="422"/>
      <c r="BP1" s="147"/>
      <c r="BQ1" s="147"/>
      <c r="BR1" s="147"/>
      <c r="BS1" s="147"/>
      <c r="BT1" s="422"/>
      <c r="BU1" s="422"/>
      <c r="BV1" s="422"/>
      <c r="BW1" s="422"/>
      <c r="BX1" s="422"/>
      <c r="BY1" s="422"/>
      <c r="BZ1" s="422"/>
      <c r="CA1" s="422"/>
      <c r="CB1" s="422"/>
      <c r="CC1" s="422"/>
      <c r="CD1" s="147"/>
      <c r="CE1" s="147"/>
      <c r="CF1" s="147"/>
      <c r="CG1" s="147"/>
      <c r="CH1" s="422"/>
      <c r="CI1" s="422"/>
      <c r="CJ1" s="422"/>
      <c r="CK1" s="422"/>
      <c r="CL1" s="422"/>
      <c r="CM1" s="422"/>
      <c r="CN1" s="422"/>
      <c r="CO1" s="422"/>
      <c r="CP1" s="422"/>
      <c r="CQ1" s="422"/>
      <c r="CR1" s="147"/>
      <c r="CS1" s="147"/>
      <c r="CT1" s="147"/>
      <c r="CU1" s="147"/>
      <c r="CV1" s="93"/>
      <c r="CW1" s="93"/>
      <c r="CX1" s="93"/>
      <c r="CY1" s="93"/>
      <c r="CZ1" s="93"/>
      <c r="DA1" s="229"/>
      <c r="DB1" s="229"/>
      <c r="DC1" s="229"/>
      <c r="DD1" s="229"/>
      <c r="DE1" s="229"/>
      <c r="DF1" s="147"/>
      <c r="DG1" s="147"/>
      <c r="DH1" s="147"/>
      <c r="DI1" s="147"/>
      <c r="DJ1" s="422"/>
      <c r="DK1" s="422"/>
      <c r="DL1" s="422"/>
      <c r="DM1" s="422"/>
      <c r="DN1" s="422"/>
      <c r="DO1" s="422"/>
      <c r="DP1" s="422"/>
      <c r="DQ1" s="422"/>
      <c r="DR1" s="422"/>
      <c r="DS1" s="147"/>
      <c r="DT1" s="147"/>
      <c r="DU1" s="147"/>
      <c r="DV1" s="147"/>
      <c r="DW1" s="422"/>
      <c r="DX1" s="424"/>
      <c r="DY1" s="424"/>
      <c r="DZ1" s="424"/>
      <c r="EA1" s="424"/>
      <c r="EB1" s="422"/>
      <c r="EC1" s="422"/>
      <c r="ED1" s="422"/>
      <c r="EE1" s="422"/>
      <c r="EF1" s="147"/>
      <c r="EG1" s="147"/>
      <c r="EH1" s="147"/>
      <c r="EI1" s="147"/>
      <c r="EJ1" s="422"/>
      <c r="EK1" s="422"/>
      <c r="EL1" s="422"/>
      <c r="EM1" s="422"/>
      <c r="EN1" s="422"/>
      <c r="EO1" s="422"/>
      <c r="EP1" s="422"/>
      <c r="EQ1" s="422"/>
      <c r="ER1" s="422"/>
      <c r="ES1" s="147"/>
      <c r="ET1" s="147"/>
      <c r="EU1" s="147"/>
      <c r="EV1" s="147"/>
      <c r="EW1" s="422"/>
      <c r="EX1" s="422"/>
      <c r="EY1" s="422"/>
      <c r="EZ1" s="422"/>
      <c r="FA1" s="422"/>
      <c r="FB1" s="422"/>
      <c r="FC1" s="422"/>
      <c r="FD1" s="422"/>
      <c r="FE1" s="422"/>
      <c r="FF1" s="147"/>
      <c r="FG1" s="147"/>
      <c r="FH1" s="147"/>
      <c r="FI1" s="147"/>
      <c r="FJ1" s="422"/>
      <c r="FK1" s="422"/>
      <c r="FL1" s="422"/>
      <c r="FM1" s="422"/>
      <c r="FN1" s="422"/>
      <c r="FO1" s="422"/>
      <c r="FP1" s="422"/>
      <c r="FQ1" s="422"/>
      <c r="FR1" s="422"/>
      <c r="FS1" s="422"/>
      <c r="FT1" s="147"/>
      <c r="FU1" s="147"/>
      <c r="FV1" s="147"/>
      <c r="FW1" s="147"/>
      <c r="FX1" s="422"/>
      <c r="FY1" s="422"/>
      <c r="FZ1" s="422"/>
      <c r="GA1" s="422"/>
      <c r="GB1" s="422"/>
      <c r="GC1" s="422"/>
      <c r="GD1" s="422"/>
      <c r="GE1" s="422"/>
      <c r="GF1" s="422"/>
      <c r="GG1" s="147"/>
      <c r="GH1" s="147"/>
      <c r="GI1" s="147"/>
      <c r="GJ1" s="147"/>
      <c r="GK1" s="422"/>
      <c r="GL1" s="422"/>
      <c r="GM1" s="422"/>
      <c r="GN1" s="422"/>
      <c r="GO1" s="422"/>
      <c r="GP1" s="422"/>
      <c r="GQ1" s="425"/>
      <c r="GR1" s="426"/>
      <c r="GS1" s="426"/>
      <c r="GT1" s="147"/>
      <c r="GU1" s="147"/>
      <c r="GV1" s="149"/>
      <c r="GW1" s="149"/>
    </row>
    <row r="2" spans="1:205" s="427" customFormat="1" ht="15.75">
      <c r="A2" s="238"/>
      <c r="B2" s="418" t="s">
        <v>15</v>
      </c>
      <c r="C2" s="93"/>
      <c r="D2" s="93"/>
      <c r="E2" s="93"/>
      <c r="F2" s="93"/>
      <c r="G2" s="248"/>
      <c r="H2" s="248"/>
      <c r="I2" s="419"/>
      <c r="J2" s="419"/>
      <c r="K2" s="419"/>
      <c r="L2" s="419"/>
      <c r="M2" s="691"/>
      <c r="N2" s="419"/>
      <c r="O2" s="419"/>
      <c r="P2" s="285" t="s">
        <v>27</v>
      </c>
      <c r="Q2" s="328"/>
      <c r="R2" s="328"/>
      <c r="S2" s="328"/>
      <c r="T2" s="328"/>
      <c r="U2" s="328"/>
      <c r="V2" s="328"/>
      <c r="W2" s="419"/>
      <c r="X2" s="419"/>
      <c r="Y2" s="419"/>
      <c r="Z2" s="419"/>
      <c r="AA2" s="691"/>
      <c r="AB2" s="419"/>
      <c r="AC2" s="419"/>
      <c r="AD2" s="285" t="s">
        <v>28</v>
      </c>
      <c r="AE2" s="93"/>
      <c r="AF2" s="93"/>
      <c r="AG2" s="93"/>
      <c r="AH2" s="93"/>
      <c r="AI2" s="93"/>
      <c r="AJ2" s="93"/>
      <c r="AK2" s="419"/>
      <c r="AL2" s="419"/>
      <c r="AM2" s="419"/>
      <c r="AN2" s="419"/>
      <c r="AO2" s="691"/>
      <c r="AP2" s="419"/>
      <c r="AQ2" s="419"/>
      <c r="AR2" s="285" t="s">
        <v>29</v>
      </c>
      <c r="AS2" s="93"/>
      <c r="AT2" s="93"/>
      <c r="AU2" s="93"/>
      <c r="AV2" s="93"/>
      <c r="AW2" s="93"/>
      <c r="AX2" s="419"/>
      <c r="AY2" s="419"/>
      <c r="AZ2" s="419"/>
      <c r="BA2" s="419"/>
      <c r="BB2" s="419"/>
      <c r="BC2" s="691"/>
      <c r="BD2" s="419"/>
      <c r="BE2" s="419"/>
      <c r="BF2" s="285" t="s">
        <v>30</v>
      </c>
      <c r="BG2" s="93"/>
      <c r="BH2" s="93"/>
      <c r="BI2" s="93"/>
      <c r="BJ2" s="93"/>
      <c r="BK2" s="93"/>
      <c r="BL2" s="419"/>
      <c r="BM2" s="419"/>
      <c r="BN2" s="419"/>
      <c r="BO2" s="419"/>
      <c r="BP2" s="419"/>
      <c r="BQ2" s="691"/>
      <c r="BR2" s="419"/>
      <c r="BS2" s="419"/>
      <c r="BT2" s="285" t="s">
        <v>31</v>
      </c>
      <c r="BU2" s="93"/>
      <c r="BV2" s="93"/>
      <c r="BW2" s="93"/>
      <c r="BX2" s="93"/>
      <c r="BY2" s="93"/>
      <c r="BZ2" s="419"/>
      <c r="CA2" s="419"/>
      <c r="CB2" s="419"/>
      <c r="CC2" s="419"/>
      <c r="CD2" s="419"/>
      <c r="CE2" s="691"/>
      <c r="CF2" s="419"/>
      <c r="CG2" s="419"/>
      <c r="CH2" s="285" t="s">
        <v>32</v>
      </c>
      <c r="CI2" s="93"/>
      <c r="CJ2" s="93"/>
      <c r="CK2" s="93"/>
      <c r="CL2" s="93"/>
      <c r="CM2" s="93"/>
      <c r="CN2" s="419"/>
      <c r="CO2" s="419"/>
      <c r="CP2" s="419"/>
      <c r="CQ2" s="419"/>
      <c r="CR2" s="419"/>
      <c r="CS2" s="691"/>
      <c r="CT2" s="419"/>
      <c r="CU2" s="419"/>
      <c r="CV2" s="285" t="s">
        <v>25</v>
      </c>
      <c r="CW2" s="93"/>
      <c r="CX2" s="93"/>
      <c r="CY2" s="93"/>
      <c r="CZ2" s="93"/>
      <c r="DA2" s="248"/>
      <c r="DB2" s="419"/>
      <c r="DC2" s="419"/>
      <c r="DD2" s="419"/>
      <c r="DE2" s="419"/>
      <c r="DF2" s="419"/>
      <c r="DG2" s="691"/>
      <c r="DH2" s="419"/>
      <c r="DI2" s="419"/>
      <c r="DJ2" s="285" t="s">
        <v>33</v>
      </c>
      <c r="DK2" s="285"/>
      <c r="DL2" s="287"/>
      <c r="DM2" s="287"/>
      <c r="DN2" s="287"/>
      <c r="DO2" s="419"/>
      <c r="DP2" s="419"/>
      <c r="DQ2" s="419"/>
      <c r="DR2" s="419"/>
      <c r="DS2" s="419"/>
      <c r="DT2" s="691"/>
      <c r="DU2" s="419"/>
      <c r="DV2" s="419"/>
      <c r="DW2" s="285" t="s">
        <v>21</v>
      </c>
      <c r="DX2" s="287"/>
      <c r="DY2" s="287"/>
      <c r="DZ2" s="287"/>
      <c r="EA2" s="287"/>
      <c r="EB2" s="419"/>
      <c r="EC2" s="419"/>
      <c r="ED2" s="419"/>
      <c r="EE2" s="419"/>
      <c r="EF2" s="419"/>
      <c r="EG2" s="691"/>
      <c r="EH2" s="419"/>
      <c r="EI2" s="419"/>
      <c r="EJ2" s="285" t="s">
        <v>34</v>
      </c>
      <c r="EK2" s="287"/>
      <c r="EL2" s="287"/>
      <c r="EM2" s="287"/>
      <c r="EN2" s="287"/>
      <c r="EO2" s="419"/>
      <c r="EP2" s="419"/>
      <c r="EQ2" s="419"/>
      <c r="ER2" s="419"/>
      <c r="ES2" s="419"/>
      <c r="ET2" s="691"/>
      <c r="EU2" s="419"/>
      <c r="EV2" s="419"/>
      <c r="EW2" s="285" t="s">
        <v>35</v>
      </c>
      <c r="EX2" s="287"/>
      <c r="EY2" s="287"/>
      <c r="EZ2" s="287"/>
      <c r="FA2" s="287"/>
      <c r="FB2" s="419"/>
      <c r="FC2" s="419"/>
      <c r="FD2" s="419"/>
      <c r="FE2" s="419"/>
      <c r="FF2" s="419"/>
      <c r="FG2" s="691"/>
      <c r="FH2" s="419"/>
      <c r="FI2" s="419"/>
      <c r="FJ2" s="285" t="s">
        <v>54</v>
      </c>
      <c r="FK2" s="287"/>
      <c r="FL2" s="287"/>
      <c r="FM2" s="287"/>
      <c r="FN2" s="287"/>
      <c r="FO2" s="248"/>
      <c r="FP2" s="419"/>
      <c r="FQ2" s="419"/>
      <c r="FR2" s="419"/>
      <c r="FS2" s="419"/>
      <c r="FT2" s="419"/>
      <c r="FU2" s="691"/>
      <c r="FV2" s="419"/>
      <c r="FW2" s="419"/>
      <c r="FX2" s="285" t="s">
        <v>55</v>
      </c>
      <c r="FY2" s="287"/>
      <c r="FZ2" s="287"/>
      <c r="GA2" s="287"/>
      <c r="GB2" s="287"/>
      <c r="GC2" s="419"/>
      <c r="GD2" s="419"/>
      <c r="GE2" s="419"/>
      <c r="GF2" s="419"/>
      <c r="GG2" s="419"/>
      <c r="GH2" s="691"/>
      <c r="GI2" s="419"/>
      <c r="GJ2" s="419"/>
      <c r="GK2" s="285" t="s">
        <v>56</v>
      </c>
      <c r="GL2" s="287"/>
      <c r="GM2" s="287"/>
      <c r="GN2" s="287"/>
      <c r="GO2" s="287"/>
      <c r="GP2" s="287"/>
      <c r="GQ2" s="419"/>
      <c r="GR2" s="419"/>
      <c r="GS2" s="419"/>
      <c r="GT2" s="419"/>
      <c r="GU2" s="691"/>
      <c r="GV2" s="700"/>
      <c r="GW2" s="700"/>
    </row>
    <row r="3" spans="1:205" s="427" customFormat="1" ht="15.75">
      <c r="A3" s="243"/>
      <c r="B3" s="258" t="s">
        <v>22</v>
      </c>
      <c r="C3" s="258" t="s">
        <v>23</v>
      </c>
      <c r="D3" s="258" t="s">
        <v>62</v>
      </c>
      <c r="E3" s="258" t="s">
        <v>87</v>
      </c>
      <c r="F3" s="258" t="s">
        <v>93</v>
      </c>
      <c r="G3" s="352" t="s">
        <v>103</v>
      </c>
      <c r="H3" s="352" t="s">
        <v>107</v>
      </c>
      <c r="I3" s="352" t="s">
        <v>109</v>
      </c>
      <c r="J3" s="352" t="s">
        <v>115</v>
      </c>
      <c r="K3" s="352" t="s">
        <v>122</v>
      </c>
      <c r="L3" s="420" t="s">
        <v>132</v>
      </c>
      <c r="M3" s="704" t="s">
        <v>159</v>
      </c>
      <c r="N3" s="704" t="s">
        <v>178</v>
      </c>
      <c r="O3" s="704" t="s">
        <v>179</v>
      </c>
      <c r="P3" s="256" t="s">
        <v>22</v>
      </c>
      <c r="Q3" s="232" t="s">
        <v>23</v>
      </c>
      <c r="R3" s="232" t="s">
        <v>62</v>
      </c>
      <c r="S3" s="232" t="s">
        <v>87</v>
      </c>
      <c r="T3" s="232" t="s">
        <v>93</v>
      </c>
      <c r="U3" s="258" t="s">
        <v>103</v>
      </c>
      <c r="V3" s="352" t="s">
        <v>107</v>
      </c>
      <c r="W3" s="252" t="s">
        <v>109</v>
      </c>
      <c r="X3" s="252" t="s">
        <v>115</v>
      </c>
      <c r="Y3" s="252" t="s">
        <v>122</v>
      </c>
      <c r="Z3" s="420" t="s">
        <v>132</v>
      </c>
      <c r="AA3" s="704" t="s">
        <v>159</v>
      </c>
      <c r="AB3" s="704" t="s">
        <v>178</v>
      </c>
      <c r="AC3" s="704" t="s">
        <v>179</v>
      </c>
      <c r="AD3" s="256" t="s">
        <v>22</v>
      </c>
      <c r="AE3" s="232" t="s">
        <v>23</v>
      </c>
      <c r="AF3" s="232" t="s">
        <v>62</v>
      </c>
      <c r="AG3" s="232" t="s">
        <v>87</v>
      </c>
      <c r="AH3" s="232" t="s">
        <v>93</v>
      </c>
      <c r="AI3" s="258" t="s">
        <v>103</v>
      </c>
      <c r="AJ3" s="258" t="s">
        <v>107</v>
      </c>
      <c r="AK3" s="252" t="s">
        <v>109</v>
      </c>
      <c r="AL3" s="252" t="s">
        <v>115</v>
      </c>
      <c r="AM3" s="252" t="s">
        <v>122</v>
      </c>
      <c r="AN3" s="420" t="s">
        <v>132</v>
      </c>
      <c r="AO3" s="704" t="s">
        <v>159</v>
      </c>
      <c r="AP3" s="704" t="s">
        <v>178</v>
      </c>
      <c r="AQ3" s="704" t="s">
        <v>179</v>
      </c>
      <c r="AR3" s="256" t="s">
        <v>22</v>
      </c>
      <c r="AS3" s="232" t="s">
        <v>23</v>
      </c>
      <c r="AT3" s="232" t="s">
        <v>62</v>
      </c>
      <c r="AU3" s="232" t="s">
        <v>87</v>
      </c>
      <c r="AV3" s="232" t="s">
        <v>93</v>
      </c>
      <c r="AW3" s="258" t="s">
        <v>103</v>
      </c>
      <c r="AX3" s="252" t="s">
        <v>107</v>
      </c>
      <c r="AY3" s="252" t="s">
        <v>109</v>
      </c>
      <c r="AZ3" s="252" t="s">
        <v>115</v>
      </c>
      <c r="BA3" s="252" t="s">
        <v>122</v>
      </c>
      <c r="BB3" s="420" t="s">
        <v>132</v>
      </c>
      <c r="BC3" s="704" t="s">
        <v>159</v>
      </c>
      <c r="BD3" s="704" t="s">
        <v>178</v>
      </c>
      <c r="BE3" s="704" t="s">
        <v>179</v>
      </c>
      <c r="BF3" s="256" t="s">
        <v>22</v>
      </c>
      <c r="BG3" s="232" t="s">
        <v>23</v>
      </c>
      <c r="BH3" s="258" t="s">
        <v>62</v>
      </c>
      <c r="BI3" s="232" t="s">
        <v>87</v>
      </c>
      <c r="BJ3" s="232" t="s">
        <v>93</v>
      </c>
      <c r="BK3" s="258" t="s">
        <v>103</v>
      </c>
      <c r="BL3" s="252" t="s">
        <v>107</v>
      </c>
      <c r="BM3" s="252" t="s">
        <v>109</v>
      </c>
      <c r="BN3" s="252" t="s">
        <v>115</v>
      </c>
      <c r="BO3" s="252" t="s">
        <v>122</v>
      </c>
      <c r="BP3" s="420" t="s">
        <v>132</v>
      </c>
      <c r="BQ3" s="704" t="s">
        <v>159</v>
      </c>
      <c r="BR3" s="704" t="s">
        <v>178</v>
      </c>
      <c r="BS3" s="704" t="s">
        <v>179</v>
      </c>
      <c r="BT3" s="256" t="s">
        <v>22</v>
      </c>
      <c r="BU3" s="232" t="s">
        <v>23</v>
      </c>
      <c r="BV3" s="232" t="s">
        <v>62</v>
      </c>
      <c r="BW3" s="232" t="s">
        <v>87</v>
      </c>
      <c r="BX3" s="232" t="s">
        <v>93</v>
      </c>
      <c r="BY3" s="258" t="s">
        <v>103</v>
      </c>
      <c r="BZ3" s="252" t="s">
        <v>107</v>
      </c>
      <c r="CA3" s="252" t="s">
        <v>109</v>
      </c>
      <c r="CB3" s="252" t="s">
        <v>115</v>
      </c>
      <c r="CC3" s="252" t="s">
        <v>122</v>
      </c>
      <c r="CD3" s="420" t="s">
        <v>132</v>
      </c>
      <c r="CE3" s="704" t="s">
        <v>159</v>
      </c>
      <c r="CF3" s="704" t="s">
        <v>178</v>
      </c>
      <c r="CG3" s="704" t="s">
        <v>179</v>
      </c>
      <c r="CH3" s="256" t="s">
        <v>22</v>
      </c>
      <c r="CI3" s="232" t="s">
        <v>23</v>
      </c>
      <c r="CJ3" s="232" t="s">
        <v>62</v>
      </c>
      <c r="CK3" s="232" t="s">
        <v>87</v>
      </c>
      <c r="CL3" s="232" t="s">
        <v>93</v>
      </c>
      <c r="CM3" s="258" t="s">
        <v>103</v>
      </c>
      <c r="CN3" s="252" t="s">
        <v>107</v>
      </c>
      <c r="CO3" s="352" t="s">
        <v>109</v>
      </c>
      <c r="CP3" s="352" t="s">
        <v>115</v>
      </c>
      <c r="CQ3" s="252" t="s">
        <v>122</v>
      </c>
      <c r="CR3" s="420" t="s">
        <v>132</v>
      </c>
      <c r="CS3" s="704" t="s">
        <v>159</v>
      </c>
      <c r="CT3" s="704" t="s">
        <v>178</v>
      </c>
      <c r="CU3" s="704" t="s">
        <v>179</v>
      </c>
      <c r="CV3" s="256" t="s">
        <v>22</v>
      </c>
      <c r="CW3" s="232" t="s">
        <v>23</v>
      </c>
      <c r="CX3" s="232" t="s">
        <v>62</v>
      </c>
      <c r="CY3" s="232" t="s">
        <v>87</v>
      </c>
      <c r="CZ3" s="232" t="s">
        <v>93</v>
      </c>
      <c r="DA3" s="252" t="s">
        <v>103</v>
      </c>
      <c r="DB3" s="252" t="s">
        <v>107</v>
      </c>
      <c r="DC3" s="252" t="s">
        <v>109</v>
      </c>
      <c r="DD3" s="252" t="s">
        <v>115</v>
      </c>
      <c r="DE3" s="252" t="s">
        <v>122</v>
      </c>
      <c r="DF3" s="420" t="s">
        <v>132</v>
      </c>
      <c r="DG3" s="704" t="s">
        <v>159</v>
      </c>
      <c r="DH3" s="704" t="s">
        <v>178</v>
      </c>
      <c r="DI3" s="704" t="s">
        <v>179</v>
      </c>
      <c r="DJ3" s="256" t="s">
        <v>23</v>
      </c>
      <c r="DK3" s="232" t="s">
        <v>62</v>
      </c>
      <c r="DL3" s="232" t="s">
        <v>87</v>
      </c>
      <c r="DM3" s="232" t="s">
        <v>93</v>
      </c>
      <c r="DN3" s="232" t="s">
        <v>103</v>
      </c>
      <c r="DO3" s="252" t="s">
        <v>107</v>
      </c>
      <c r="DP3" s="252" t="s">
        <v>109</v>
      </c>
      <c r="DQ3" s="252" t="s">
        <v>115</v>
      </c>
      <c r="DR3" s="252" t="s">
        <v>122</v>
      </c>
      <c r="DS3" s="420" t="s">
        <v>132</v>
      </c>
      <c r="DT3" s="704" t="s">
        <v>159</v>
      </c>
      <c r="DU3" s="704" t="s">
        <v>178</v>
      </c>
      <c r="DV3" s="704" t="s">
        <v>179</v>
      </c>
      <c r="DW3" s="256" t="s">
        <v>23</v>
      </c>
      <c r="DX3" s="232" t="s">
        <v>62</v>
      </c>
      <c r="DY3" s="232" t="s">
        <v>87</v>
      </c>
      <c r="DZ3" s="232" t="s">
        <v>93</v>
      </c>
      <c r="EA3" s="258" t="s">
        <v>103</v>
      </c>
      <c r="EB3" s="252" t="s">
        <v>107</v>
      </c>
      <c r="EC3" s="252" t="s">
        <v>109</v>
      </c>
      <c r="ED3" s="252" t="s">
        <v>115</v>
      </c>
      <c r="EE3" s="252" t="s">
        <v>122</v>
      </c>
      <c r="EF3" s="420" t="s">
        <v>132</v>
      </c>
      <c r="EG3" s="704" t="s">
        <v>159</v>
      </c>
      <c r="EH3" s="704" t="s">
        <v>178</v>
      </c>
      <c r="EI3" s="704" t="s">
        <v>179</v>
      </c>
      <c r="EJ3" s="256" t="s">
        <v>23</v>
      </c>
      <c r="EK3" s="232" t="s">
        <v>62</v>
      </c>
      <c r="EL3" s="232" t="s">
        <v>87</v>
      </c>
      <c r="EM3" s="232" t="s">
        <v>93</v>
      </c>
      <c r="EN3" s="258" t="s">
        <v>103</v>
      </c>
      <c r="EO3" s="252" t="s">
        <v>107</v>
      </c>
      <c r="EP3" s="252" t="s">
        <v>109</v>
      </c>
      <c r="EQ3" s="252" t="s">
        <v>115</v>
      </c>
      <c r="ER3" s="252" t="s">
        <v>122</v>
      </c>
      <c r="ES3" s="420" t="s">
        <v>132</v>
      </c>
      <c r="ET3" s="704" t="s">
        <v>159</v>
      </c>
      <c r="EU3" s="704" t="s">
        <v>178</v>
      </c>
      <c r="EV3" s="704" t="s">
        <v>179</v>
      </c>
      <c r="EW3" s="256" t="s">
        <v>23</v>
      </c>
      <c r="EX3" s="232" t="s">
        <v>62</v>
      </c>
      <c r="EY3" s="232" t="s">
        <v>87</v>
      </c>
      <c r="EZ3" s="232" t="s">
        <v>93</v>
      </c>
      <c r="FA3" s="258" t="s">
        <v>103</v>
      </c>
      <c r="FB3" s="252" t="s">
        <v>107</v>
      </c>
      <c r="FC3" s="252" t="s">
        <v>109</v>
      </c>
      <c r="FD3" s="252" t="s">
        <v>115</v>
      </c>
      <c r="FE3" s="252">
        <v>200910</v>
      </c>
      <c r="FF3" s="420" t="s">
        <v>132</v>
      </c>
      <c r="FG3" s="704" t="s">
        <v>159</v>
      </c>
      <c r="FH3" s="704" t="s">
        <v>178</v>
      </c>
      <c r="FI3" s="704" t="s">
        <v>179</v>
      </c>
      <c r="FJ3" s="256" t="s">
        <v>22</v>
      </c>
      <c r="FK3" s="232" t="s">
        <v>23</v>
      </c>
      <c r="FL3" s="232" t="s">
        <v>62</v>
      </c>
      <c r="FM3" s="232" t="s">
        <v>87</v>
      </c>
      <c r="FN3" s="258" t="s">
        <v>93</v>
      </c>
      <c r="FO3" s="252" t="s">
        <v>103</v>
      </c>
      <c r="FP3" s="252" t="s">
        <v>107</v>
      </c>
      <c r="FQ3" s="252" t="s">
        <v>109</v>
      </c>
      <c r="FR3" s="252" t="s">
        <v>115</v>
      </c>
      <c r="FS3" s="258" t="s">
        <v>122</v>
      </c>
      <c r="FT3" s="420" t="s">
        <v>132</v>
      </c>
      <c r="FU3" s="704" t="s">
        <v>159</v>
      </c>
      <c r="FV3" s="704" t="s">
        <v>178</v>
      </c>
      <c r="FW3" s="704" t="s">
        <v>179</v>
      </c>
      <c r="FX3" s="256" t="s">
        <v>23</v>
      </c>
      <c r="FY3" s="232" t="s">
        <v>62</v>
      </c>
      <c r="FZ3" s="232" t="s">
        <v>87</v>
      </c>
      <c r="GA3" s="258" t="s">
        <v>93</v>
      </c>
      <c r="GB3" s="352" t="s">
        <v>103</v>
      </c>
      <c r="GC3" s="252" t="s">
        <v>107</v>
      </c>
      <c r="GD3" s="252" t="s">
        <v>109</v>
      </c>
      <c r="GE3" s="252" t="s">
        <v>115</v>
      </c>
      <c r="GF3" s="252" t="s">
        <v>122</v>
      </c>
      <c r="GG3" s="420" t="s">
        <v>132</v>
      </c>
      <c r="GH3" s="704" t="s">
        <v>159</v>
      </c>
      <c r="GI3" s="704" t="s">
        <v>178</v>
      </c>
      <c r="GJ3" s="704" t="s">
        <v>179</v>
      </c>
      <c r="GK3" s="256" t="s">
        <v>23</v>
      </c>
      <c r="GL3" s="232" t="s">
        <v>62</v>
      </c>
      <c r="GM3" s="232" t="s">
        <v>87</v>
      </c>
      <c r="GN3" s="258" t="s">
        <v>93</v>
      </c>
      <c r="GO3" s="352" t="s">
        <v>103</v>
      </c>
      <c r="GP3" s="258" t="s">
        <v>107</v>
      </c>
      <c r="GQ3" s="252" t="s">
        <v>109</v>
      </c>
      <c r="GR3" s="252" t="s">
        <v>115</v>
      </c>
      <c r="GS3" s="252" t="s">
        <v>122</v>
      </c>
      <c r="GT3" s="420" t="s">
        <v>132</v>
      </c>
      <c r="GU3" s="704" t="s">
        <v>159</v>
      </c>
      <c r="GV3" s="704" t="s">
        <v>178</v>
      </c>
      <c r="GW3" s="704" t="s">
        <v>179</v>
      </c>
    </row>
    <row r="4" spans="1:205" s="162" customFormat="1">
      <c r="A4" s="66" t="s">
        <v>20</v>
      </c>
      <c r="B4" s="90">
        <v>3559.4280452795301</v>
      </c>
      <c r="C4" s="90">
        <v>3838.8895932427495</v>
      </c>
      <c r="D4" s="90">
        <v>4078.0411286628973</v>
      </c>
      <c r="E4" s="90">
        <v>4525.4668787341288</v>
      </c>
      <c r="F4" s="90">
        <v>5063.415546841411</v>
      </c>
      <c r="G4" s="90">
        <v>5551.0104922150913</v>
      </c>
      <c r="H4" s="90">
        <v>5908.7187914607348</v>
      </c>
      <c r="I4" s="90">
        <v>6216.1624916767141</v>
      </c>
      <c r="J4" s="90">
        <v>6708.2493111800977</v>
      </c>
      <c r="K4" s="444">
        <v>7069.469688829271</v>
      </c>
      <c r="L4" s="444">
        <v>7474.2429986089073</v>
      </c>
      <c r="M4" s="444">
        <v>8084.8127512897963</v>
      </c>
      <c r="N4" s="444">
        <v>8202.4989923408066</v>
      </c>
      <c r="O4" s="444">
        <v>8463.6317574739678</v>
      </c>
      <c r="P4" s="131">
        <v>4309.9328910722352</v>
      </c>
      <c r="Q4" s="90">
        <v>4638.8487844396377</v>
      </c>
      <c r="R4" s="90">
        <v>4909.4821371000853</v>
      </c>
      <c r="S4" s="90">
        <v>5544.246385772416</v>
      </c>
      <c r="T4" s="90">
        <v>6261.4847054739703</v>
      </c>
      <c r="U4" s="90">
        <v>6923.1682071452797</v>
      </c>
      <c r="V4" s="90">
        <v>7168.1445995634431</v>
      </c>
      <c r="W4" s="90">
        <v>7550.9550448096106</v>
      </c>
      <c r="X4" s="90">
        <v>7909.9627704222366</v>
      </c>
      <c r="Y4" s="90">
        <v>8445.7982025218225</v>
      </c>
      <c r="Z4" s="444">
        <v>9184.9461278347517</v>
      </c>
      <c r="AA4" s="444">
        <v>9552.5855950385903</v>
      </c>
      <c r="AB4" s="444">
        <v>9746.9898312197802</v>
      </c>
      <c r="AC4" s="444">
        <v>9951.00778175294</v>
      </c>
      <c r="AD4" s="131">
        <v>3636.4805665758413</v>
      </c>
      <c r="AE4" s="90">
        <v>3991.4272978042313</v>
      </c>
      <c r="AF4" s="90">
        <v>4302.4863927219931</v>
      </c>
      <c r="AG4" s="90">
        <v>4610.206377984071</v>
      </c>
      <c r="AH4" s="90">
        <v>4922.445045108514</v>
      </c>
      <c r="AI4" s="90">
        <v>5249.4659602717411</v>
      </c>
      <c r="AJ4" s="90">
        <v>5721.9660802977232</v>
      </c>
      <c r="AK4" s="90">
        <v>5553.4877528821826</v>
      </c>
      <c r="AL4" s="90">
        <v>6372.802469820127</v>
      </c>
      <c r="AM4" s="90">
        <v>6621.9123475038105</v>
      </c>
      <c r="AN4" s="444">
        <v>7260.9344018130405</v>
      </c>
      <c r="AO4" s="444">
        <v>7891.741493683272</v>
      </c>
      <c r="AP4" s="444">
        <v>8052.5002318764564</v>
      </c>
      <c r="AQ4" s="444">
        <v>8325.3509338772656</v>
      </c>
      <c r="AR4" s="131">
        <v>2901.3176334641344</v>
      </c>
      <c r="AS4" s="90">
        <v>3096.1657301538121</v>
      </c>
      <c r="AT4" s="90">
        <v>3337.6563153388602</v>
      </c>
      <c r="AU4" s="90">
        <v>3675.0287339448464</v>
      </c>
      <c r="AV4" s="90">
        <v>4169.4782974105901</v>
      </c>
      <c r="AW4" s="90">
        <v>4695.237949916107</v>
      </c>
      <c r="AX4" s="90">
        <v>5029.010831460293</v>
      </c>
      <c r="AY4" s="90">
        <v>5433.6961441165249</v>
      </c>
      <c r="AZ4" s="90">
        <v>5666.8667227406522</v>
      </c>
      <c r="BA4" s="90">
        <v>5867.8500454060986</v>
      </c>
      <c r="BB4" s="90">
        <v>6199.4863803810249</v>
      </c>
      <c r="BC4" s="444">
        <v>6690.9019697115546</v>
      </c>
      <c r="BD4" s="444">
        <v>6673.2132651601078</v>
      </c>
      <c r="BE4" s="444">
        <v>6954.240156506271</v>
      </c>
      <c r="BF4" s="131">
        <v>3297.4855882285165</v>
      </c>
      <c r="BG4" s="90">
        <v>3554.1941477018254</v>
      </c>
      <c r="BH4" s="90">
        <v>3735.2977249160695</v>
      </c>
      <c r="BI4" s="90">
        <v>3993.2507510413443</v>
      </c>
      <c r="BJ4" s="90">
        <v>4294.1407552217324</v>
      </c>
      <c r="BK4" s="90">
        <v>4454.9873579402456</v>
      </c>
      <c r="BL4" s="90">
        <v>4629.6474950114416</v>
      </c>
      <c r="BM4" s="90">
        <v>4659.8945653602932</v>
      </c>
      <c r="BN4" s="90">
        <v>5390.5907104923617</v>
      </c>
      <c r="BO4" s="90">
        <v>5516.4059799697734</v>
      </c>
      <c r="BP4" s="444">
        <v>5843.6212258415035</v>
      </c>
      <c r="BQ4" s="444">
        <v>6564.3006171769493</v>
      </c>
      <c r="BR4" s="444">
        <v>6666.4256806661569</v>
      </c>
      <c r="BS4" s="444">
        <v>6981.096012678142</v>
      </c>
      <c r="BT4" s="131">
        <v>2519.1389314976286</v>
      </c>
      <c r="BU4" s="90">
        <v>2777.460746143247</v>
      </c>
      <c r="BV4" s="90">
        <v>2818.5438724463761</v>
      </c>
      <c r="BW4" s="90">
        <v>3338.043349335122</v>
      </c>
      <c r="BX4" s="90">
        <v>3721.0081400584236</v>
      </c>
      <c r="BY4" s="90">
        <v>4427.840604474839</v>
      </c>
      <c r="BZ4" s="90">
        <v>4680.8508719471711</v>
      </c>
      <c r="CA4" s="90">
        <v>4988.339242435798</v>
      </c>
      <c r="CB4" s="90">
        <v>5357.8622852480739</v>
      </c>
      <c r="CC4" s="90">
        <v>5812.6816392165074</v>
      </c>
      <c r="CD4" s="444">
        <v>6095.0753530824122</v>
      </c>
      <c r="CE4" s="444">
        <v>6343.9460699051297</v>
      </c>
      <c r="CF4" s="444">
        <v>6447.2745654666069</v>
      </c>
      <c r="CG4" s="444">
        <v>6868.1448756888967</v>
      </c>
      <c r="CH4" s="131">
        <v>2888.716374830859</v>
      </c>
      <c r="CI4" s="90">
        <v>2902.1337929380738</v>
      </c>
      <c r="CJ4" s="90">
        <v>3249.6732197772917</v>
      </c>
      <c r="CK4" s="90">
        <v>3563.028878672917</v>
      </c>
      <c r="CL4" s="90">
        <v>4585.6070686566627</v>
      </c>
      <c r="CM4" s="90">
        <v>4398.8649432863795</v>
      </c>
      <c r="CN4" s="90">
        <v>4927.9725382910583</v>
      </c>
      <c r="CO4" s="90">
        <v>4789.5526539601815</v>
      </c>
      <c r="CP4" s="90">
        <v>5448.9519691758805</v>
      </c>
      <c r="CQ4" s="90">
        <v>5724.7387683903971</v>
      </c>
      <c r="CR4" s="444">
        <v>5838.5747914230515</v>
      </c>
      <c r="CS4" s="444">
        <v>6236.7166986972989</v>
      </c>
      <c r="CT4" s="444">
        <v>6122.4553043343349</v>
      </c>
      <c r="CU4" s="444">
        <v>6359.7060923855597</v>
      </c>
      <c r="CV4" s="131">
        <v>1498.5236389551035</v>
      </c>
      <c r="CW4" s="90">
        <v>1572.5238783217478</v>
      </c>
      <c r="CX4" s="90">
        <v>1693.7873896557396</v>
      </c>
      <c r="CY4" s="90">
        <v>1872.1469197493236</v>
      </c>
      <c r="CZ4" s="90">
        <v>2025.2568354697798</v>
      </c>
      <c r="DA4" s="90">
        <v>2115.0598071068025</v>
      </c>
      <c r="DB4" s="90">
        <v>2292.3906033160652</v>
      </c>
      <c r="DC4" s="90">
        <v>2295.723385665724</v>
      </c>
      <c r="DD4" s="90">
        <v>2416.5280765289567</v>
      </c>
      <c r="DE4" s="90">
        <v>2703.2937377347453</v>
      </c>
      <c r="DF4" s="444">
        <v>2795.852825223074</v>
      </c>
      <c r="DG4" s="444">
        <v>2883.9172385647194</v>
      </c>
      <c r="DH4" s="444">
        <v>2815.5053172170028</v>
      </c>
      <c r="DI4" s="444">
        <v>2901.9177243968943</v>
      </c>
      <c r="DJ4" s="131">
        <v>1668.280974244924</v>
      </c>
      <c r="DK4" s="90">
        <v>1882.4745767238751</v>
      </c>
      <c r="DL4" s="90">
        <v>2045.7020898742301</v>
      </c>
      <c r="DM4" s="90">
        <v>2175.5564737763457</v>
      </c>
      <c r="DN4" s="90">
        <v>2318.9487067940377</v>
      </c>
      <c r="DO4" s="90">
        <v>2481.2044340940674</v>
      </c>
      <c r="DP4" s="90">
        <v>1963.2431483195487</v>
      </c>
      <c r="DQ4" s="90">
        <v>2206.1180043253034</v>
      </c>
      <c r="DR4" s="90">
        <v>2445.7958527133278</v>
      </c>
      <c r="DS4" s="444">
        <v>2475.183011080102</v>
      </c>
      <c r="DT4" s="444">
        <v>2603.9590527487135</v>
      </c>
      <c r="DU4" s="444">
        <v>2451.5095873512369</v>
      </c>
      <c r="DV4" s="444">
        <v>2467.2433143035219</v>
      </c>
      <c r="DW4" s="131">
        <v>1826.1199269461972</v>
      </c>
      <c r="DX4" s="90">
        <v>1807.5916892828959</v>
      </c>
      <c r="DY4" s="90">
        <v>1940.8777135760106</v>
      </c>
      <c r="DZ4" s="90">
        <v>1925.5336843674656</v>
      </c>
      <c r="EA4" s="682">
        <v>2138.0083448029295</v>
      </c>
      <c r="EB4" s="682">
        <v>2331.0830656845878</v>
      </c>
      <c r="EC4" s="682">
        <v>2118.2077788548686</v>
      </c>
      <c r="ED4" s="682">
        <v>2667.1441919106046</v>
      </c>
      <c r="EE4" s="682">
        <v>2233.8571193294943</v>
      </c>
      <c r="EF4" s="676">
        <v>2730.8518655910493</v>
      </c>
      <c r="EG4" s="444">
        <v>2914.4087489542276</v>
      </c>
      <c r="EH4" s="444">
        <v>2713.2278662373342</v>
      </c>
      <c r="EI4" s="444">
        <v>2565.2736948300253</v>
      </c>
      <c r="EJ4" s="131">
        <v>1703.6137120060935</v>
      </c>
      <c r="EK4" s="90">
        <v>1549.637403315895</v>
      </c>
      <c r="EL4" s="90">
        <v>1710.7960222863887</v>
      </c>
      <c r="EM4" s="90">
        <v>1670.2129814702889</v>
      </c>
      <c r="EN4" s="682">
        <v>1926.823257635014</v>
      </c>
      <c r="EO4" s="682">
        <v>2181.1836616132791</v>
      </c>
      <c r="EP4" s="682">
        <v>2110.158947349893</v>
      </c>
      <c r="EQ4" s="682">
        <v>2188.9362855009622</v>
      </c>
      <c r="ER4" s="682">
        <v>2880.6598112025222</v>
      </c>
      <c r="ES4" s="444">
        <v>2901.915178805667</v>
      </c>
      <c r="ET4" s="444">
        <v>3020.5444113787721</v>
      </c>
      <c r="EU4" s="444">
        <v>3134.1325755314433</v>
      </c>
      <c r="EV4" s="444">
        <v>2930.0990655277105</v>
      </c>
      <c r="EW4" s="131">
        <v>1818.7869745903247</v>
      </c>
      <c r="EX4" s="90">
        <v>1512.1743253347429</v>
      </c>
      <c r="EY4" s="90">
        <v>1929.1471821298583</v>
      </c>
      <c r="EZ4" s="90">
        <v>2222.2111135345071</v>
      </c>
      <c r="FA4" s="682">
        <v>2199.9383182323036</v>
      </c>
      <c r="FB4" s="682">
        <v>2407.3817610670008</v>
      </c>
      <c r="FC4" s="682">
        <v>2671.2611722807173</v>
      </c>
      <c r="FD4" s="682">
        <v>2615.6322820977512</v>
      </c>
      <c r="FE4" s="682">
        <v>2794.4964765129562</v>
      </c>
      <c r="FF4" s="444">
        <v>2682.1557739837626</v>
      </c>
      <c r="FG4" s="444">
        <v>2937.0764006662102</v>
      </c>
      <c r="FH4" s="444">
        <v>2856.4763054339828</v>
      </c>
      <c r="FI4" s="444">
        <v>3089.9789206677997</v>
      </c>
      <c r="FJ4" s="131">
        <v>1202.9973853605049</v>
      </c>
      <c r="FK4" s="90">
        <v>1086.6405721491194</v>
      </c>
      <c r="FL4" s="90">
        <v>1140.5218940922382</v>
      </c>
      <c r="FM4" s="90">
        <v>1210.8950671230234</v>
      </c>
      <c r="FN4" s="90">
        <v>1199.5864103015572</v>
      </c>
      <c r="FO4" s="682">
        <v>1473.9471209251265</v>
      </c>
      <c r="FP4" s="682">
        <v>2014.2518058843443</v>
      </c>
      <c r="FQ4" s="682">
        <v>1901.7763465160619</v>
      </c>
      <c r="FR4" s="682">
        <v>2367.8257639035501</v>
      </c>
      <c r="FS4" s="54">
        <v>2260.5741496186452</v>
      </c>
      <c r="FT4" s="444">
        <v>2144.1781756623677</v>
      </c>
      <c r="FU4" s="444">
        <v>2490.2940499752631</v>
      </c>
      <c r="FV4" s="444">
        <v>2934.5658389432565</v>
      </c>
      <c r="FW4" s="444">
        <v>2941.9967506384678</v>
      </c>
      <c r="FX4" s="131">
        <v>1124.4468983906411</v>
      </c>
      <c r="FY4" s="90">
        <v>1048.9159607289143</v>
      </c>
      <c r="FZ4" s="90">
        <v>1258.4250509220285</v>
      </c>
      <c r="GA4" s="90">
        <v>1341.8367206377307</v>
      </c>
      <c r="GB4" s="90">
        <v>1360.0939870515897</v>
      </c>
      <c r="GC4" s="90">
        <v>2154.1599572771574</v>
      </c>
      <c r="GD4" s="90">
        <v>2059.7810149491806</v>
      </c>
      <c r="GE4" s="90">
        <v>2761.0590527964177</v>
      </c>
      <c r="GF4" s="90">
        <v>2795.6489548386826</v>
      </c>
      <c r="GG4" s="444">
        <v>2262.3186017165585</v>
      </c>
      <c r="GH4" s="444">
        <v>2632.6395295472184</v>
      </c>
      <c r="GI4" s="444">
        <v>3166.0395645617759</v>
      </c>
      <c r="GJ4" s="444">
        <v>3212.719986721725</v>
      </c>
      <c r="GK4" s="131">
        <v>1248.5348420271669</v>
      </c>
      <c r="GL4" s="90">
        <v>1340.8717081726813</v>
      </c>
      <c r="GM4" s="90">
        <v>1173.3529642237888</v>
      </c>
      <c r="GN4" s="90">
        <v>1419.1191471001009</v>
      </c>
      <c r="GO4" s="90">
        <v>1542.6188465263956</v>
      </c>
      <c r="GP4" s="90">
        <v>1942.7886996596449</v>
      </c>
      <c r="GQ4" s="90">
        <v>1878.2251265744096</v>
      </c>
      <c r="GR4" s="90">
        <v>1859.1820959863539</v>
      </c>
      <c r="GS4" s="90">
        <v>1501.5676730454663</v>
      </c>
      <c r="GT4" s="444">
        <v>1662.7227716700097</v>
      </c>
      <c r="GU4" s="444">
        <v>1873.4712988850883</v>
      </c>
      <c r="GV4" s="260">
        <v>1972.311199592709</v>
      </c>
      <c r="GW4" s="260">
        <v>1997.0693414012803</v>
      </c>
    </row>
    <row r="5" spans="1:205" s="162" customFormat="1">
      <c r="A5" s="66"/>
      <c r="B5" s="68"/>
      <c r="C5" s="68"/>
      <c r="D5" s="68"/>
      <c r="E5" s="68"/>
      <c r="F5" s="68"/>
      <c r="G5" s="68"/>
      <c r="H5" s="68"/>
      <c r="I5" s="68"/>
      <c r="J5" s="68"/>
      <c r="K5" s="260"/>
      <c r="L5" s="260"/>
      <c r="M5" s="260"/>
      <c r="N5" s="260"/>
      <c r="O5" s="260"/>
      <c r="P5" s="69"/>
      <c r="Q5" s="68"/>
      <c r="R5" s="68"/>
      <c r="S5" s="68"/>
      <c r="T5" s="68"/>
      <c r="U5" s="68"/>
      <c r="V5" s="68"/>
      <c r="W5" s="68"/>
      <c r="X5" s="68"/>
      <c r="Y5" s="68"/>
      <c r="Z5" s="260"/>
      <c r="AA5" s="260"/>
      <c r="AB5" s="260"/>
      <c r="AC5" s="260"/>
      <c r="AD5" s="69"/>
      <c r="AE5" s="68"/>
      <c r="AF5" s="68"/>
      <c r="AG5" s="68"/>
      <c r="AH5" s="68"/>
      <c r="AI5" s="68"/>
      <c r="AJ5" s="68"/>
      <c r="AK5" s="68"/>
      <c r="AL5" s="68"/>
      <c r="AM5" s="68"/>
      <c r="AN5" s="260"/>
      <c r="AO5" s="260"/>
      <c r="AP5" s="260"/>
      <c r="AQ5" s="260"/>
      <c r="AR5" s="69"/>
      <c r="AS5" s="68"/>
      <c r="AT5" s="68"/>
      <c r="AU5" s="68"/>
      <c r="AV5" s="68"/>
      <c r="AW5" s="68"/>
      <c r="AX5" s="68"/>
      <c r="AY5" s="68"/>
      <c r="AZ5" s="68"/>
      <c r="BA5" s="68"/>
      <c r="BB5" s="68"/>
      <c r="BC5" s="260"/>
      <c r="BD5" s="260"/>
      <c r="BE5" s="260"/>
      <c r="BF5" s="69"/>
      <c r="BG5" s="68"/>
      <c r="BH5" s="68"/>
      <c r="BI5" s="68"/>
      <c r="BJ5" s="68"/>
      <c r="BK5" s="68"/>
      <c r="BL5" s="68"/>
      <c r="BM5" s="68"/>
      <c r="BN5" s="68"/>
      <c r="BO5" s="68"/>
      <c r="BP5" s="260"/>
      <c r="BQ5" s="260"/>
      <c r="BR5" s="260"/>
      <c r="BS5" s="260"/>
      <c r="BT5" s="69"/>
      <c r="BU5" s="68"/>
      <c r="BV5" s="68"/>
      <c r="BW5" s="68"/>
      <c r="BX5" s="68"/>
      <c r="BY5" s="68"/>
      <c r="BZ5" s="68"/>
      <c r="CA5" s="68"/>
      <c r="CB5" s="68"/>
      <c r="CC5" s="68"/>
      <c r="CD5" s="260"/>
      <c r="CE5" s="260"/>
      <c r="CF5" s="260"/>
      <c r="CG5" s="260"/>
      <c r="CH5" s="69"/>
      <c r="CI5" s="68"/>
      <c r="CJ5" s="68"/>
      <c r="CK5" s="68"/>
      <c r="CL5" s="68"/>
      <c r="CM5" s="68"/>
      <c r="CN5" s="68"/>
      <c r="CO5" s="68"/>
      <c r="CP5" s="68"/>
      <c r="CQ5" s="68"/>
      <c r="CR5" s="260"/>
      <c r="CS5" s="260"/>
      <c r="CT5" s="260"/>
      <c r="CU5" s="260"/>
      <c r="CV5" s="69"/>
      <c r="CW5" s="68"/>
      <c r="CX5" s="68"/>
      <c r="CY5" s="68"/>
      <c r="CZ5" s="68"/>
      <c r="DA5" s="68"/>
      <c r="DB5" s="68"/>
      <c r="DC5" s="68"/>
      <c r="DD5" s="68"/>
      <c r="DE5" s="68"/>
      <c r="DF5" s="260"/>
      <c r="DG5" s="260"/>
      <c r="DH5" s="260"/>
      <c r="DI5" s="260"/>
      <c r="DJ5" s="69"/>
      <c r="DK5" s="68"/>
      <c r="DL5" s="68"/>
      <c r="DM5" s="68"/>
      <c r="DN5" s="68"/>
      <c r="DO5" s="68"/>
      <c r="DP5" s="68"/>
      <c r="DQ5" s="68"/>
      <c r="DR5" s="68"/>
      <c r="DS5" s="260"/>
      <c r="DT5" s="260"/>
      <c r="DU5" s="260"/>
      <c r="DV5" s="260"/>
      <c r="DW5" s="69"/>
      <c r="DX5" s="68"/>
      <c r="DY5" s="68"/>
      <c r="DZ5" s="68"/>
      <c r="EA5" s="67"/>
      <c r="EB5" s="67"/>
      <c r="EC5" s="67"/>
      <c r="ED5" s="67"/>
      <c r="EE5" s="67"/>
      <c r="EF5" s="677"/>
      <c r="EG5" s="260"/>
      <c r="EH5" s="260"/>
      <c r="EI5" s="260"/>
      <c r="EJ5" s="69"/>
      <c r="EK5" s="68"/>
      <c r="EL5" s="68"/>
      <c r="EM5" s="68"/>
      <c r="EN5" s="67"/>
      <c r="EO5" s="67"/>
      <c r="EP5" s="67"/>
      <c r="EQ5" s="67"/>
      <c r="ER5" s="67"/>
      <c r="ES5" s="260"/>
      <c r="ET5" s="260"/>
      <c r="EU5" s="260"/>
      <c r="EV5" s="260"/>
      <c r="EW5" s="69"/>
      <c r="EX5" s="68"/>
      <c r="EY5" s="68"/>
      <c r="EZ5" s="68"/>
      <c r="FA5" s="67"/>
      <c r="FB5" s="67"/>
      <c r="FC5" s="67"/>
      <c r="FD5" s="67"/>
      <c r="FE5" s="67"/>
      <c r="FF5" s="260"/>
      <c r="FG5" s="260"/>
      <c r="FH5" s="260"/>
      <c r="FI5" s="260"/>
      <c r="FJ5" s="69"/>
      <c r="FK5" s="68"/>
      <c r="FL5" s="68"/>
      <c r="FM5" s="68"/>
      <c r="FN5" s="68"/>
      <c r="FO5" s="67"/>
      <c r="FP5" s="68"/>
      <c r="FQ5" s="68"/>
      <c r="FR5" s="68"/>
      <c r="FS5" s="68"/>
      <c r="FT5" s="260"/>
      <c r="FU5" s="260"/>
      <c r="FV5" s="260"/>
      <c r="FW5" s="260"/>
      <c r="FX5" s="69"/>
      <c r="FY5" s="68"/>
      <c r="FZ5" s="68"/>
      <c r="GA5" s="68"/>
      <c r="GB5" s="68"/>
      <c r="GC5" s="68"/>
      <c r="GD5" s="68"/>
      <c r="GE5" s="68"/>
      <c r="GF5" s="68"/>
      <c r="GG5" s="260"/>
      <c r="GH5" s="260"/>
      <c r="GI5" s="260"/>
      <c r="GJ5" s="260"/>
      <c r="GK5" s="69"/>
      <c r="GL5" s="68"/>
      <c r="GM5" s="68"/>
      <c r="GN5" s="68"/>
      <c r="GO5" s="68"/>
      <c r="GP5" s="68"/>
      <c r="GQ5" s="68"/>
      <c r="GR5" s="68"/>
      <c r="GS5" s="68"/>
      <c r="GT5" s="260"/>
      <c r="GU5" s="260"/>
      <c r="GV5" s="260"/>
      <c r="GW5" s="260"/>
    </row>
    <row r="6" spans="1:205" s="162" customFormat="1">
      <c r="A6" s="58" t="s">
        <v>0</v>
      </c>
      <c r="B6" s="54">
        <v>4663.0744222791309</v>
      </c>
      <c r="C6" s="54">
        <v>4845.776330519484</v>
      </c>
      <c r="D6" s="54">
        <v>5105.7228271570793</v>
      </c>
      <c r="E6" s="54">
        <v>5309.2699018946014</v>
      </c>
      <c r="F6" s="54">
        <v>5779.6298115036107</v>
      </c>
      <c r="G6" s="54">
        <v>6093.2149055443861</v>
      </c>
      <c r="H6" s="54">
        <v>6393.8512681732973</v>
      </c>
      <c r="I6" s="54">
        <v>6663.4197627689673</v>
      </c>
      <c r="J6" s="54">
        <v>7660.0057767540484</v>
      </c>
      <c r="K6" s="35">
        <v>8612.6139889033857</v>
      </c>
      <c r="L6" s="35">
        <v>9276.4975128396618</v>
      </c>
      <c r="M6" s="35">
        <v>9997.5096197420426</v>
      </c>
      <c r="N6" s="35">
        <v>11164.737209476087</v>
      </c>
      <c r="O6" s="35">
        <v>10887.106984462944</v>
      </c>
      <c r="P6" s="53">
        <v>5292.6957017429686</v>
      </c>
      <c r="Q6" s="54">
        <v>5187.0985694054471</v>
      </c>
      <c r="R6" s="54">
        <v>5812.1288163758463</v>
      </c>
      <c r="S6" s="54">
        <v>6445.1186935786445</v>
      </c>
      <c r="T6" s="54">
        <v>7115.4552450454548</v>
      </c>
      <c r="U6" s="54">
        <v>7660.1819063950425</v>
      </c>
      <c r="V6" s="54">
        <v>8255.0901883043462</v>
      </c>
      <c r="W6" s="54">
        <v>8946.0744805623235</v>
      </c>
      <c r="X6" s="54">
        <v>10093.340948256853</v>
      </c>
      <c r="Y6" s="54">
        <v>11528.620415519972</v>
      </c>
      <c r="Z6" s="35">
        <v>11888.126241948918</v>
      </c>
      <c r="AA6" s="35">
        <v>14847.545293206647</v>
      </c>
      <c r="AB6" s="35">
        <v>15776.971909241385</v>
      </c>
      <c r="AC6" s="35">
        <v>14070.148832277993</v>
      </c>
      <c r="AD6" s="53">
        <v>3909.6533662406819</v>
      </c>
      <c r="AE6" s="54">
        <v>5066.4668940420688</v>
      </c>
      <c r="AF6" s="54">
        <v>5348.011189102459</v>
      </c>
      <c r="AG6" s="54">
        <v>5858.2511236760765</v>
      </c>
      <c r="AH6" s="54">
        <v>6088.4807202929123</v>
      </c>
      <c r="AI6" s="54">
        <v>6334.5338862895223</v>
      </c>
      <c r="AJ6" s="54">
        <v>6699.0080693126438</v>
      </c>
      <c r="AK6" s="54">
        <v>7278.2726861726787</v>
      </c>
      <c r="AL6" s="54">
        <v>8365.3413972320759</v>
      </c>
      <c r="AM6" s="54">
        <v>9365.4462962033595</v>
      </c>
      <c r="AN6" s="35">
        <v>9520.5581933252342</v>
      </c>
      <c r="AO6" s="35">
        <v>9676.3283590910432</v>
      </c>
      <c r="AP6" s="35">
        <v>10870.147739594016</v>
      </c>
      <c r="AQ6" s="35">
        <v>11905.363844872283</v>
      </c>
      <c r="AR6" s="53">
        <v>4191.0878064457256</v>
      </c>
      <c r="AS6" s="54">
        <v>4277.807019458417</v>
      </c>
      <c r="AT6" s="54">
        <v>3882.8192603455168</v>
      </c>
      <c r="AU6" s="54">
        <v>4349.5295029321023</v>
      </c>
      <c r="AV6" s="54">
        <v>4578.8122214272462</v>
      </c>
      <c r="AW6" s="54">
        <v>6761.0427802831127</v>
      </c>
      <c r="AX6" s="54">
        <v>6836.0674612767061</v>
      </c>
      <c r="AY6" s="54">
        <v>7402.6341928568818</v>
      </c>
      <c r="AZ6" s="54">
        <v>5081.3949763482915</v>
      </c>
      <c r="BA6" s="54">
        <v>5493.787536466717</v>
      </c>
      <c r="BB6" s="54">
        <v>6032.0988141561265</v>
      </c>
      <c r="BC6" s="35">
        <v>5904.5349559706337</v>
      </c>
      <c r="BD6" s="35">
        <v>6940.9841627173091</v>
      </c>
      <c r="BE6" s="35">
        <v>7494.7255839061272</v>
      </c>
      <c r="BF6" s="53">
        <v>4552.1833494499679</v>
      </c>
      <c r="BG6" s="54">
        <v>5007.1649342256233</v>
      </c>
      <c r="BH6" s="54">
        <v>5162.4952197004895</v>
      </c>
      <c r="BI6" s="54">
        <v>3897.6124186232569</v>
      </c>
      <c r="BJ6" s="54">
        <v>4387.1355155805595</v>
      </c>
      <c r="BK6" s="54">
        <v>2693.6656000525304</v>
      </c>
      <c r="BL6" s="54">
        <v>2747.7117868054188</v>
      </c>
      <c r="BM6" s="54">
        <v>1879.802506178848</v>
      </c>
      <c r="BN6" s="54">
        <v>5890.4658048507536</v>
      </c>
      <c r="BO6" s="54">
        <v>6587.8600907702757</v>
      </c>
      <c r="BP6" s="35">
        <v>6506.9375031504715</v>
      </c>
      <c r="BQ6" s="35">
        <v>7023.506365966884</v>
      </c>
      <c r="BR6" s="35">
        <v>7653.2302216476637</v>
      </c>
      <c r="BS6" s="35">
        <v>7867.4358788695417</v>
      </c>
      <c r="BT6" s="53">
        <v>3461.6190896247217</v>
      </c>
      <c r="BU6" s="54">
        <v>3781.8225468646156</v>
      </c>
      <c r="BV6" s="54">
        <v>3577.8861827574583</v>
      </c>
      <c r="BW6" s="54">
        <v>4499.2477330734255</v>
      </c>
      <c r="BX6" s="54">
        <v>4771.1573651748877</v>
      </c>
      <c r="BY6" s="54">
        <v>4682.5150409408689</v>
      </c>
      <c r="BZ6" s="54">
        <v>4568.4806475711357</v>
      </c>
      <c r="CA6" s="54">
        <v>4650.2628560447283</v>
      </c>
      <c r="CB6" s="54">
        <v>4657.4201595786008</v>
      </c>
      <c r="CC6" s="54">
        <v>4723.7874452242413</v>
      </c>
      <c r="CD6" s="35">
        <v>5079.4448994448994</v>
      </c>
      <c r="CE6" s="35">
        <v>5504.9863558559746</v>
      </c>
      <c r="CF6" s="35">
        <v>6380.2283660391749</v>
      </c>
      <c r="CG6" s="35">
        <v>7309.5121368449636</v>
      </c>
      <c r="CH6" s="53">
        <v>2554.6457621856566</v>
      </c>
      <c r="CI6" s="54">
        <v>2950.8132726089784</v>
      </c>
      <c r="CJ6" s="54">
        <v>3497.214753700558</v>
      </c>
      <c r="CK6" s="54">
        <v>3701.7529157937524</v>
      </c>
      <c r="CL6" s="54">
        <v>4208.7847571716156</v>
      </c>
      <c r="CM6" s="54">
        <v>4248.6088675428164</v>
      </c>
      <c r="CN6" s="54">
        <v>4464.301703307292</v>
      </c>
      <c r="CO6" s="54">
        <v>4285.6699601788559</v>
      </c>
      <c r="CP6" s="54">
        <v>4342.71523760525</v>
      </c>
      <c r="CQ6" s="54">
        <v>4930.4137444891812</v>
      </c>
      <c r="CR6" s="35">
        <v>4866.381096535486</v>
      </c>
      <c r="CS6" s="35">
        <v>5371.8566661221448</v>
      </c>
      <c r="CT6" s="35">
        <v>5197.7546479075445</v>
      </c>
      <c r="CU6" s="35">
        <v>6396.2228298360696</v>
      </c>
      <c r="CV6" s="53">
        <v>1683.2771604051725</v>
      </c>
      <c r="CW6" s="54">
        <v>1937.6970828385197</v>
      </c>
      <c r="CX6" s="54">
        <v>2081.1189340740534</v>
      </c>
      <c r="CY6" s="54">
        <v>2401.7802884128255</v>
      </c>
      <c r="CZ6" s="54">
        <v>2458.7384350311472</v>
      </c>
      <c r="DA6" s="54">
        <v>1878.7184044158632</v>
      </c>
      <c r="DB6" s="54">
        <v>2620.2467408624752</v>
      </c>
      <c r="DC6" s="54">
        <v>2481.4976505732461</v>
      </c>
      <c r="DD6" s="54">
        <v>2678.4924869560964</v>
      </c>
      <c r="DE6" s="54">
        <v>3177.9444144681288</v>
      </c>
      <c r="DF6" s="35">
        <v>3194.9003605670523</v>
      </c>
      <c r="DG6" s="35">
        <v>3358.8140894587132</v>
      </c>
      <c r="DH6" s="35">
        <v>3628.4667527709121</v>
      </c>
      <c r="DI6" s="35">
        <v>3932.4863388838176</v>
      </c>
      <c r="DJ6" s="53" t="s">
        <v>16</v>
      </c>
      <c r="DK6" s="54" t="s">
        <v>16</v>
      </c>
      <c r="DL6" s="54" t="s">
        <v>16</v>
      </c>
      <c r="DM6" s="54" t="s">
        <v>16</v>
      </c>
      <c r="DN6" s="54" t="s">
        <v>16</v>
      </c>
      <c r="DO6" s="54" t="s">
        <v>16</v>
      </c>
      <c r="DP6" s="54" t="s">
        <v>16</v>
      </c>
      <c r="DQ6" s="54" t="s">
        <v>16</v>
      </c>
      <c r="DR6" s="54" t="s">
        <v>16</v>
      </c>
      <c r="DS6" s="54" t="s">
        <v>16</v>
      </c>
      <c r="DT6" s="54" t="s">
        <v>16</v>
      </c>
      <c r="DU6" s="35" t="s">
        <v>16</v>
      </c>
      <c r="DV6" s="35" t="s">
        <v>16</v>
      </c>
      <c r="DW6" s="53">
        <v>1936.1934871196913</v>
      </c>
      <c r="DX6" s="54">
        <v>2006.6267135617159</v>
      </c>
      <c r="DY6" s="54">
        <v>2534.959997957626</v>
      </c>
      <c r="DZ6" s="54">
        <v>2750.226600663786</v>
      </c>
      <c r="EA6" s="54">
        <v>2346.0255878534331</v>
      </c>
      <c r="EB6" s="54">
        <v>3012.4341525909049</v>
      </c>
      <c r="EC6" s="54">
        <v>2656.1848436389982</v>
      </c>
      <c r="ED6" s="54">
        <v>3299.7234175980793</v>
      </c>
      <c r="EE6" s="54">
        <v>3083.0304553296828</v>
      </c>
      <c r="EF6" s="678">
        <v>3284.6420934171097</v>
      </c>
      <c r="EG6" s="35">
        <v>3433.9055427018288</v>
      </c>
      <c r="EH6" s="35">
        <v>3564.4953580712036</v>
      </c>
      <c r="EI6" s="35">
        <v>3801.685048172305</v>
      </c>
      <c r="EJ6" s="53">
        <v>1924.1195478302718</v>
      </c>
      <c r="EK6" s="54">
        <v>2115.7811537955427</v>
      </c>
      <c r="EL6" s="54">
        <v>2326.8415777993214</v>
      </c>
      <c r="EM6" s="54">
        <v>2048.0817695127839</v>
      </c>
      <c r="EN6" s="54">
        <v>1662.5358739441019</v>
      </c>
      <c r="EO6" s="54">
        <v>2291.3639205860186</v>
      </c>
      <c r="EP6" s="54">
        <v>2414.1719299335714</v>
      </c>
      <c r="EQ6" s="54">
        <v>2705.7728952810503</v>
      </c>
      <c r="ER6" s="54">
        <v>3144.0484153082266</v>
      </c>
      <c r="ES6" s="35">
        <v>3119.0238722605286</v>
      </c>
      <c r="ET6" s="35">
        <v>3274.7693912358618</v>
      </c>
      <c r="EU6" s="35">
        <v>3606.5405095939541</v>
      </c>
      <c r="EV6" s="35">
        <v>4006.5207330350081</v>
      </c>
      <c r="EW6" s="53">
        <v>1977.4338367742828</v>
      </c>
      <c r="EX6" s="54">
        <v>2013.8587753317147</v>
      </c>
      <c r="EY6" s="54">
        <v>2551.6180137403658</v>
      </c>
      <c r="EZ6" s="54">
        <v>3397.4558013754868</v>
      </c>
      <c r="FA6" s="54">
        <v>2081.2997419964745</v>
      </c>
      <c r="FB6" s="54">
        <v>3152.3009713918673</v>
      </c>
      <c r="FC6" s="54">
        <v>2502.3171626305852</v>
      </c>
      <c r="FD6" s="54">
        <v>2632.6228853987004</v>
      </c>
      <c r="FE6" s="54">
        <v>3164.9126302840859</v>
      </c>
      <c r="FF6" s="35">
        <v>3256.6776472195656</v>
      </c>
      <c r="FG6" s="35">
        <v>3487.7401154783347</v>
      </c>
      <c r="FH6" s="35">
        <v>3899.5037132721668</v>
      </c>
      <c r="FI6" s="35">
        <v>4004.9579383253645</v>
      </c>
      <c r="FJ6" s="53">
        <v>1751.6187468838291</v>
      </c>
      <c r="FK6" s="54">
        <v>1869.1314754280013</v>
      </c>
      <c r="FL6" s="54">
        <v>2269.8605736877525</v>
      </c>
      <c r="FM6" s="54">
        <v>2351.1498625714107</v>
      </c>
      <c r="FN6" s="54">
        <v>2440.3005323716297</v>
      </c>
      <c r="FO6" s="54">
        <v>1753.6645548516171</v>
      </c>
      <c r="FP6" s="54">
        <v>2381.5606060281025</v>
      </c>
      <c r="FQ6" s="54">
        <v>2330.9244723585357</v>
      </c>
      <c r="FR6" s="54">
        <v>2989.1843382660227</v>
      </c>
      <c r="FS6" s="54">
        <v>3235.1315071550598</v>
      </c>
      <c r="FT6" s="35">
        <v>3123.5651163871926</v>
      </c>
      <c r="FU6" s="35">
        <v>3177.2920894809681</v>
      </c>
      <c r="FV6" s="35">
        <v>4144.7496668018775</v>
      </c>
      <c r="FW6" s="35">
        <v>3933.332367759489</v>
      </c>
      <c r="FX6" s="53">
        <v>1839.9685455460492</v>
      </c>
      <c r="FY6" s="54">
        <v>2550.8418183996168</v>
      </c>
      <c r="FZ6" s="54">
        <v>2251.4879613584044</v>
      </c>
      <c r="GA6" s="54">
        <v>2363.6027713625867</v>
      </c>
      <c r="GB6" s="54">
        <v>1437.564404020568</v>
      </c>
      <c r="GC6" s="54">
        <v>2459.9810561056106</v>
      </c>
      <c r="GD6" s="54">
        <v>2114.3022697150432</v>
      </c>
      <c r="GE6" s="54">
        <v>2714.5992709070133</v>
      </c>
      <c r="GF6" s="54">
        <v>3099.7240782389422</v>
      </c>
      <c r="GG6" s="35">
        <v>2991.9173059516866</v>
      </c>
      <c r="GH6" s="35">
        <v>3003.8270817340717</v>
      </c>
      <c r="GI6" s="35">
        <v>3646.4052077671822</v>
      </c>
      <c r="GJ6" s="35">
        <v>4103.8378159210706</v>
      </c>
      <c r="GK6" s="53">
        <v>1884.9929002788565</v>
      </c>
      <c r="GL6" s="54">
        <v>2183.9903353346026</v>
      </c>
      <c r="GM6" s="54">
        <v>2467.2371740604053</v>
      </c>
      <c r="GN6" s="54">
        <v>2490.7096100939193</v>
      </c>
      <c r="GO6" s="54">
        <v>1956.6544983904689</v>
      </c>
      <c r="GP6" s="54">
        <v>2331.422263056093</v>
      </c>
      <c r="GQ6" s="54">
        <v>2471.2878462033923</v>
      </c>
      <c r="GR6" s="54">
        <v>3167.6197295147176</v>
      </c>
      <c r="GS6" s="54">
        <v>3317.3770587261288</v>
      </c>
      <c r="GT6" s="35">
        <v>3206.0650746833048</v>
      </c>
      <c r="GU6" s="35">
        <v>3293.2446222402268</v>
      </c>
      <c r="GV6" s="35">
        <v>3692.8276037041737</v>
      </c>
      <c r="GW6" s="35">
        <v>3827.6130459558203</v>
      </c>
    </row>
    <row r="7" spans="1:205" s="162" customFormat="1">
      <c r="A7" s="58" t="s">
        <v>1</v>
      </c>
      <c r="B7" s="54">
        <v>3502.6381691173819</v>
      </c>
      <c r="C7" s="54">
        <v>3815.0768755073773</v>
      </c>
      <c r="D7" s="54">
        <v>4104.2988066766429</v>
      </c>
      <c r="E7" s="54">
        <v>4420.1905703440725</v>
      </c>
      <c r="F7" s="54">
        <v>4826.5958392915109</v>
      </c>
      <c r="G7" s="54">
        <v>5385.0456316765712</v>
      </c>
      <c r="H7" s="54">
        <v>5504.1202409915195</v>
      </c>
      <c r="I7" s="54">
        <v>5654.4178505831023</v>
      </c>
      <c r="J7" s="54">
        <v>6211.7701636692291</v>
      </c>
      <c r="K7" s="35">
        <v>6499.1908157174712</v>
      </c>
      <c r="L7" s="35">
        <v>6740.0947641456478</v>
      </c>
      <c r="M7" s="35">
        <v>7173.1895904599187</v>
      </c>
      <c r="N7" s="35">
        <v>7383.3205720615852</v>
      </c>
      <c r="O7" s="35">
        <v>7801.498311125968</v>
      </c>
      <c r="P7" s="53"/>
      <c r="Q7" s="54"/>
      <c r="R7" s="54"/>
      <c r="S7" s="54">
        <v>5865.5867945234204</v>
      </c>
      <c r="T7" s="54">
        <v>6396.031000919892</v>
      </c>
      <c r="U7" s="54">
        <v>6772.4871055050553</v>
      </c>
      <c r="V7" s="54">
        <v>6252.4732202193545</v>
      </c>
      <c r="W7" s="54">
        <v>6656.8453563296353</v>
      </c>
      <c r="X7" s="54">
        <v>7332.9088233796901</v>
      </c>
      <c r="Y7" s="54">
        <v>7476.5213757113788</v>
      </c>
      <c r="Z7" s="35">
        <v>5855.9081449310643</v>
      </c>
      <c r="AA7" s="35">
        <v>8711.0382982518095</v>
      </c>
      <c r="AB7" s="35">
        <v>8754.3808200989188</v>
      </c>
      <c r="AC7" s="35">
        <v>9527.3591777935453</v>
      </c>
      <c r="AD7" s="53">
        <v>4727.5680940819211</v>
      </c>
      <c r="AE7" s="54">
        <v>5007.1591426787336</v>
      </c>
      <c r="AF7" s="54">
        <v>5514.0535378964059</v>
      </c>
      <c r="AG7" s="54"/>
      <c r="AH7" s="54"/>
      <c r="AI7" s="54"/>
      <c r="AJ7" s="54"/>
      <c r="AK7" s="54"/>
      <c r="AL7" s="54"/>
      <c r="AM7" s="54"/>
      <c r="AN7" s="35"/>
      <c r="AO7" s="35"/>
      <c r="AP7" s="35"/>
      <c r="AQ7" s="35"/>
      <c r="AR7" s="53">
        <v>3379.3788942696519</v>
      </c>
      <c r="AS7" s="54">
        <v>3724.7150026918571</v>
      </c>
      <c r="AT7" s="54">
        <v>3942.9744428040103</v>
      </c>
      <c r="AU7" s="54">
        <v>4253.0155651723035</v>
      </c>
      <c r="AV7" s="54">
        <v>4688.311637427908</v>
      </c>
      <c r="AW7" s="54">
        <v>5359.4966657036211</v>
      </c>
      <c r="AX7" s="54">
        <v>5604.3935571511747</v>
      </c>
      <c r="AY7" s="54">
        <v>5883.4276076884198</v>
      </c>
      <c r="AZ7" s="54">
        <v>6514.5353968495265</v>
      </c>
      <c r="BA7" s="54">
        <v>6651.6137689192301</v>
      </c>
      <c r="BB7" s="54">
        <v>6793.022917467606</v>
      </c>
      <c r="BC7" s="35">
        <v>6904.0822906835401</v>
      </c>
      <c r="BD7" s="35">
        <v>7124.4087542181833</v>
      </c>
      <c r="BE7" s="35">
        <v>7395.0318158404334</v>
      </c>
      <c r="BF7" s="53" t="s">
        <v>16</v>
      </c>
      <c r="BG7" s="54" t="s">
        <v>16</v>
      </c>
      <c r="BH7" s="54" t="s">
        <v>16</v>
      </c>
      <c r="BI7" s="54" t="s">
        <v>16</v>
      </c>
      <c r="BJ7" s="54">
        <v>3852.3183557285633</v>
      </c>
      <c r="BK7" s="54">
        <v>4418.7641906448071</v>
      </c>
      <c r="BL7" s="54">
        <v>4760.3930716266132</v>
      </c>
      <c r="BM7" s="54">
        <v>5030.7324553760363</v>
      </c>
      <c r="BN7" s="54">
        <v>5319.9391119320208</v>
      </c>
      <c r="BO7" s="54">
        <v>6081.5513376771187</v>
      </c>
      <c r="BP7" s="35">
        <v>6387.8300779038091</v>
      </c>
      <c r="BQ7" s="35">
        <v>6898.1402707503103</v>
      </c>
      <c r="BR7" s="35">
        <v>7087.5970392133277</v>
      </c>
      <c r="BS7" s="35">
        <v>7530.9854889106155</v>
      </c>
      <c r="BT7" s="53">
        <v>2521.1517457138893</v>
      </c>
      <c r="BU7" s="54">
        <v>2798.4087233720325</v>
      </c>
      <c r="BV7" s="54">
        <v>3057.1194397901913</v>
      </c>
      <c r="BW7" s="54">
        <v>3538.3109059620519</v>
      </c>
      <c r="BX7" s="54">
        <v>2069.7280762112837</v>
      </c>
      <c r="BY7" s="54">
        <v>2346.0188883405422</v>
      </c>
      <c r="BZ7" s="54">
        <v>2692.1877728652407</v>
      </c>
      <c r="CA7" s="54">
        <v>4676.234743574918</v>
      </c>
      <c r="CB7" s="54">
        <v>5010.9452004854802</v>
      </c>
      <c r="CC7" s="54">
        <v>5972.9649800225898</v>
      </c>
      <c r="CD7" s="35">
        <v>5804.3260521388156</v>
      </c>
      <c r="CE7" s="35">
        <v>6235.329135430944</v>
      </c>
      <c r="CF7" s="35">
        <v>6568.7663325668827</v>
      </c>
      <c r="CG7" s="35">
        <v>6814.7033616242306</v>
      </c>
      <c r="CH7" s="53">
        <v>2818.3901629375609</v>
      </c>
      <c r="CI7" s="54">
        <v>3199.9481746669589</v>
      </c>
      <c r="CJ7" s="54">
        <v>3325.7308957779373</v>
      </c>
      <c r="CK7" s="54">
        <v>3281.1834010316165</v>
      </c>
      <c r="CL7" s="54">
        <v>6224.8829292792398</v>
      </c>
      <c r="CM7" s="54">
        <v>6916.1863210166421</v>
      </c>
      <c r="CN7" s="54">
        <v>8159.4007941493583</v>
      </c>
      <c r="CO7" s="54">
        <v>4206.0804739468567</v>
      </c>
      <c r="CP7" s="54">
        <v>4713.5865896691748</v>
      </c>
      <c r="CQ7" s="54">
        <v>4859.3690909403549</v>
      </c>
      <c r="CR7" s="35">
        <v>4967.8632147973103</v>
      </c>
      <c r="CS7" s="35">
        <v>5355.3083972574841</v>
      </c>
      <c r="CT7" s="35">
        <v>5538.3721572599216</v>
      </c>
      <c r="CU7" s="35">
        <v>5500.7983264268496</v>
      </c>
      <c r="CV7" s="53">
        <v>1433.7118704103993</v>
      </c>
      <c r="CW7" s="54">
        <v>1634.8264245420914</v>
      </c>
      <c r="CX7" s="54">
        <v>1699.7091949522262</v>
      </c>
      <c r="CY7" s="54">
        <v>1886.85660149515</v>
      </c>
      <c r="CZ7" s="54">
        <v>2025.490052964205</v>
      </c>
      <c r="DA7" s="54">
        <v>2368.3293524961996</v>
      </c>
      <c r="DB7" s="54">
        <v>2583.4204478616516</v>
      </c>
      <c r="DC7" s="54">
        <v>2648.6230056651266</v>
      </c>
      <c r="DD7" s="54">
        <v>2886.3832891198554</v>
      </c>
      <c r="DE7" s="54">
        <v>3038.8578691661328</v>
      </c>
      <c r="DF7" s="35">
        <v>3050.8597280040103</v>
      </c>
      <c r="DG7" s="35">
        <v>3154.4504788097775</v>
      </c>
      <c r="DH7" s="35">
        <v>3352.6204951188743</v>
      </c>
      <c r="DI7" s="35">
        <v>3694.3423786453759</v>
      </c>
      <c r="DJ7" s="53" t="s">
        <v>16</v>
      </c>
      <c r="DK7" s="54">
        <v>2172.3953603632408</v>
      </c>
      <c r="DL7" s="54">
        <v>2229.0533786048409</v>
      </c>
      <c r="DM7" s="54">
        <v>2300.020322383753</v>
      </c>
      <c r="DN7" s="54">
        <v>2726.9276385127473</v>
      </c>
      <c r="DO7" s="54">
        <v>3225.5812745362359</v>
      </c>
      <c r="DP7" s="54" t="s">
        <v>16</v>
      </c>
      <c r="DQ7" s="54" t="s">
        <v>16</v>
      </c>
      <c r="DR7" s="54" t="s">
        <v>16</v>
      </c>
      <c r="DS7" s="54" t="s">
        <v>16</v>
      </c>
      <c r="DT7" s="54" t="s">
        <v>16</v>
      </c>
      <c r="DU7" s="35" t="s">
        <v>16</v>
      </c>
      <c r="DV7" s="35" t="s">
        <v>16</v>
      </c>
      <c r="DW7" s="53" t="s">
        <v>16</v>
      </c>
      <c r="DX7" s="54" t="s">
        <v>16</v>
      </c>
      <c r="DY7" s="54" t="s">
        <v>16</v>
      </c>
      <c r="DZ7" s="54" t="s">
        <v>16</v>
      </c>
      <c r="EA7" s="54">
        <v>2541.8184211912162</v>
      </c>
      <c r="EB7" s="54">
        <v>2654.0698033676867</v>
      </c>
      <c r="EC7" s="54">
        <v>2835.8842728840391</v>
      </c>
      <c r="ED7" s="54">
        <v>3411.1476150793092</v>
      </c>
      <c r="EE7" s="54">
        <v>3106.9681775166318</v>
      </c>
      <c r="EF7" s="678">
        <v>3583.9451571612458</v>
      </c>
      <c r="EG7" s="35">
        <v>3506.8833638907649</v>
      </c>
      <c r="EH7" s="35">
        <v>3746.3568858734043</v>
      </c>
      <c r="EI7" s="35">
        <v>3942.850936359308</v>
      </c>
      <c r="EJ7" s="53">
        <v>1926.331671507975</v>
      </c>
      <c r="EK7" s="54">
        <v>1969.1235464221991</v>
      </c>
      <c r="EL7" s="54">
        <v>2146.9443929945874</v>
      </c>
      <c r="EM7" s="54">
        <v>2264.6702578967665</v>
      </c>
      <c r="EN7" s="54">
        <v>2744.6315111698004</v>
      </c>
      <c r="EO7" s="54">
        <v>3009.8422624018708</v>
      </c>
      <c r="EP7" s="54">
        <v>3155.6808528914889</v>
      </c>
      <c r="EQ7" s="54">
        <v>3367.2645490077525</v>
      </c>
      <c r="ER7" s="54">
        <v>3336.2180868796454</v>
      </c>
      <c r="ES7" s="35">
        <v>2777.3158565390354</v>
      </c>
      <c r="ET7" s="35">
        <v>2870.3609430419365</v>
      </c>
      <c r="EU7" s="35">
        <v>3020.7866888743083</v>
      </c>
      <c r="EV7" s="35">
        <v>3228.4342895017862</v>
      </c>
      <c r="EW7" s="53">
        <v>1442.1629013286361</v>
      </c>
      <c r="EX7" s="54">
        <v>1479.95000671907</v>
      </c>
      <c r="EY7" s="54">
        <v>1690.7707367550327</v>
      </c>
      <c r="EZ7" s="54">
        <v>1841.9012824735964</v>
      </c>
      <c r="FA7" s="54">
        <v>2129.6840621476008</v>
      </c>
      <c r="FB7" s="54">
        <v>2278.1761110193293</v>
      </c>
      <c r="FC7" s="54">
        <v>2429.5298430265248</v>
      </c>
      <c r="FD7" s="54">
        <v>2665.0015431010161</v>
      </c>
      <c r="FE7" s="54">
        <v>2781.3407963432146</v>
      </c>
      <c r="FF7" s="35">
        <v>2822.4404160403433</v>
      </c>
      <c r="FG7" s="35">
        <v>3015.1123740308021</v>
      </c>
      <c r="FH7" s="35">
        <v>3188.4718429226778</v>
      </c>
      <c r="FI7" s="35">
        <v>3657.4269319469727</v>
      </c>
      <c r="FJ7" s="53" t="s">
        <v>43</v>
      </c>
      <c r="FK7" s="54" t="s">
        <v>43</v>
      </c>
      <c r="FL7" s="54" t="s">
        <v>43</v>
      </c>
      <c r="FM7" s="54" t="s">
        <v>43</v>
      </c>
      <c r="FN7" s="54" t="s">
        <v>43</v>
      </c>
      <c r="FO7" s="54" t="s">
        <v>43</v>
      </c>
      <c r="FP7" s="54" t="s">
        <v>43</v>
      </c>
      <c r="FQ7" s="54" t="s">
        <v>43</v>
      </c>
      <c r="FR7" s="54" t="s">
        <v>43</v>
      </c>
      <c r="FS7" s="54" t="s">
        <v>43</v>
      </c>
      <c r="FT7" s="54" t="s">
        <v>43</v>
      </c>
      <c r="FU7" s="54" t="s">
        <v>43</v>
      </c>
      <c r="FV7" s="35" t="s">
        <v>43</v>
      </c>
      <c r="FW7" s="35" t="s">
        <v>43</v>
      </c>
      <c r="FX7" s="53" t="s">
        <v>43</v>
      </c>
      <c r="FY7" s="54" t="s">
        <v>43</v>
      </c>
      <c r="FZ7" s="54" t="s">
        <v>43</v>
      </c>
      <c r="GA7" s="54" t="s">
        <v>43</v>
      </c>
      <c r="GB7" s="54" t="s">
        <v>43</v>
      </c>
      <c r="GC7" s="54" t="s">
        <v>43</v>
      </c>
      <c r="GD7" s="54" t="s">
        <v>43</v>
      </c>
      <c r="GE7" s="54" t="s">
        <v>43</v>
      </c>
      <c r="GF7" s="54" t="s">
        <v>43</v>
      </c>
      <c r="GG7" s="54" t="s">
        <v>43</v>
      </c>
      <c r="GH7" s="54" t="s">
        <v>43</v>
      </c>
      <c r="GI7" s="35" t="s">
        <v>43</v>
      </c>
      <c r="GJ7" s="35" t="s">
        <v>43</v>
      </c>
      <c r="GK7" s="53" t="s">
        <v>43</v>
      </c>
      <c r="GL7" s="54" t="s">
        <v>43</v>
      </c>
      <c r="GM7" s="54" t="s">
        <v>43</v>
      </c>
      <c r="GN7" s="54" t="s">
        <v>43</v>
      </c>
      <c r="GO7" s="54" t="s">
        <v>43</v>
      </c>
      <c r="GP7" s="54" t="s">
        <v>43</v>
      </c>
      <c r="GQ7" s="54" t="s">
        <v>43</v>
      </c>
      <c r="GR7" s="54" t="s">
        <v>43</v>
      </c>
      <c r="GS7" s="54" t="s">
        <v>43</v>
      </c>
      <c r="GT7" s="54" t="s">
        <v>43</v>
      </c>
      <c r="GU7" s="54" t="s">
        <v>43</v>
      </c>
      <c r="GV7" s="54" t="s">
        <v>43</v>
      </c>
      <c r="GW7" s="54" t="s">
        <v>43</v>
      </c>
    </row>
    <row r="8" spans="1:205" s="162" customFormat="1">
      <c r="A8" s="58" t="s">
        <v>19</v>
      </c>
      <c r="B8" s="54">
        <v>9649.128688834744</v>
      </c>
      <c r="C8" s="54">
        <v>10251.275474513828</v>
      </c>
      <c r="D8" s="54">
        <v>10745.955883188735</v>
      </c>
      <c r="E8" s="54">
        <v>11550.813277096773</v>
      </c>
      <c r="F8" s="54">
        <v>12294.309029283244</v>
      </c>
      <c r="G8" s="54">
        <v>13522.734763692417</v>
      </c>
      <c r="H8" s="54">
        <v>14252.371163711638</v>
      </c>
      <c r="I8" s="54">
        <v>15260.905918864826</v>
      </c>
      <c r="J8" s="54">
        <v>15883.187642780731</v>
      </c>
      <c r="K8" s="35">
        <v>17636.963697533443</v>
      </c>
      <c r="L8" s="35">
        <v>19134.108663915486</v>
      </c>
      <c r="M8" s="35">
        <v>21588.169024893279</v>
      </c>
      <c r="N8" s="35">
        <v>21976.473829143564</v>
      </c>
      <c r="O8" s="35">
        <v>23140.681241855753</v>
      </c>
      <c r="P8" s="53">
        <v>10450.270960597052</v>
      </c>
      <c r="Q8" s="54">
        <v>10957.586374171293</v>
      </c>
      <c r="R8" s="54">
        <v>11583.538430786544</v>
      </c>
      <c r="S8" s="54">
        <v>12431.484843826147</v>
      </c>
      <c r="T8" s="54">
        <v>12868.446127661337</v>
      </c>
      <c r="U8" s="54">
        <v>14043.363516521513</v>
      </c>
      <c r="V8" s="54">
        <v>15259.094456802184</v>
      </c>
      <c r="W8" s="54">
        <v>15867.930609233457</v>
      </c>
      <c r="X8" s="54">
        <v>17340.020550055608</v>
      </c>
      <c r="Y8" s="54">
        <v>21392.740292634098</v>
      </c>
      <c r="Z8" s="35">
        <v>23468.495186174674</v>
      </c>
      <c r="AA8" s="35">
        <v>24529.676034553151</v>
      </c>
      <c r="AB8" s="35">
        <v>25407.459701512355</v>
      </c>
      <c r="AC8" s="35">
        <v>25439.802871016956</v>
      </c>
      <c r="AD8" s="53"/>
      <c r="AE8" s="54"/>
      <c r="AF8" s="54"/>
      <c r="AG8" s="54"/>
      <c r="AH8" s="54"/>
      <c r="AI8" s="54"/>
      <c r="AJ8" s="54"/>
      <c r="AK8" s="54"/>
      <c r="AL8" s="54"/>
      <c r="AM8" s="54"/>
      <c r="AN8" s="35"/>
      <c r="AO8" s="35"/>
      <c r="AP8" s="35"/>
      <c r="AQ8" s="35"/>
      <c r="AR8" s="53" t="s">
        <v>16</v>
      </c>
      <c r="AS8" s="54" t="s">
        <v>16</v>
      </c>
      <c r="AT8" s="54" t="s">
        <v>16</v>
      </c>
      <c r="AU8" s="54" t="s">
        <v>16</v>
      </c>
      <c r="AV8" s="54" t="s">
        <v>16</v>
      </c>
      <c r="AW8" s="54" t="s">
        <v>16</v>
      </c>
      <c r="AX8" s="54" t="s">
        <v>16</v>
      </c>
      <c r="AY8" s="54" t="s">
        <v>16</v>
      </c>
      <c r="AZ8" s="54" t="s">
        <v>16</v>
      </c>
      <c r="BA8" s="54" t="s">
        <v>16</v>
      </c>
      <c r="BB8" s="54" t="s">
        <v>16</v>
      </c>
      <c r="BC8" s="35">
        <v>11798.360922515816</v>
      </c>
      <c r="BD8" s="35">
        <v>11272.984095225542</v>
      </c>
      <c r="BE8" s="35">
        <v>11935.510217305029</v>
      </c>
      <c r="BF8" s="53">
        <v>5014.695983963069</v>
      </c>
      <c r="BG8" s="54">
        <v>5716.9550173010384</v>
      </c>
      <c r="BH8" s="54">
        <v>5576.2687913736318</v>
      </c>
      <c r="BI8" s="54">
        <v>6106.3934046643371</v>
      </c>
      <c r="BJ8" s="54">
        <v>8324.2491808757604</v>
      </c>
      <c r="BK8" s="54">
        <v>10255.999113070589</v>
      </c>
      <c r="BL8" s="54">
        <v>9176.7241057874144</v>
      </c>
      <c r="BM8" s="54">
        <v>11468.207113852708</v>
      </c>
      <c r="BN8" s="54">
        <v>8046.0368929138003</v>
      </c>
      <c r="BO8" s="54">
        <v>8436.6313823624587</v>
      </c>
      <c r="BP8" s="35">
        <v>8513.0398109804119</v>
      </c>
      <c r="BQ8" s="35" t="s">
        <v>16</v>
      </c>
      <c r="BR8" s="35" t="s">
        <v>16</v>
      </c>
      <c r="BS8" s="35" t="s">
        <v>16</v>
      </c>
      <c r="BT8" s="53" t="s">
        <v>16</v>
      </c>
      <c r="BU8" s="54" t="s">
        <v>16</v>
      </c>
      <c r="BV8" s="54" t="s">
        <v>16</v>
      </c>
      <c r="BW8" s="54" t="s">
        <v>16</v>
      </c>
      <c r="BX8" s="54" t="s">
        <v>16</v>
      </c>
      <c r="BY8" s="54" t="s">
        <v>16</v>
      </c>
      <c r="BZ8" s="54" t="s">
        <v>16</v>
      </c>
      <c r="CA8" s="54" t="s">
        <v>16</v>
      </c>
      <c r="CB8" s="54" t="s">
        <v>16</v>
      </c>
      <c r="CC8" s="54" t="s">
        <v>16</v>
      </c>
      <c r="CD8" s="54" t="s">
        <v>16</v>
      </c>
      <c r="CE8" s="54" t="s">
        <v>16</v>
      </c>
      <c r="CF8" s="35" t="s">
        <v>16</v>
      </c>
      <c r="CG8" s="35" t="s">
        <v>16</v>
      </c>
      <c r="CH8" s="53" t="s">
        <v>16</v>
      </c>
      <c r="CI8" s="54" t="s">
        <v>16</v>
      </c>
      <c r="CJ8" s="54" t="s">
        <v>16</v>
      </c>
      <c r="CK8" s="54" t="s">
        <v>16</v>
      </c>
      <c r="CL8" s="54" t="s">
        <v>16</v>
      </c>
      <c r="CM8" s="54" t="s">
        <v>16</v>
      </c>
      <c r="CN8" s="54" t="s">
        <v>16</v>
      </c>
      <c r="CO8" s="54" t="s">
        <v>16</v>
      </c>
      <c r="CP8" s="54" t="s">
        <v>16</v>
      </c>
      <c r="CQ8" s="54" t="s">
        <v>16</v>
      </c>
      <c r="CR8" s="54" t="s">
        <v>16</v>
      </c>
      <c r="CS8" s="54" t="s">
        <v>16</v>
      </c>
      <c r="CT8" s="35" t="s">
        <v>16</v>
      </c>
      <c r="CU8" s="35" t="s">
        <v>16</v>
      </c>
      <c r="CV8" s="53">
        <v>2288.6296144818266</v>
      </c>
      <c r="CW8" s="54">
        <v>2419.8203064139184</v>
      </c>
      <c r="CX8" s="54">
        <v>2719.8379858585031</v>
      </c>
      <c r="CY8" s="54">
        <v>2539.4349174288177</v>
      </c>
      <c r="CZ8" s="54">
        <v>2761.1350718646854</v>
      </c>
      <c r="DA8" s="54">
        <v>3048.4898141596213</v>
      </c>
      <c r="DB8" s="54">
        <v>2832.6807527832416</v>
      </c>
      <c r="DC8" s="54">
        <v>3320.6369569422804</v>
      </c>
      <c r="DD8" s="54">
        <v>3880.0872520110488</v>
      </c>
      <c r="DE8" s="54">
        <v>3696.3607246766578</v>
      </c>
      <c r="DF8" s="35">
        <v>3779.8450650511354</v>
      </c>
      <c r="DG8" s="35">
        <v>3609.8151670034476</v>
      </c>
      <c r="DH8" s="35">
        <v>4381.5912810248446</v>
      </c>
      <c r="DI8" s="35">
        <v>4638.3182035355949</v>
      </c>
      <c r="DJ8" s="53" t="s">
        <v>16</v>
      </c>
      <c r="DK8" s="54" t="s">
        <v>16</v>
      </c>
      <c r="DL8" s="54" t="s">
        <v>16</v>
      </c>
      <c r="DM8" s="54" t="s">
        <v>16</v>
      </c>
      <c r="DN8" s="54" t="s">
        <v>16</v>
      </c>
      <c r="DO8" s="54" t="s">
        <v>16</v>
      </c>
      <c r="DP8" s="54" t="s">
        <v>16</v>
      </c>
      <c r="DQ8" s="54" t="s">
        <v>16</v>
      </c>
      <c r="DR8" s="54" t="s">
        <v>16</v>
      </c>
      <c r="DS8" s="54" t="s">
        <v>16</v>
      </c>
      <c r="DT8" s="54" t="s">
        <v>16</v>
      </c>
      <c r="DU8" s="35" t="s">
        <v>16</v>
      </c>
      <c r="DV8" s="35" t="s">
        <v>16</v>
      </c>
      <c r="DW8" s="53" t="s">
        <v>16</v>
      </c>
      <c r="DX8" s="54" t="s">
        <v>16</v>
      </c>
      <c r="DY8" s="54" t="s">
        <v>16</v>
      </c>
      <c r="DZ8" s="54" t="s">
        <v>16</v>
      </c>
      <c r="EA8" s="54" t="s">
        <v>16</v>
      </c>
      <c r="EB8" s="54" t="s">
        <v>16</v>
      </c>
      <c r="EC8" s="54" t="s">
        <v>16</v>
      </c>
      <c r="ED8" s="54" t="s">
        <v>16</v>
      </c>
      <c r="EE8" s="54" t="s">
        <v>16</v>
      </c>
      <c r="EF8" s="54">
        <v>3879.033745159506</v>
      </c>
      <c r="EG8" s="35">
        <v>3854.0050205385674</v>
      </c>
      <c r="EH8" s="35">
        <v>4489.087780138977</v>
      </c>
      <c r="EI8" s="35">
        <v>4755.619635193133</v>
      </c>
      <c r="EJ8" s="53">
        <v>2404.5424044734391</v>
      </c>
      <c r="EK8" s="54">
        <v>2790.8025088848144</v>
      </c>
      <c r="EL8" s="54">
        <v>2572.6463912247664</v>
      </c>
      <c r="EM8" s="54">
        <v>2830.0528800998418</v>
      </c>
      <c r="EN8" s="54">
        <v>3204.2417184129854</v>
      </c>
      <c r="EO8" s="54">
        <v>2903.8872853842931</v>
      </c>
      <c r="EP8" s="54">
        <v>3386.0924320752515</v>
      </c>
      <c r="EQ8" s="54">
        <v>3057.5572893800754</v>
      </c>
      <c r="ER8" s="54">
        <v>2946.0398278770685</v>
      </c>
      <c r="ES8" s="35">
        <v>2179.5375230215309</v>
      </c>
      <c r="ET8" s="35">
        <v>2005.2246487067036</v>
      </c>
      <c r="EU8" s="35">
        <v>4284.4980364218718</v>
      </c>
      <c r="EV8" s="35">
        <v>4530.831955855152</v>
      </c>
      <c r="EW8" s="53">
        <v>2497.6360759493673</v>
      </c>
      <c r="EX8" s="54">
        <v>2369.7104261150048</v>
      </c>
      <c r="EY8" s="54">
        <v>2377.7097733741357</v>
      </c>
      <c r="EZ8" s="54">
        <v>2448.0360065466448</v>
      </c>
      <c r="FA8" s="54">
        <v>2454.1650059784774</v>
      </c>
      <c r="FB8" s="54">
        <v>2545.2727999709209</v>
      </c>
      <c r="FC8" s="54">
        <v>3080.4810800532423</v>
      </c>
      <c r="FD8" s="54" t="s">
        <v>16</v>
      </c>
      <c r="FE8" s="54" t="s">
        <v>16</v>
      </c>
      <c r="FF8" s="54" t="s">
        <v>16</v>
      </c>
      <c r="FG8" s="54" t="s">
        <v>16</v>
      </c>
      <c r="FH8" s="35" t="s">
        <v>16</v>
      </c>
      <c r="FI8" s="35" t="s">
        <v>16</v>
      </c>
      <c r="FJ8" s="53" t="s">
        <v>16</v>
      </c>
      <c r="FK8" s="54" t="s">
        <v>16</v>
      </c>
      <c r="FL8" s="54" t="s">
        <v>16</v>
      </c>
      <c r="FM8" s="54" t="s">
        <v>16</v>
      </c>
      <c r="FN8" s="54" t="s">
        <v>16</v>
      </c>
      <c r="FO8" s="54" t="s">
        <v>16</v>
      </c>
      <c r="FP8" s="54" t="s">
        <v>16</v>
      </c>
      <c r="FQ8" s="54" t="s">
        <v>16</v>
      </c>
      <c r="FR8" s="54" t="s">
        <v>16</v>
      </c>
      <c r="FS8" s="54" t="s">
        <v>16</v>
      </c>
      <c r="FT8" s="54" t="s">
        <v>16</v>
      </c>
      <c r="FU8" s="54" t="s">
        <v>16</v>
      </c>
      <c r="FV8" s="35" t="s">
        <v>16</v>
      </c>
      <c r="FW8" s="35" t="s">
        <v>16</v>
      </c>
      <c r="FX8" s="53" t="s">
        <v>16</v>
      </c>
      <c r="FY8" s="54" t="s">
        <v>16</v>
      </c>
      <c r="FZ8" s="54" t="s">
        <v>16</v>
      </c>
      <c r="GA8" s="54" t="s">
        <v>16</v>
      </c>
      <c r="GB8" s="54" t="s">
        <v>16</v>
      </c>
      <c r="GC8" s="54" t="s">
        <v>16</v>
      </c>
      <c r="GD8" s="54" t="s">
        <v>16</v>
      </c>
      <c r="GE8" s="54" t="s">
        <v>16</v>
      </c>
      <c r="GF8" s="54" t="s">
        <v>16</v>
      </c>
      <c r="GG8" s="54" t="s">
        <v>16</v>
      </c>
      <c r="GH8" s="54" t="s">
        <v>16</v>
      </c>
      <c r="GI8" s="35" t="s">
        <v>16</v>
      </c>
      <c r="GJ8" s="35" t="s">
        <v>16</v>
      </c>
      <c r="GK8" s="53" t="s">
        <v>16</v>
      </c>
      <c r="GL8" s="54" t="s">
        <v>16</v>
      </c>
      <c r="GM8" s="54" t="s">
        <v>16</v>
      </c>
      <c r="GN8" s="54" t="s">
        <v>16</v>
      </c>
      <c r="GO8" s="54" t="s">
        <v>16</v>
      </c>
      <c r="GP8" s="54" t="s">
        <v>16</v>
      </c>
      <c r="GQ8" s="54" t="s">
        <v>16</v>
      </c>
      <c r="GR8" s="54" t="s">
        <v>16</v>
      </c>
      <c r="GS8" s="54" t="s">
        <v>16</v>
      </c>
      <c r="GT8" s="54" t="s">
        <v>16</v>
      </c>
      <c r="GU8" s="54" t="s">
        <v>16</v>
      </c>
      <c r="GV8" s="54" t="s">
        <v>16</v>
      </c>
      <c r="GW8" s="54" t="s">
        <v>16</v>
      </c>
    </row>
    <row r="9" spans="1:205" s="162" customFormat="1">
      <c r="A9" s="58" t="s">
        <v>2</v>
      </c>
      <c r="B9" s="54">
        <v>2382.3625926967838</v>
      </c>
      <c r="C9" s="54">
        <v>2566.0336269087775</v>
      </c>
      <c r="D9" s="54">
        <v>2633.9945169457692</v>
      </c>
      <c r="E9" s="54">
        <v>2812.241441191612</v>
      </c>
      <c r="F9" s="54">
        <v>3223.4126261532592</v>
      </c>
      <c r="G9" s="54">
        <v>3500.2004927156227</v>
      </c>
      <c r="H9" s="54">
        <v>3588.0299267741793</v>
      </c>
      <c r="I9" s="54">
        <v>3588.7206144025413</v>
      </c>
      <c r="J9" s="54">
        <v>3601.2545217380903</v>
      </c>
      <c r="K9" s="35">
        <v>3950.9835428888</v>
      </c>
      <c r="L9" s="35">
        <v>4184.5300244864875</v>
      </c>
      <c r="M9" s="35">
        <v>4513.7667320062174</v>
      </c>
      <c r="N9" s="35">
        <v>5429.5620704762523</v>
      </c>
      <c r="O9" s="35">
        <v>5837.1162527758561</v>
      </c>
      <c r="P9" s="53">
        <v>2382.5317467428777</v>
      </c>
      <c r="Q9" s="54">
        <v>2550.6392865458083</v>
      </c>
      <c r="R9" s="54">
        <v>2605.1634876089001</v>
      </c>
      <c r="S9" s="54">
        <v>2862.1169353912505</v>
      </c>
      <c r="T9" s="54">
        <v>3295.5907873684623</v>
      </c>
      <c r="U9" s="54">
        <v>3540.7233320847531</v>
      </c>
      <c r="V9" s="54">
        <v>3519.2324462717033</v>
      </c>
      <c r="W9" s="54">
        <v>3548.7545565031342</v>
      </c>
      <c r="X9" s="54">
        <v>3557.1616055292498</v>
      </c>
      <c r="Y9" s="54">
        <v>3975.2975959260543</v>
      </c>
      <c r="Z9" s="35">
        <v>4556.0088869524443</v>
      </c>
      <c r="AA9" s="35">
        <v>4556.0088869524452</v>
      </c>
      <c r="AB9" s="35">
        <v>5530.0541132647149</v>
      </c>
      <c r="AC9" s="35">
        <v>5991.1636837585338</v>
      </c>
      <c r="AD9" s="53">
        <v>2266.7202067276235</v>
      </c>
      <c r="AE9" s="54">
        <v>2491.1270250947618</v>
      </c>
      <c r="AF9" s="54">
        <v>2571.3938610740879</v>
      </c>
      <c r="AG9" s="54">
        <v>2685.7960089437938</v>
      </c>
      <c r="AH9" s="54">
        <v>3143.9684330704181</v>
      </c>
      <c r="AI9" s="54">
        <v>3376.064402716268</v>
      </c>
      <c r="AJ9" s="54">
        <v>3576.4852532278414</v>
      </c>
      <c r="AK9" s="54">
        <v>3584.9125987067291</v>
      </c>
      <c r="AL9" s="54">
        <v>3712.5917975039279</v>
      </c>
      <c r="AM9" s="54">
        <v>3810.322842333735</v>
      </c>
      <c r="AN9" s="35">
        <v>3885.9346414478773</v>
      </c>
      <c r="AO9" s="35">
        <v>4066.7835262643925</v>
      </c>
      <c r="AP9" s="35">
        <v>4782.983858833878</v>
      </c>
      <c r="AQ9" s="35">
        <v>5098.6076912213921</v>
      </c>
      <c r="AR9" s="53">
        <v>2682.4110194539812</v>
      </c>
      <c r="AS9" s="54">
        <v>2799.1701669188787</v>
      </c>
      <c r="AT9" s="54">
        <v>2914.5897322356886</v>
      </c>
      <c r="AU9" s="54">
        <v>3014.2350415466249</v>
      </c>
      <c r="AV9" s="54">
        <v>3167.8255042497985</v>
      </c>
      <c r="AW9" s="54">
        <v>3648.8317420560861</v>
      </c>
      <c r="AX9" s="54">
        <v>3872.3719386724179</v>
      </c>
      <c r="AY9" s="54">
        <v>3718.7587315033056</v>
      </c>
      <c r="AZ9" s="54">
        <v>3781.6213496658752</v>
      </c>
      <c r="BA9" s="54">
        <v>3929.9047525175524</v>
      </c>
      <c r="BB9" s="54">
        <v>3967.3559228195336</v>
      </c>
      <c r="BC9" s="35">
        <v>4460.2164764109084</v>
      </c>
      <c r="BD9" s="35">
        <v>5221.0890116817436</v>
      </c>
      <c r="BE9" s="35">
        <v>5536.2229147893859</v>
      </c>
      <c r="BF9" s="53" t="s">
        <v>16</v>
      </c>
      <c r="BG9" s="54" t="s">
        <v>16</v>
      </c>
      <c r="BH9" s="54" t="s">
        <v>16</v>
      </c>
      <c r="BI9" s="54" t="s">
        <v>16</v>
      </c>
      <c r="BJ9" s="54" t="s">
        <v>16</v>
      </c>
      <c r="BK9" s="54" t="s">
        <v>16</v>
      </c>
      <c r="BL9" s="54" t="s">
        <v>16</v>
      </c>
      <c r="BM9" s="54">
        <v>3779.9804387119962</v>
      </c>
      <c r="BN9" s="54">
        <v>3533.5480169318112</v>
      </c>
      <c r="BO9" s="54">
        <v>3610.4011821096728</v>
      </c>
      <c r="BP9" s="35">
        <v>3560.7797725482196</v>
      </c>
      <c r="BQ9" s="35">
        <v>4686.27178947418</v>
      </c>
      <c r="BR9" s="35">
        <v>5391.9692942178499</v>
      </c>
      <c r="BS9" s="35">
        <v>5287.5773078663915</v>
      </c>
      <c r="BT9" s="53">
        <v>2340.7907019309969</v>
      </c>
      <c r="BU9" s="54">
        <v>2296.1650289982949</v>
      </c>
      <c r="BV9" s="54">
        <v>2133.838544769399</v>
      </c>
      <c r="BW9" s="54">
        <v>2142.6163396405923</v>
      </c>
      <c r="BX9" s="54">
        <v>2953.675984926223</v>
      </c>
      <c r="BY9" s="54">
        <v>3494.9974908773256</v>
      </c>
      <c r="BZ9" s="54">
        <v>3778.1335943182594</v>
      </c>
      <c r="CA9" s="54" t="s">
        <v>16</v>
      </c>
      <c r="CB9" s="54" t="s">
        <v>16</v>
      </c>
      <c r="CC9" s="54" t="s">
        <v>16</v>
      </c>
      <c r="CD9" s="54" t="s">
        <v>16</v>
      </c>
      <c r="CE9" s="54" t="s">
        <v>16</v>
      </c>
      <c r="CF9" s="35" t="s">
        <v>16</v>
      </c>
      <c r="CG9" s="35" t="s">
        <v>16</v>
      </c>
      <c r="CH9" s="53" t="s">
        <v>16</v>
      </c>
      <c r="CI9" s="54">
        <v>4281.3242882562272</v>
      </c>
      <c r="CJ9" s="54">
        <v>4642.2859851905368</v>
      </c>
      <c r="CK9" s="54">
        <v>4818.0757389162563</v>
      </c>
      <c r="CL9" s="54">
        <v>5182.674626104691</v>
      </c>
      <c r="CM9" s="54">
        <v>5236.9686907020869</v>
      </c>
      <c r="CN9" s="54">
        <v>4897.122924354243</v>
      </c>
      <c r="CO9" s="54">
        <v>4690.7670498679508</v>
      </c>
      <c r="CP9" s="54">
        <v>4966.3448122309637</v>
      </c>
      <c r="CQ9" s="54">
        <v>5842.643154420206</v>
      </c>
      <c r="CR9" s="35">
        <v>5498.7864884393066</v>
      </c>
      <c r="CS9" s="35">
        <v>5774.7468803176407</v>
      </c>
      <c r="CT9" s="35">
        <v>6417.1730255259472</v>
      </c>
      <c r="CU9" s="35">
        <v>6655.7695633376561</v>
      </c>
      <c r="CV9" s="53">
        <v>1725.180835842121</v>
      </c>
      <c r="CW9" s="54">
        <v>1816.9907415346688</v>
      </c>
      <c r="CX9" s="54">
        <v>1794.3904142622775</v>
      </c>
      <c r="CY9" s="54">
        <v>1863.3416898162293</v>
      </c>
      <c r="CZ9" s="54">
        <v>1927.2244179170461</v>
      </c>
      <c r="DA9" s="54">
        <v>2073.4895617691591</v>
      </c>
      <c r="DB9" s="54">
        <v>2280.8600078014729</v>
      </c>
      <c r="DC9" s="54">
        <v>1811.1931126112372</v>
      </c>
      <c r="DD9" s="54">
        <v>1989.2145532123577</v>
      </c>
      <c r="DE9" s="54">
        <v>2256.3113131592759</v>
      </c>
      <c r="DF9" s="35">
        <v>2275.0854316870732</v>
      </c>
      <c r="DG9" s="35">
        <v>2363.2172483502277</v>
      </c>
      <c r="DH9" s="35">
        <v>2430.3251117297723</v>
      </c>
      <c r="DI9" s="35">
        <v>2433.5321016618518</v>
      </c>
      <c r="DJ9" s="53" t="s">
        <v>16</v>
      </c>
      <c r="DK9" s="54" t="s">
        <v>16</v>
      </c>
      <c r="DL9" s="54" t="s">
        <v>16</v>
      </c>
      <c r="DM9" s="54">
        <v>2082.0149527989638</v>
      </c>
      <c r="DN9" s="54">
        <v>2199.5830603370832</v>
      </c>
      <c r="DO9" s="54">
        <v>2378.1317397472649</v>
      </c>
      <c r="DP9" s="54">
        <v>1787.1662720931006</v>
      </c>
      <c r="DQ9" s="54">
        <v>1977.3898209894596</v>
      </c>
      <c r="DR9" s="54">
        <v>2254.2156127558787</v>
      </c>
      <c r="DS9" s="35">
        <v>2269.5390332132201</v>
      </c>
      <c r="DT9" s="35">
        <v>2342.1138195413023</v>
      </c>
      <c r="DU9" s="35">
        <v>2464.1049869357712</v>
      </c>
      <c r="DV9" s="35">
        <v>2462.1434114495014</v>
      </c>
      <c r="DW9" s="53">
        <v>1852.8968344909215</v>
      </c>
      <c r="DX9" s="54">
        <v>1824.9276556179605</v>
      </c>
      <c r="DY9" s="54">
        <v>1892.8652616345041</v>
      </c>
      <c r="DZ9" s="54">
        <v>1909.9220782508548</v>
      </c>
      <c r="EA9" s="54">
        <v>2060.8884108193583</v>
      </c>
      <c r="EB9" s="54">
        <v>2281.0979264442335</v>
      </c>
      <c r="EC9" s="54">
        <v>1838.357981650292</v>
      </c>
      <c r="ED9" s="54">
        <v>2283.6245823490967</v>
      </c>
      <c r="EE9" s="54">
        <v>1912.8879084802022</v>
      </c>
      <c r="EF9" s="678">
        <v>2315.7667453672416</v>
      </c>
      <c r="EG9" s="35">
        <v>2408.3618414606785</v>
      </c>
      <c r="EH9" s="35">
        <v>2413.0846844915163</v>
      </c>
      <c r="EI9" s="35">
        <v>2418.5387871303674</v>
      </c>
      <c r="EJ9" s="53">
        <v>1558.1520837472865</v>
      </c>
      <c r="EK9" s="54">
        <v>1536.9720132213236</v>
      </c>
      <c r="EL9" s="54">
        <v>1662.3415961610435</v>
      </c>
      <c r="EM9" s="54">
        <v>1712.6543137526028</v>
      </c>
      <c r="EN9" s="54">
        <v>1886.4970402271426</v>
      </c>
      <c r="EO9" s="54">
        <v>2087.7766888861652</v>
      </c>
      <c r="EP9" s="54">
        <v>1672.0311045688843</v>
      </c>
      <c r="EQ9" s="54">
        <v>1817.8261910838689</v>
      </c>
      <c r="ER9" s="54">
        <v>1917.6851660959242</v>
      </c>
      <c r="ES9" s="35">
        <v>1892.2600476747409</v>
      </c>
      <c r="ET9" s="35">
        <v>2053.6447092838357</v>
      </c>
      <c r="EU9" s="35">
        <v>1992.7687717957062</v>
      </c>
      <c r="EV9" s="35">
        <v>2051.9842159056893</v>
      </c>
      <c r="EW9" s="53">
        <v>1675.1625314132427</v>
      </c>
      <c r="EX9" s="54">
        <v>1850.7155095261699</v>
      </c>
      <c r="EY9" s="54">
        <v>1772.9746992167691</v>
      </c>
      <c r="EZ9" s="54">
        <v>1926.5542109456808</v>
      </c>
      <c r="FA9" s="54">
        <v>2194.664939594586</v>
      </c>
      <c r="FB9" s="54">
        <v>2334.5345209596499</v>
      </c>
      <c r="FC9" s="54">
        <v>1870.9884763555874</v>
      </c>
      <c r="FD9" s="54">
        <v>1932.8927382061743</v>
      </c>
      <c r="FE9" s="54">
        <v>2374.9745002963045</v>
      </c>
      <c r="FF9" s="35">
        <v>2290.5591254392889</v>
      </c>
      <c r="FG9" s="35">
        <v>2314.4658520829926</v>
      </c>
      <c r="FH9" s="35">
        <v>2522.2241874557817</v>
      </c>
      <c r="FI9" s="35">
        <v>2519.2168493590284</v>
      </c>
      <c r="FJ9" s="53" t="s">
        <v>43</v>
      </c>
      <c r="FK9" s="54" t="s">
        <v>43</v>
      </c>
      <c r="FL9" s="54" t="s">
        <v>43</v>
      </c>
      <c r="FM9" s="54" t="s">
        <v>43</v>
      </c>
      <c r="FN9" s="54" t="s">
        <v>43</v>
      </c>
      <c r="FO9" s="54" t="s">
        <v>43</v>
      </c>
      <c r="FP9" s="54" t="s">
        <v>43</v>
      </c>
      <c r="FQ9" s="54" t="s">
        <v>43</v>
      </c>
      <c r="FR9" s="54" t="s">
        <v>43</v>
      </c>
      <c r="FS9" s="54" t="s">
        <v>43</v>
      </c>
      <c r="FT9" s="54" t="s">
        <v>43</v>
      </c>
      <c r="FU9" s="54" t="s">
        <v>43</v>
      </c>
      <c r="FV9" s="35" t="s">
        <v>43</v>
      </c>
      <c r="FW9" s="35" t="s">
        <v>43</v>
      </c>
      <c r="FX9" s="53" t="s">
        <v>43</v>
      </c>
      <c r="FY9" s="54" t="s">
        <v>43</v>
      </c>
      <c r="FZ9" s="54" t="s">
        <v>43</v>
      </c>
      <c r="GA9" s="54" t="s">
        <v>43</v>
      </c>
      <c r="GB9" s="54" t="s">
        <v>43</v>
      </c>
      <c r="GC9" s="54" t="s">
        <v>43</v>
      </c>
      <c r="GD9" s="54" t="s">
        <v>43</v>
      </c>
      <c r="GE9" s="54" t="s">
        <v>43</v>
      </c>
      <c r="GF9" s="54" t="s">
        <v>43</v>
      </c>
      <c r="GG9" s="54" t="s">
        <v>43</v>
      </c>
      <c r="GH9" s="54" t="s">
        <v>43</v>
      </c>
      <c r="GI9" s="35" t="s">
        <v>43</v>
      </c>
      <c r="GJ9" s="35" t="s">
        <v>43</v>
      </c>
      <c r="GK9" s="53" t="s">
        <v>43</v>
      </c>
      <c r="GL9" s="54" t="s">
        <v>43</v>
      </c>
      <c r="GM9" s="54" t="s">
        <v>43</v>
      </c>
      <c r="GN9" s="54" t="s">
        <v>43</v>
      </c>
      <c r="GO9" s="54" t="s">
        <v>43</v>
      </c>
      <c r="GP9" s="54" t="s">
        <v>43</v>
      </c>
      <c r="GQ9" s="54" t="s">
        <v>43</v>
      </c>
      <c r="GR9" s="54" t="s">
        <v>43</v>
      </c>
      <c r="GS9" s="54" t="s">
        <v>43</v>
      </c>
      <c r="GT9" s="54" t="s">
        <v>43</v>
      </c>
      <c r="GU9" s="54" t="s">
        <v>43</v>
      </c>
      <c r="GV9" s="54" t="s">
        <v>43</v>
      </c>
      <c r="GW9" s="54" t="s">
        <v>43</v>
      </c>
    </row>
    <row r="10" spans="1:205" s="162" customFormat="1">
      <c r="A10" s="58"/>
      <c r="B10" s="54"/>
      <c r="C10" s="54"/>
      <c r="D10" s="54"/>
      <c r="E10" s="54"/>
      <c r="F10" s="54"/>
      <c r="G10" s="54"/>
      <c r="H10" s="54"/>
      <c r="I10" s="54"/>
      <c r="J10" s="54"/>
      <c r="K10" s="35"/>
      <c r="L10" s="35"/>
      <c r="M10" s="35"/>
      <c r="N10" s="35"/>
      <c r="O10" s="35"/>
      <c r="P10" s="53"/>
      <c r="Q10" s="54"/>
      <c r="R10" s="54"/>
      <c r="S10" s="54"/>
      <c r="T10" s="54"/>
      <c r="U10" s="54"/>
      <c r="V10" s="54"/>
      <c r="W10" s="54"/>
      <c r="X10" s="54"/>
      <c r="Y10" s="54"/>
      <c r="Z10" s="35"/>
      <c r="AA10" s="35"/>
      <c r="AB10" s="35"/>
      <c r="AC10" s="35"/>
      <c r="AD10" s="53"/>
      <c r="AE10" s="54"/>
      <c r="AF10" s="54"/>
      <c r="AG10" s="54"/>
      <c r="AH10" s="54"/>
      <c r="AI10" s="54"/>
      <c r="AJ10" s="54"/>
      <c r="AK10" s="54"/>
      <c r="AL10" s="54"/>
      <c r="AM10" s="54"/>
      <c r="AN10" s="35"/>
      <c r="AO10" s="35"/>
      <c r="AP10" s="35"/>
      <c r="AQ10" s="35"/>
      <c r="AR10" s="53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35"/>
      <c r="BD10" s="35"/>
      <c r="BE10" s="35"/>
      <c r="BF10" s="53"/>
      <c r="BG10" s="54"/>
      <c r="BH10" s="54"/>
      <c r="BI10" s="54"/>
      <c r="BJ10" s="54"/>
      <c r="BK10" s="54"/>
      <c r="BL10" s="54"/>
      <c r="BM10" s="54"/>
      <c r="BN10" s="54"/>
      <c r="BO10" s="54"/>
      <c r="BP10" s="35"/>
      <c r="BQ10" s="35"/>
      <c r="BR10" s="35"/>
      <c r="BS10" s="35"/>
      <c r="BT10" s="53"/>
      <c r="BU10" s="54"/>
      <c r="BV10" s="54"/>
      <c r="BW10" s="54"/>
      <c r="BX10" s="54"/>
      <c r="BY10" s="54"/>
      <c r="BZ10" s="54"/>
      <c r="CA10" s="54"/>
      <c r="CB10" s="54"/>
      <c r="CC10" s="54"/>
      <c r="CD10" s="35"/>
      <c r="CE10" s="35"/>
      <c r="CF10" s="35"/>
      <c r="CG10" s="35"/>
      <c r="CH10" s="53"/>
      <c r="CI10" s="54"/>
      <c r="CJ10" s="54"/>
      <c r="CK10" s="54"/>
      <c r="CL10" s="54"/>
      <c r="CM10" s="54"/>
      <c r="CN10" s="54"/>
      <c r="CO10" s="54"/>
      <c r="CP10" s="54"/>
      <c r="CQ10" s="54"/>
      <c r="CR10" s="35"/>
      <c r="CS10" s="35"/>
      <c r="CT10" s="35"/>
      <c r="CU10" s="35"/>
      <c r="CV10" s="53"/>
      <c r="CW10" s="54"/>
      <c r="CX10" s="54"/>
      <c r="CY10" s="54"/>
      <c r="CZ10" s="54"/>
      <c r="DA10" s="54"/>
      <c r="DB10" s="54"/>
      <c r="DC10" s="54"/>
      <c r="DD10" s="54"/>
      <c r="DE10" s="54"/>
      <c r="DF10" s="35"/>
      <c r="DG10" s="35"/>
      <c r="DH10" s="35"/>
      <c r="DI10" s="35"/>
      <c r="DJ10" s="53"/>
      <c r="DK10" s="54"/>
      <c r="DL10" s="54"/>
      <c r="DM10" s="54"/>
      <c r="DN10" s="54"/>
      <c r="DO10" s="54"/>
      <c r="DP10" s="54"/>
      <c r="DQ10" s="54"/>
      <c r="DR10" s="54"/>
      <c r="DS10" s="35"/>
      <c r="DT10" s="35"/>
      <c r="DU10" s="35"/>
      <c r="DV10" s="35"/>
      <c r="DW10" s="53"/>
      <c r="DX10" s="54"/>
      <c r="DY10" s="54"/>
      <c r="DZ10" s="54"/>
      <c r="EA10" s="54"/>
      <c r="EB10" s="54"/>
      <c r="EC10" s="54"/>
      <c r="ED10" s="54"/>
      <c r="EE10" s="54"/>
      <c r="EF10" s="678"/>
      <c r="EG10" s="35"/>
      <c r="EH10" s="35"/>
      <c r="EI10" s="35"/>
      <c r="EJ10" s="53"/>
      <c r="EK10" s="54"/>
      <c r="EL10" s="54"/>
      <c r="EM10" s="54"/>
      <c r="EN10" s="54"/>
      <c r="EO10" s="54"/>
      <c r="EP10" s="54"/>
      <c r="EQ10" s="54"/>
      <c r="ER10" s="54"/>
      <c r="ES10" s="35"/>
      <c r="ET10" s="35"/>
      <c r="EU10" s="35"/>
      <c r="EV10" s="35"/>
      <c r="EW10" s="53"/>
      <c r="EX10" s="54"/>
      <c r="EY10" s="54"/>
      <c r="EZ10" s="54"/>
      <c r="FA10" s="54"/>
      <c r="FB10" s="54"/>
      <c r="FC10" s="54"/>
      <c r="FD10" s="54"/>
      <c r="FE10" s="54"/>
      <c r="FF10" s="35"/>
      <c r="FG10" s="35"/>
      <c r="FH10" s="35"/>
      <c r="FI10" s="35"/>
      <c r="FJ10" s="53"/>
      <c r="FK10" s="54"/>
      <c r="FL10" s="54"/>
      <c r="FM10" s="54"/>
      <c r="FN10" s="54"/>
      <c r="FO10" s="54"/>
      <c r="FP10" s="54"/>
      <c r="FQ10" s="54"/>
      <c r="FR10" s="54"/>
      <c r="FS10" s="54"/>
      <c r="FT10" s="35"/>
      <c r="FU10" s="35"/>
      <c r="FV10" s="35"/>
      <c r="FW10" s="35"/>
      <c r="FX10" s="53"/>
      <c r="FY10" s="54"/>
      <c r="FZ10" s="54"/>
      <c r="GA10" s="54"/>
      <c r="GB10" s="54"/>
      <c r="GC10" s="54"/>
      <c r="GD10" s="54"/>
      <c r="GE10" s="54"/>
      <c r="GF10" s="54"/>
      <c r="GG10" s="35"/>
      <c r="GH10" s="35"/>
      <c r="GI10" s="35"/>
      <c r="GJ10" s="35"/>
      <c r="GK10" s="53"/>
      <c r="GL10" s="54"/>
      <c r="GM10" s="54"/>
      <c r="GN10" s="54"/>
      <c r="GO10" s="54"/>
      <c r="GP10" s="54"/>
      <c r="GQ10" s="54"/>
      <c r="GR10" s="54"/>
      <c r="GS10" s="54"/>
      <c r="GT10" s="35"/>
      <c r="GU10" s="35"/>
      <c r="GV10" s="35"/>
      <c r="GW10" s="35"/>
    </row>
    <row r="11" spans="1:205" s="162" customFormat="1">
      <c r="A11" s="58" t="s">
        <v>3</v>
      </c>
      <c r="B11" s="54">
        <v>3155.5083486346848</v>
      </c>
      <c r="C11" s="54">
        <v>3460.0219573386589</v>
      </c>
      <c r="D11" s="54">
        <v>3568.8518028775334</v>
      </c>
      <c r="E11" s="54">
        <v>4003.1857966130056</v>
      </c>
      <c r="F11" s="54">
        <v>3660.6147594313375</v>
      </c>
      <c r="G11" s="54">
        <v>3840.3496213961366</v>
      </c>
      <c r="H11" s="54">
        <v>4177.0265114393333</v>
      </c>
      <c r="I11" s="54">
        <v>4419.3848437059787</v>
      </c>
      <c r="J11" s="54">
        <v>4780.3409557251607</v>
      </c>
      <c r="K11" s="35">
        <v>5598.7060971562059</v>
      </c>
      <c r="L11" s="35">
        <v>6271.2756845452177</v>
      </c>
      <c r="M11" s="35">
        <v>7170.744625669834</v>
      </c>
      <c r="N11" s="35">
        <v>7333.587710430761</v>
      </c>
      <c r="O11" s="35">
        <v>7540.7470372412699</v>
      </c>
      <c r="P11" s="53">
        <v>3541.3041806501683</v>
      </c>
      <c r="Q11" s="54">
        <v>3819.3623795026383</v>
      </c>
      <c r="R11" s="54">
        <v>3948.1750521469221</v>
      </c>
      <c r="S11" s="54">
        <v>4475.6277881919359</v>
      </c>
      <c r="T11" s="54">
        <v>4118.2894060685785</v>
      </c>
      <c r="U11" s="54">
        <v>4389.5246994266327</v>
      </c>
      <c r="V11" s="54">
        <v>4897.6679067014566</v>
      </c>
      <c r="W11" s="54">
        <v>5177.643895821825</v>
      </c>
      <c r="X11" s="54">
        <v>5575.6471799053888</v>
      </c>
      <c r="Y11" s="54">
        <v>6409.2630174811966</v>
      </c>
      <c r="Z11" s="35">
        <v>8359.0306640863782</v>
      </c>
      <c r="AA11" s="35">
        <v>8359.0306640863782</v>
      </c>
      <c r="AB11" s="35">
        <v>8868.7349178036311</v>
      </c>
      <c r="AC11" s="35">
        <v>9114.2528641963963</v>
      </c>
      <c r="AD11" s="53">
        <v>5512.7837190670598</v>
      </c>
      <c r="AE11" s="54">
        <v>6485.8226859000388</v>
      </c>
      <c r="AF11" s="54">
        <v>7121.6596795830674</v>
      </c>
      <c r="AG11" s="54">
        <v>8434.1141980249013</v>
      </c>
      <c r="AH11" s="54">
        <v>5866.4803850749067</v>
      </c>
      <c r="AI11" s="54">
        <v>6278.6644273299989</v>
      </c>
      <c r="AJ11" s="54">
        <v>6707.2120414367182</v>
      </c>
      <c r="AK11" s="54">
        <v>7303.1992805353302</v>
      </c>
      <c r="AL11" s="54">
        <v>7892.286341846193</v>
      </c>
      <c r="AM11" s="54">
        <v>9061.6353710842504</v>
      </c>
      <c r="AN11" s="35">
        <v>10169.41679738956</v>
      </c>
      <c r="AO11" s="35">
        <v>11726.135684691384</v>
      </c>
      <c r="AP11" s="35">
        <v>13141.270577498279</v>
      </c>
      <c r="AQ11" s="35">
        <v>13714.053016033316</v>
      </c>
      <c r="AR11" s="53">
        <v>2350.1909801739585</v>
      </c>
      <c r="AS11" s="54">
        <v>2445.8217049865875</v>
      </c>
      <c r="AT11" s="54">
        <v>2391.4535569013069</v>
      </c>
      <c r="AU11" s="54">
        <v>2575.5520294061848</v>
      </c>
      <c r="AV11" s="54">
        <v>2744.5344753860286</v>
      </c>
      <c r="AW11" s="54">
        <v>2878.9458451231617</v>
      </c>
      <c r="AX11" s="54">
        <v>3074.7625590689945</v>
      </c>
      <c r="AY11" s="54">
        <v>3294.0553632937031</v>
      </c>
      <c r="AZ11" s="54">
        <v>3616.1061028556737</v>
      </c>
      <c r="BA11" s="54">
        <v>4545.1302310763431</v>
      </c>
      <c r="BB11" s="54">
        <v>5353.230550767058</v>
      </c>
      <c r="BC11" s="35">
        <v>5642.8424798526285</v>
      </c>
      <c r="BD11" s="35">
        <v>6141.2093673259023</v>
      </c>
      <c r="BE11" s="35">
        <v>6211.2400163751408</v>
      </c>
      <c r="BF11" s="53">
        <v>2196.5806526379856</v>
      </c>
      <c r="BG11" s="54">
        <v>2581.8958423664308</v>
      </c>
      <c r="BH11" s="54">
        <v>2608.2866344748286</v>
      </c>
      <c r="BI11" s="54">
        <v>2827.8521063650246</v>
      </c>
      <c r="BJ11" s="54">
        <v>3054.6416536884376</v>
      </c>
      <c r="BK11" s="54">
        <v>3243.235002676488</v>
      </c>
      <c r="BL11" s="54">
        <v>3470.0372400824517</v>
      </c>
      <c r="BM11" s="54">
        <v>3606.8775859857515</v>
      </c>
      <c r="BN11" s="54">
        <v>3954.1873151144905</v>
      </c>
      <c r="BO11" s="54">
        <v>4594.2460583073398</v>
      </c>
      <c r="BP11" s="35">
        <v>5260.495379034418</v>
      </c>
      <c r="BQ11" s="35">
        <v>6050.9285044990411</v>
      </c>
      <c r="BR11" s="35">
        <v>5647.7099918618323</v>
      </c>
      <c r="BS11" s="35">
        <v>5851.4923979484665</v>
      </c>
      <c r="BT11" s="53">
        <v>2254.6423314497592</v>
      </c>
      <c r="BU11" s="54">
        <v>2444.7160126523922</v>
      </c>
      <c r="BV11" s="54">
        <v>2332.1312432380973</v>
      </c>
      <c r="BW11" s="54">
        <v>2557.3456483541249</v>
      </c>
      <c r="BX11" s="54">
        <v>2763.4100556167496</v>
      </c>
      <c r="BY11" s="54">
        <v>2930.0839760171593</v>
      </c>
      <c r="BZ11" s="54">
        <v>3130.8144710999527</v>
      </c>
      <c r="CA11" s="54">
        <v>3284.7003167349644</v>
      </c>
      <c r="CB11" s="54">
        <v>3523.9505427088247</v>
      </c>
      <c r="CC11" s="54">
        <v>4270.1999089503779</v>
      </c>
      <c r="CD11" s="35">
        <v>4721.812546266272</v>
      </c>
      <c r="CE11" s="35">
        <v>5416.1677358320521</v>
      </c>
      <c r="CF11" s="35">
        <v>5259.556554708839</v>
      </c>
      <c r="CG11" s="35">
        <v>5419.631585817021</v>
      </c>
      <c r="CH11" s="53">
        <v>3315.5012496178656</v>
      </c>
      <c r="CI11" s="54">
        <v>2325.3230743230556</v>
      </c>
      <c r="CJ11" s="54">
        <v>2369.6178457616315</v>
      </c>
      <c r="CK11" s="54">
        <v>2422.2946787673995</v>
      </c>
      <c r="CL11" s="54">
        <v>2962.5822229565365</v>
      </c>
      <c r="CM11" s="54">
        <v>2662.5267844818127</v>
      </c>
      <c r="CN11" s="54">
        <v>2895.9884162183307</v>
      </c>
      <c r="CO11" s="54">
        <v>2831.1743644401672</v>
      </c>
      <c r="CP11" s="54">
        <v>3068.2170106253575</v>
      </c>
      <c r="CQ11" s="54">
        <v>3705.3360479173971</v>
      </c>
      <c r="CR11" s="35">
        <v>3446.734447622453</v>
      </c>
      <c r="CS11" s="35">
        <v>4320.1952295678175</v>
      </c>
      <c r="CT11" s="35">
        <v>3950.6569784290332</v>
      </c>
      <c r="CU11" s="35">
        <v>3953.3402613304979</v>
      </c>
      <c r="CV11" s="53">
        <v>1758.9158360260938</v>
      </c>
      <c r="CW11" s="54">
        <v>1715.2181458483594</v>
      </c>
      <c r="CX11" s="54">
        <v>1790.08149486655</v>
      </c>
      <c r="CY11" s="54">
        <v>1856.4447987771132</v>
      </c>
      <c r="CZ11" s="54">
        <v>2011.0293356341674</v>
      </c>
      <c r="DA11" s="54">
        <v>2133.734897735822</v>
      </c>
      <c r="DB11" s="54">
        <v>2292.2653982586262</v>
      </c>
      <c r="DC11" s="54">
        <v>2335.8875035655151</v>
      </c>
      <c r="DD11" s="54">
        <v>2451.0624941819069</v>
      </c>
      <c r="DE11" s="54">
        <v>2964.1750076073877</v>
      </c>
      <c r="DF11" s="35">
        <v>3062.4301471355525</v>
      </c>
      <c r="DG11" s="35">
        <v>3427.7724916183524</v>
      </c>
      <c r="DH11" s="35">
        <v>3347.4225145690293</v>
      </c>
      <c r="DI11" s="35">
        <v>3469.3758262437136</v>
      </c>
      <c r="DJ11" s="53">
        <v>1605.7758557005664</v>
      </c>
      <c r="DK11" s="54">
        <v>1612.9291452044779</v>
      </c>
      <c r="DL11" s="54">
        <v>1841.0810032583163</v>
      </c>
      <c r="DM11" s="54">
        <v>2077.3449941135482</v>
      </c>
      <c r="DN11" s="54">
        <v>2005.9975477721744</v>
      </c>
      <c r="DO11" s="54">
        <v>2119.5135773317593</v>
      </c>
      <c r="DP11" s="54">
        <v>2244.9288373800409</v>
      </c>
      <c r="DQ11" s="54">
        <v>2457.1304893827537</v>
      </c>
      <c r="DR11" s="54">
        <v>2876.1190929495565</v>
      </c>
      <c r="DS11" s="35">
        <v>3028.4954556047537</v>
      </c>
      <c r="DT11" s="35">
        <v>3387.159664494211</v>
      </c>
      <c r="DU11" s="35">
        <v>3480.748784933171</v>
      </c>
      <c r="DV11" s="35">
        <v>3690.6462137072722</v>
      </c>
      <c r="DW11" s="53">
        <v>1860.8000532521642</v>
      </c>
      <c r="DX11" s="54">
        <v>2054.2399884955685</v>
      </c>
      <c r="DY11" s="54">
        <v>2198.0695818345325</v>
      </c>
      <c r="DZ11" s="54">
        <v>2186.0927250790201</v>
      </c>
      <c r="EA11" s="54">
        <v>2424.0483822078331</v>
      </c>
      <c r="EB11" s="54">
        <v>2448.2276043450447</v>
      </c>
      <c r="EC11" s="54">
        <v>2583.3083444135209</v>
      </c>
      <c r="ED11" s="54">
        <v>3292.8180692759338</v>
      </c>
      <c r="EE11" s="54">
        <v>2745.4640757663037</v>
      </c>
      <c r="EF11" s="678">
        <v>3332.9590705298169</v>
      </c>
      <c r="EG11" s="35">
        <v>3642.0291132789393</v>
      </c>
      <c r="EH11" s="35">
        <v>3442.218621646372</v>
      </c>
      <c r="EI11" s="35">
        <v>3652.1918270066708</v>
      </c>
      <c r="EJ11" s="53">
        <v>1541.8362551584587</v>
      </c>
      <c r="EK11" s="54">
        <v>1581.2870857084886</v>
      </c>
      <c r="EL11" s="54">
        <v>1550.5580395140473</v>
      </c>
      <c r="EM11" s="54">
        <v>1931.3885790869645</v>
      </c>
      <c r="EN11" s="54">
        <v>1993.9511045180143</v>
      </c>
      <c r="EO11" s="54">
        <v>2245.5672596535464</v>
      </c>
      <c r="EP11" s="54">
        <v>2187.8816737679417</v>
      </c>
      <c r="EQ11" s="54">
        <v>2332.8455323460271</v>
      </c>
      <c r="ER11" s="54">
        <v>2757.2019507824211</v>
      </c>
      <c r="ES11" s="35">
        <v>2915.557178451757</v>
      </c>
      <c r="ET11" s="35">
        <v>3327.5650525853962</v>
      </c>
      <c r="EU11" s="35">
        <v>3199.8132335288983</v>
      </c>
      <c r="EV11" s="35">
        <v>3208.9691156144572</v>
      </c>
      <c r="EW11" s="53">
        <v>1781.1316107788452</v>
      </c>
      <c r="EX11" s="54">
        <v>1772.4408438636863</v>
      </c>
      <c r="EY11" s="54">
        <v>1798.6576190925546</v>
      </c>
      <c r="EZ11" s="54">
        <v>1794.3640814285484</v>
      </c>
      <c r="FA11" s="54">
        <v>1951.3710651954279</v>
      </c>
      <c r="FB11" s="54">
        <v>2156.9064640153792</v>
      </c>
      <c r="FC11" s="54">
        <v>2333.4554549318336</v>
      </c>
      <c r="FD11" s="54">
        <v>2426.361378173463</v>
      </c>
      <c r="FE11" s="54">
        <v>2899.5235772750316</v>
      </c>
      <c r="FF11" s="35">
        <v>2745.9794219570576</v>
      </c>
      <c r="FG11" s="35">
        <v>3014.6992098977157</v>
      </c>
      <c r="FH11" s="35" t="s">
        <v>16</v>
      </c>
      <c r="FI11" s="35" t="s">
        <v>16</v>
      </c>
      <c r="FJ11" s="53">
        <v>1460.8351033930473</v>
      </c>
      <c r="FK11" s="54">
        <v>1103.6321630621032</v>
      </c>
      <c r="FL11" s="54">
        <v>1032.4709942150289</v>
      </c>
      <c r="FM11" s="54">
        <v>1232.4134820689278</v>
      </c>
      <c r="FN11" s="54">
        <v>1481.3973263963485</v>
      </c>
      <c r="FO11" s="54">
        <v>1543.6800512852776</v>
      </c>
      <c r="FP11" s="54">
        <v>2120.6690302996376</v>
      </c>
      <c r="FQ11" s="54">
        <v>2004.1685327425482</v>
      </c>
      <c r="FR11" s="54">
        <v>2666.6462615025384</v>
      </c>
      <c r="FS11" s="54">
        <v>2925.5187590151904</v>
      </c>
      <c r="FT11" s="35">
        <v>2506.8744004408518</v>
      </c>
      <c r="FU11" s="35">
        <v>2808.5557333604584</v>
      </c>
      <c r="FV11" s="35">
        <v>3412.4252127027398</v>
      </c>
      <c r="FW11" s="35">
        <v>3359.7059680083598</v>
      </c>
      <c r="FX11" s="53">
        <v>1099.6937578666891</v>
      </c>
      <c r="FY11" s="54">
        <v>1023.8447731479666</v>
      </c>
      <c r="FZ11" s="54">
        <v>1229.6895611372383</v>
      </c>
      <c r="GA11" s="54">
        <v>1478.6642681704298</v>
      </c>
      <c r="GB11" s="54">
        <v>1541.9493840705773</v>
      </c>
      <c r="GC11" s="54">
        <v>2119.8787607487925</v>
      </c>
      <c r="GD11" s="54">
        <v>2004.7843978866174</v>
      </c>
      <c r="GE11" s="54">
        <v>2655.2740973094001</v>
      </c>
      <c r="GF11" s="54">
        <v>2886.0966880818742</v>
      </c>
      <c r="GG11" s="35">
        <v>2506.8744004408518</v>
      </c>
      <c r="GH11" s="35">
        <v>2808.5557333604584</v>
      </c>
      <c r="GI11" s="35">
        <v>3373.8060234285736</v>
      </c>
      <c r="GJ11" s="35">
        <v>3359.7059680083598</v>
      </c>
      <c r="GK11" s="53">
        <v>1220.6207427856955</v>
      </c>
      <c r="GL11" s="54">
        <v>1307.6343107738626</v>
      </c>
      <c r="GM11" s="54">
        <v>1321.9267429193901</v>
      </c>
      <c r="GN11" s="54">
        <v>1572.7592606031701</v>
      </c>
      <c r="GO11" s="54">
        <v>1583.5562883032942</v>
      </c>
      <c r="GP11" s="54">
        <v>2158.5167355195526</v>
      </c>
      <c r="GQ11" s="54">
        <v>1994.8646604732694</v>
      </c>
      <c r="GR11" s="54">
        <v>3043.2535414812878</v>
      </c>
      <c r="GS11" s="54">
        <v>7502.3896567164184</v>
      </c>
      <c r="GT11" s="54" t="s">
        <v>16</v>
      </c>
      <c r="GU11" s="54" t="s">
        <v>16</v>
      </c>
      <c r="GV11" s="54" t="s">
        <v>16</v>
      </c>
      <c r="GW11" s="54" t="s">
        <v>16</v>
      </c>
    </row>
    <row r="12" spans="1:205" s="162" customFormat="1">
      <c r="A12" s="58" t="s">
        <v>4</v>
      </c>
      <c r="B12" s="54">
        <v>4983.1840268709184</v>
      </c>
      <c r="C12" s="54">
        <v>4897.925403380028</v>
      </c>
      <c r="D12" s="54">
        <v>4921.0971186392544</v>
      </c>
      <c r="E12" s="54">
        <v>5425.0590948227391</v>
      </c>
      <c r="F12" s="54">
        <v>6366.7933932821015</v>
      </c>
      <c r="G12" s="54">
        <v>7204.0417343741028</v>
      </c>
      <c r="H12" s="54">
        <v>7182.3977359068485</v>
      </c>
      <c r="I12" s="54">
        <v>8871.2430854083032</v>
      </c>
      <c r="J12" s="54">
        <v>9404.0829616970368</v>
      </c>
      <c r="K12" s="35">
        <v>9608.1436496075294</v>
      </c>
      <c r="L12" s="35">
        <v>10586.562797979794</v>
      </c>
      <c r="M12" s="35">
        <v>11205.490443700595</v>
      </c>
      <c r="N12" s="35">
        <v>11832.84406410181</v>
      </c>
      <c r="O12" s="35">
        <v>12214.971821300138</v>
      </c>
      <c r="P12" s="53">
        <v>6195.7437690637298</v>
      </c>
      <c r="Q12" s="54">
        <v>6411.7486759949534</v>
      </c>
      <c r="R12" s="54">
        <v>6492.5835198518016</v>
      </c>
      <c r="S12" s="54">
        <v>7078.9581464451594</v>
      </c>
      <c r="T12" s="54">
        <v>8396.3925074402705</v>
      </c>
      <c r="U12" s="54">
        <v>9310.2733250850142</v>
      </c>
      <c r="V12" s="54">
        <v>9158.6924267339564</v>
      </c>
      <c r="W12" s="54">
        <v>10928.991525601283</v>
      </c>
      <c r="X12" s="54">
        <v>11284.439850964638</v>
      </c>
      <c r="Y12" s="54">
        <v>11413.340343313794</v>
      </c>
      <c r="Z12" s="35">
        <v>12555.613446379801</v>
      </c>
      <c r="AA12" s="35">
        <v>13456.27545785636</v>
      </c>
      <c r="AB12" s="35">
        <v>14347.311798312567</v>
      </c>
      <c r="AC12" s="35">
        <v>14422.942483594639</v>
      </c>
      <c r="AD12" s="53">
        <v>5748.1345622800891</v>
      </c>
      <c r="AE12" s="54">
        <v>6737.0353537662495</v>
      </c>
      <c r="AF12" s="54">
        <v>6504.1649768283296</v>
      </c>
      <c r="AG12" s="54">
        <v>6894.4481183858798</v>
      </c>
      <c r="AH12" s="54">
        <v>7763.8889995839636</v>
      </c>
      <c r="AI12" s="54">
        <v>8536.69905743036</v>
      </c>
      <c r="AJ12" s="54">
        <v>8209.0939901866041</v>
      </c>
      <c r="AK12" s="54"/>
      <c r="AL12" s="54"/>
      <c r="AM12" s="54"/>
      <c r="AN12" s="35"/>
      <c r="AO12" s="35"/>
      <c r="AP12" s="35"/>
      <c r="AQ12" s="35"/>
      <c r="AR12" s="53">
        <v>3210.5076442942359</v>
      </c>
      <c r="AS12" s="54">
        <v>3549.0422247099928</v>
      </c>
      <c r="AT12" s="54">
        <v>3679.3037771403269</v>
      </c>
      <c r="AU12" s="54">
        <v>4175.6307568706825</v>
      </c>
      <c r="AV12" s="54">
        <v>5016.6625818514694</v>
      </c>
      <c r="AW12" s="54">
        <v>5891.3849565787295</v>
      </c>
      <c r="AX12" s="54">
        <v>6209.0387624616842</v>
      </c>
      <c r="AY12" s="54">
        <v>7691.2837864197563</v>
      </c>
      <c r="AZ12" s="54">
        <v>8302.6911699119282</v>
      </c>
      <c r="BA12" s="54">
        <v>8385.885973598537</v>
      </c>
      <c r="BB12" s="54">
        <v>9101.8902871192586</v>
      </c>
      <c r="BC12" s="35">
        <v>9672.9804692271737</v>
      </c>
      <c r="BD12" s="35">
        <v>10124.388469899035</v>
      </c>
      <c r="BE12" s="35">
        <v>10607.189239469377</v>
      </c>
      <c r="BF12" s="53">
        <v>8945.0463305646281</v>
      </c>
      <c r="BG12" s="54">
        <v>4558.9198662103081</v>
      </c>
      <c r="BH12" s="54">
        <v>4371.8532461997447</v>
      </c>
      <c r="BI12" s="54">
        <v>4973.2052938559918</v>
      </c>
      <c r="BJ12" s="54">
        <v>5822.7703177478525</v>
      </c>
      <c r="BK12" s="54">
        <v>6478.8210286866615</v>
      </c>
      <c r="BL12" s="54">
        <v>6204.3610530016385</v>
      </c>
      <c r="BM12" s="54">
        <v>7467.3325820956952</v>
      </c>
      <c r="BN12" s="54">
        <v>8202.7381358738239</v>
      </c>
      <c r="BO12" s="54">
        <v>8949.7225915133349</v>
      </c>
      <c r="BP12" s="35">
        <v>9729.2782194520096</v>
      </c>
      <c r="BQ12" s="35">
        <v>10241.804548280719</v>
      </c>
      <c r="BR12" s="35">
        <v>10654.982813173856</v>
      </c>
      <c r="BS12" s="35">
        <v>11351.174030383121</v>
      </c>
      <c r="BT12" s="53" t="s">
        <v>16</v>
      </c>
      <c r="BU12" s="54" t="s">
        <v>16</v>
      </c>
      <c r="BV12" s="54" t="s">
        <v>16</v>
      </c>
      <c r="BW12" s="54">
        <v>5565.013393944314</v>
      </c>
      <c r="BX12" s="54">
        <v>5910.0477057000935</v>
      </c>
      <c r="BY12" s="54">
        <v>7052.7442208269404</v>
      </c>
      <c r="BZ12" s="54">
        <v>6368.7385304113832</v>
      </c>
      <c r="CA12" s="54">
        <v>7707.0130667536514</v>
      </c>
      <c r="CB12" s="54">
        <v>8159.793026248658</v>
      </c>
      <c r="CC12" s="54" t="s">
        <v>16</v>
      </c>
      <c r="CD12" s="54" t="s">
        <v>16</v>
      </c>
      <c r="CE12" s="54" t="s">
        <v>16</v>
      </c>
      <c r="CF12" s="35" t="s">
        <v>16</v>
      </c>
      <c r="CG12" s="35" t="s">
        <v>16</v>
      </c>
      <c r="CH12" s="53">
        <v>4150.6604480152519</v>
      </c>
      <c r="CI12" s="54">
        <v>4561.7507827796735</v>
      </c>
      <c r="CJ12" s="54">
        <v>5341.6382540390114</v>
      </c>
      <c r="CK12" s="54" t="s">
        <v>16</v>
      </c>
      <c r="CL12" s="54" t="s">
        <v>16</v>
      </c>
      <c r="CM12" s="54" t="s">
        <v>16</v>
      </c>
      <c r="CN12" s="54" t="s">
        <v>16</v>
      </c>
      <c r="CO12" s="54" t="s">
        <v>16</v>
      </c>
      <c r="CP12" s="54" t="s">
        <v>16</v>
      </c>
      <c r="CQ12" s="54" t="s">
        <v>16</v>
      </c>
      <c r="CR12" s="54" t="s">
        <v>16</v>
      </c>
      <c r="CS12" s="54" t="s">
        <v>16</v>
      </c>
      <c r="CT12" s="35" t="s">
        <v>16</v>
      </c>
      <c r="CU12" s="35" t="s">
        <v>16</v>
      </c>
      <c r="CV12" s="53">
        <v>1791.8870768482259</v>
      </c>
      <c r="CW12" s="54">
        <v>1817.7732596855708</v>
      </c>
      <c r="CX12" s="54">
        <v>2405.8709060344845</v>
      </c>
      <c r="CY12" s="54">
        <v>2363.9443443431437</v>
      </c>
      <c r="CZ12" s="54">
        <v>2767.6877295819854</v>
      </c>
      <c r="DA12" s="54">
        <v>2991.083795933167</v>
      </c>
      <c r="DB12" s="54">
        <v>3327.5046791261479</v>
      </c>
      <c r="DC12" s="54">
        <v>3583.8180702997438</v>
      </c>
      <c r="DD12" s="54">
        <v>3632.296515214809</v>
      </c>
      <c r="DE12" s="54">
        <v>3447.0634442424043</v>
      </c>
      <c r="DF12" s="35">
        <v>3911.2838400738847</v>
      </c>
      <c r="DG12" s="35">
        <v>3962.6540249707077</v>
      </c>
      <c r="DH12" s="35">
        <v>4208.7010056742856</v>
      </c>
      <c r="DI12" s="35">
        <v>4160.584764630391</v>
      </c>
      <c r="DJ12" s="53" t="s">
        <v>16</v>
      </c>
      <c r="DK12" s="54" t="s">
        <v>16</v>
      </c>
      <c r="DL12" s="54" t="s">
        <v>16</v>
      </c>
      <c r="DM12" s="54" t="s">
        <v>16</v>
      </c>
      <c r="DN12" s="54" t="s">
        <v>16</v>
      </c>
      <c r="DO12" s="54" t="s">
        <v>16</v>
      </c>
      <c r="DP12" s="54" t="s">
        <v>16</v>
      </c>
      <c r="DQ12" s="54" t="s">
        <v>16</v>
      </c>
      <c r="DR12" s="54" t="s">
        <v>16</v>
      </c>
      <c r="DS12" s="54" t="s">
        <v>16</v>
      </c>
      <c r="DT12" s="35" t="s">
        <v>16</v>
      </c>
      <c r="DU12" s="35" t="s">
        <v>16</v>
      </c>
      <c r="DV12" s="35" t="s">
        <v>16</v>
      </c>
      <c r="DW12" s="53" t="s">
        <v>43</v>
      </c>
      <c r="DX12" s="54" t="s">
        <v>43</v>
      </c>
      <c r="DY12" s="54" t="s">
        <v>43</v>
      </c>
      <c r="DZ12" s="54" t="s">
        <v>43</v>
      </c>
      <c r="EA12" s="54"/>
      <c r="EB12" s="54">
        <v>3294.7170774820779</v>
      </c>
      <c r="EC12" s="54">
        <v>3672.8424677791436</v>
      </c>
      <c r="ED12" s="54">
        <v>3624.8297815898841</v>
      </c>
      <c r="EE12" s="54">
        <v>3624.8297815898841</v>
      </c>
      <c r="EF12" s="678">
        <v>3957.680379694782</v>
      </c>
      <c r="EG12" s="35">
        <v>4069.2289348890813</v>
      </c>
      <c r="EH12" s="35">
        <v>4286.1734455352971</v>
      </c>
      <c r="EI12" s="35">
        <v>4391.2016148691127</v>
      </c>
      <c r="EJ12" s="53" t="s">
        <v>43</v>
      </c>
      <c r="EK12" s="54" t="s">
        <v>43</v>
      </c>
      <c r="EL12" s="54" t="s">
        <v>43</v>
      </c>
      <c r="EM12" s="54" t="s">
        <v>43</v>
      </c>
      <c r="EN12" s="54"/>
      <c r="EO12" s="54">
        <v>3328.3143132477494</v>
      </c>
      <c r="EP12" s="54">
        <v>3521.5071423071549</v>
      </c>
      <c r="EQ12" s="54">
        <v>3652.9962684343914</v>
      </c>
      <c r="ER12" s="54">
        <v>3351.9538684928275</v>
      </c>
      <c r="ES12" s="35">
        <v>3906.9751880276572</v>
      </c>
      <c r="ET12" s="35">
        <v>3916.8416503033764</v>
      </c>
      <c r="EU12" s="35">
        <v>4166.0067735490475</v>
      </c>
      <c r="EV12" s="35">
        <v>4058.8318309496954</v>
      </c>
      <c r="EW12" s="53" t="s">
        <v>43</v>
      </c>
      <c r="EX12" s="54" t="s">
        <v>43</v>
      </c>
      <c r="EY12" s="54" t="s">
        <v>43</v>
      </c>
      <c r="EZ12" s="54" t="s">
        <v>43</v>
      </c>
      <c r="FA12" s="54"/>
      <c r="FB12" s="54">
        <v>3425.9976322181624</v>
      </c>
      <c r="FC12" s="54">
        <v>3604.9596290008699</v>
      </c>
      <c r="FD12" s="54">
        <v>3895.625</v>
      </c>
      <c r="FE12" s="54">
        <v>3370.0578448327274</v>
      </c>
      <c r="FF12" s="35">
        <v>3725.8426770666483</v>
      </c>
      <c r="FG12" s="35">
        <v>3751.2621718515088</v>
      </c>
      <c r="FH12" s="35">
        <v>4268.4426765760345</v>
      </c>
      <c r="FI12" s="35">
        <v>3891.8006800807916</v>
      </c>
      <c r="FJ12" s="53">
        <v>1257.2800046406405</v>
      </c>
      <c r="FK12" s="54">
        <v>1838.7078342792217</v>
      </c>
      <c r="FL12" s="54">
        <v>2061.3306614970638</v>
      </c>
      <c r="FM12" s="54">
        <v>3145.4279793281812</v>
      </c>
      <c r="FN12" s="54">
        <v>2982.0585763237859</v>
      </c>
      <c r="FO12" s="54">
        <v>2773.0651910666934</v>
      </c>
      <c r="FP12" s="54">
        <v>3521.3268769699089</v>
      </c>
      <c r="FQ12" s="54">
        <v>3310.8133555529107</v>
      </c>
      <c r="FR12" s="54">
        <v>3595.3155942002595</v>
      </c>
      <c r="FS12" s="54">
        <v>3308.3759446128784</v>
      </c>
      <c r="FT12" s="35">
        <v>3930.766713927364</v>
      </c>
      <c r="FU12" s="35">
        <v>4189.8602922859754</v>
      </c>
      <c r="FV12" s="35">
        <v>4448.3264206271633</v>
      </c>
      <c r="FW12" s="35">
        <v>3692.6281336011307</v>
      </c>
      <c r="FX12" s="53" t="s">
        <v>43</v>
      </c>
      <c r="FY12" s="54" t="s">
        <v>43</v>
      </c>
      <c r="FZ12" s="54" t="s">
        <v>43</v>
      </c>
      <c r="GA12" s="54" t="s">
        <v>43</v>
      </c>
      <c r="GB12" s="54"/>
      <c r="GC12" s="54">
        <v>3631.6074227009281</v>
      </c>
      <c r="GD12" s="54">
        <v>3310.8133555529107</v>
      </c>
      <c r="GE12" s="54">
        <v>3595.3155942002595</v>
      </c>
      <c r="GF12" s="54">
        <v>3308.3759446128784</v>
      </c>
      <c r="GG12" s="35">
        <v>3930.766713927364</v>
      </c>
      <c r="GH12" s="35">
        <v>4189.8602922859754</v>
      </c>
      <c r="GI12" s="35">
        <v>4448.3264206271633</v>
      </c>
      <c r="GJ12" s="35">
        <v>3692.6281336011307</v>
      </c>
      <c r="GK12" s="53" t="s">
        <v>43</v>
      </c>
      <c r="GL12" s="54" t="s">
        <v>43</v>
      </c>
      <c r="GM12" s="54" t="s">
        <v>43</v>
      </c>
      <c r="GN12" s="54" t="s">
        <v>43</v>
      </c>
      <c r="GO12" s="54"/>
      <c r="GP12" s="54">
        <v>3391.0901559883669</v>
      </c>
      <c r="GQ12" s="54" t="s">
        <v>16</v>
      </c>
      <c r="GR12" s="54" t="s">
        <v>16</v>
      </c>
      <c r="GS12" s="54" t="s">
        <v>16</v>
      </c>
      <c r="GT12" s="54" t="s">
        <v>16</v>
      </c>
      <c r="GU12" s="54" t="s">
        <v>16</v>
      </c>
      <c r="GV12" s="54" t="s">
        <v>16</v>
      </c>
      <c r="GW12" s="54" t="s">
        <v>16</v>
      </c>
    </row>
    <row r="13" spans="1:205" s="162" customFormat="1">
      <c r="A13" s="58" t="s">
        <v>5</v>
      </c>
      <c r="B13" s="54">
        <v>2742.9027629876691</v>
      </c>
      <c r="C13" s="54">
        <v>2839.5692728883996</v>
      </c>
      <c r="D13" s="54">
        <v>2894.1829267183566</v>
      </c>
      <c r="E13" s="54">
        <v>3196.4505771734184</v>
      </c>
      <c r="F13" s="54">
        <v>3478.796710041649</v>
      </c>
      <c r="G13" s="54">
        <v>3618.6540978513813</v>
      </c>
      <c r="H13" s="54">
        <v>3966.243314146991</v>
      </c>
      <c r="I13" s="54">
        <v>4072.3272271975356</v>
      </c>
      <c r="J13" s="54">
        <v>4821.0150483445104</v>
      </c>
      <c r="K13" s="35">
        <v>4577.8632299194505</v>
      </c>
      <c r="L13" s="35">
        <v>4780.1576641271458</v>
      </c>
      <c r="M13" s="35">
        <v>5643.0132558200967</v>
      </c>
      <c r="N13" s="35">
        <v>6445.147948841347</v>
      </c>
      <c r="O13" s="35">
        <v>7255.4424159645423</v>
      </c>
      <c r="P13" s="53">
        <v>3761.0310326554945</v>
      </c>
      <c r="Q13" s="54">
        <v>3679.4345617813174</v>
      </c>
      <c r="R13" s="54">
        <v>3779.5986566274182</v>
      </c>
      <c r="S13" s="54">
        <v>4144.1310092811036</v>
      </c>
      <c r="T13" s="54">
        <v>4447.725828819137</v>
      </c>
      <c r="U13" s="54">
        <v>5136.6547099283589</v>
      </c>
      <c r="V13" s="54">
        <v>5303.9585663941425</v>
      </c>
      <c r="W13" s="54">
        <v>5472.0589313321634</v>
      </c>
      <c r="X13" s="54">
        <v>6506.9594466153176</v>
      </c>
      <c r="Y13" s="54">
        <v>6228.7212797664843</v>
      </c>
      <c r="Z13" s="35">
        <v>8088.1135117041404</v>
      </c>
      <c r="AA13" s="35">
        <v>8088.1135117041404</v>
      </c>
      <c r="AB13" s="35">
        <v>9140.9707121211432</v>
      </c>
      <c r="AC13" s="35">
        <v>10468.386682922532</v>
      </c>
      <c r="AD13" s="53">
        <v>2874.5848970627271</v>
      </c>
      <c r="AE13" s="54">
        <v>2802.6376695953854</v>
      </c>
      <c r="AF13" s="54">
        <v>2932.0136232668256</v>
      </c>
      <c r="AG13" s="54">
        <v>3120.5064126053499</v>
      </c>
      <c r="AH13" s="54">
        <v>3448.3974422213628</v>
      </c>
      <c r="AI13" s="54">
        <v>3171.1236471971088</v>
      </c>
      <c r="AJ13" s="54">
        <v>3903.8588152028365</v>
      </c>
      <c r="AK13" s="54">
        <v>3995.385326235109</v>
      </c>
      <c r="AL13" s="54">
        <v>4914.1067135710018</v>
      </c>
      <c r="AM13" s="54">
        <v>4535.3663413472541</v>
      </c>
      <c r="AN13" s="35">
        <v>4654.9472782390321</v>
      </c>
      <c r="AO13" s="35">
        <v>5192.725840535034</v>
      </c>
      <c r="AP13" s="35">
        <v>5888.9978370360095</v>
      </c>
      <c r="AQ13" s="35">
        <v>6578.7121474836895</v>
      </c>
      <c r="AR13" s="53">
        <v>2336.9652836059799</v>
      </c>
      <c r="AS13" s="54">
        <v>2557.5662315109598</v>
      </c>
      <c r="AT13" s="54">
        <v>2662.8001976308692</v>
      </c>
      <c r="AU13" s="54">
        <v>2939.4925231123166</v>
      </c>
      <c r="AV13" s="54">
        <v>3218.9487144654104</v>
      </c>
      <c r="AW13" s="54">
        <v>3106.8460943734262</v>
      </c>
      <c r="AX13" s="54">
        <v>3280.4652553646765</v>
      </c>
      <c r="AY13" s="54">
        <v>3402.6594880320035</v>
      </c>
      <c r="AZ13" s="54">
        <v>3992.0405200503278</v>
      </c>
      <c r="BA13" s="54">
        <v>3860.7182146151176</v>
      </c>
      <c r="BB13" s="54">
        <v>3828.146194943331</v>
      </c>
      <c r="BC13" s="35">
        <v>4753.5820199140535</v>
      </c>
      <c r="BD13" s="35">
        <v>5519.0929764005523</v>
      </c>
      <c r="BE13" s="35">
        <v>6041.3892440689133</v>
      </c>
      <c r="BF13" s="53">
        <v>2293.1978907819957</v>
      </c>
      <c r="BG13" s="54">
        <v>2487.831239496189</v>
      </c>
      <c r="BH13" s="54">
        <v>2488.658660752159</v>
      </c>
      <c r="BI13" s="54">
        <v>2882.7743969299413</v>
      </c>
      <c r="BJ13" s="54">
        <v>3048.297382702915</v>
      </c>
      <c r="BK13" s="54">
        <v>3197.0338903044353</v>
      </c>
      <c r="BL13" s="54">
        <v>3468.5935684555861</v>
      </c>
      <c r="BM13" s="54">
        <v>3552.1163523436303</v>
      </c>
      <c r="BN13" s="54">
        <v>3991.2873461227859</v>
      </c>
      <c r="BO13" s="54">
        <v>3823.0044755078861</v>
      </c>
      <c r="BP13" s="35">
        <v>3786.247718624375</v>
      </c>
      <c r="BQ13" s="35">
        <v>4734.1528717431993</v>
      </c>
      <c r="BR13" s="35">
        <v>5361.5168848200938</v>
      </c>
      <c r="BS13" s="35">
        <v>5983.0467243953644</v>
      </c>
      <c r="BT13" s="53">
        <v>2143.8480882794515</v>
      </c>
      <c r="BU13" s="54">
        <v>2433.1657827991698</v>
      </c>
      <c r="BV13" s="54">
        <v>2192.4412729414089</v>
      </c>
      <c r="BW13" s="54">
        <v>2400.0684387328183</v>
      </c>
      <c r="BX13" s="54">
        <v>2701.6959246143383</v>
      </c>
      <c r="BY13" s="54">
        <v>1805.6814793138526</v>
      </c>
      <c r="BZ13" s="54">
        <v>2949.3059033989266</v>
      </c>
      <c r="CA13" s="54">
        <v>2697.4382773343236</v>
      </c>
      <c r="CB13" s="54" t="s">
        <v>16</v>
      </c>
      <c r="CC13" s="54" t="s">
        <v>16</v>
      </c>
      <c r="CD13" s="54" t="s">
        <v>16</v>
      </c>
      <c r="CE13" s="54" t="s">
        <v>16</v>
      </c>
      <c r="CF13" s="35" t="s">
        <v>16</v>
      </c>
      <c r="CG13" s="35" t="s">
        <v>16</v>
      </c>
      <c r="CH13" s="53" t="s">
        <v>16</v>
      </c>
      <c r="CI13" s="54" t="s">
        <v>16</v>
      </c>
      <c r="CJ13" s="54" t="s">
        <v>16</v>
      </c>
      <c r="CK13" s="54" t="s">
        <v>16</v>
      </c>
      <c r="CL13" s="54" t="s">
        <v>16</v>
      </c>
      <c r="CM13" s="54" t="s">
        <v>16</v>
      </c>
      <c r="CN13" s="54" t="s">
        <v>16</v>
      </c>
      <c r="CO13" s="54" t="s">
        <v>16</v>
      </c>
      <c r="CP13" s="54" t="s">
        <v>16</v>
      </c>
      <c r="CQ13" s="54" t="s">
        <v>16</v>
      </c>
      <c r="CR13" s="54">
        <v>4372.1235664731703</v>
      </c>
      <c r="CS13" s="35">
        <v>5150.8814050918463</v>
      </c>
      <c r="CT13" s="35">
        <v>5286.469291886563</v>
      </c>
      <c r="CU13" s="35">
        <v>5998.4440605629507</v>
      </c>
      <c r="CV13" s="53">
        <v>1784.1550610049767</v>
      </c>
      <c r="CW13" s="54">
        <v>1676.4224385584657</v>
      </c>
      <c r="CX13" s="54">
        <v>1623.2893897838928</v>
      </c>
      <c r="CY13" s="54">
        <v>2111.4420734880814</v>
      </c>
      <c r="CZ13" s="54">
        <v>2302.877817708822</v>
      </c>
      <c r="DA13" s="54">
        <v>2021.5034694413221</v>
      </c>
      <c r="DB13" s="54">
        <v>2694.9490673060054</v>
      </c>
      <c r="DC13" s="54">
        <v>2576.0322172456154</v>
      </c>
      <c r="DD13" s="54">
        <v>2698.8161079301854</v>
      </c>
      <c r="DE13" s="54">
        <v>2614.3133852498122</v>
      </c>
      <c r="DF13" s="35">
        <v>2464.4640202609703</v>
      </c>
      <c r="DG13" s="35">
        <v>3231.0397215437183</v>
      </c>
      <c r="DH13" s="35">
        <v>3309.5849754521491</v>
      </c>
      <c r="DI13" s="35">
        <v>3579.7260857590059</v>
      </c>
      <c r="DJ13" s="53" t="s">
        <v>16</v>
      </c>
      <c r="DK13" s="54" t="s">
        <v>16</v>
      </c>
      <c r="DL13" s="54" t="s">
        <v>16</v>
      </c>
      <c r="DM13" s="54">
        <v>3538.8322012731874</v>
      </c>
      <c r="DN13" s="54">
        <v>3339.5948451696645</v>
      </c>
      <c r="DO13" s="54">
        <v>3756.0073818897636</v>
      </c>
      <c r="DP13" s="54">
        <v>3950.5406902281143</v>
      </c>
      <c r="DQ13" s="54">
        <v>4388.6336579155632</v>
      </c>
      <c r="DR13" s="54">
        <v>4231.6389887878149</v>
      </c>
      <c r="DS13" s="35" t="s">
        <v>16</v>
      </c>
      <c r="DT13" s="35" t="s">
        <v>16</v>
      </c>
      <c r="DU13" s="35" t="s">
        <v>16</v>
      </c>
      <c r="DV13" s="35" t="s">
        <v>16</v>
      </c>
      <c r="DW13" s="53">
        <v>2018.121607791933</v>
      </c>
      <c r="DX13" s="54">
        <v>1894.3753414257012</v>
      </c>
      <c r="DY13" s="54">
        <v>2315.0354270066746</v>
      </c>
      <c r="DZ13" s="54">
        <v>2359.7114063085678</v>
      </c>
      <c r="EA13" s="54">
        <v>1876.4464379383367</v>
      </c>
      <c r="EB13" s="54">
        <v>3307.4801705810364</v>
      </c>
      <c r="EC13" s="54">
        <v>2841.7373775941069</v>
      </c>
      <c r="ED13" s="54">
        <v>2671.804013495424</v>
      </c>
      <c r="EE13" s="54">
        <v>2929.9139787508452</v>
      </c>
      <c r="EF13" s="678">
        <v>2724.341960726877</v>
      </c>
      <c r="EG13" s="35">
        <v>3371.9894533795928</v>
      </c>
      <c r="EH13" s="35">
        <v>3582.3382210068485</v>
      </c>
      <c r="EI13" s="35">
        <v>3851.9154348027478</v>
      </c>
      <c r="EJ13" s="53">
        <v>1222.7105713897986</v>
      </c>
      <c r="EK13" s="54">
        <v>1423.9388225761213</v>
      </c>
      <c r="EL13" s="54">
        <v>2035.4438131059751</v>
      </c>
      <c r="EM13" s="54">
        <v>2132.7308025047373</v>
      </c>
      <c r="EN13" s="54">
        <v>2330.0102128996778</v>
      </c>
      <c r="EO13" s="54">
        <v>2538.8594164456235</v>
      </c>
      <c r="EP13" s="54">
        <v>2152.0316884996369</v>
      </c>
      <c r="EQ13" s="54">
        <v>2624.5949307453125</v>
      </c>
      <c r="ER13" s="54">
        <v>2298.2902048387414</v>
      </c>
      <c r="ES13" s="35">
        <v>2482.8874809544445</v>
      </c>
      <c r="ET13" s="35">
        <v>3237.8615735062199</v>
      </c>
      <c r="EU13" s="35">
        <v>2887.1928203270631</v>
      </c>
      <c r="EV13" s="35">
        <v>3170.1316572490832</v>
      </c>
      <c r="EW13" s="53">
        <v>1892.3006489751333</v>
      </c>
      <c r="EX13" s="54">
        <v>1440.252225445214</v>
      </c>
      <c r="EY13" s="54">
        <v>1839.9075239663021</v>
      </c>
      <c r="EZ13" s="54">
        <v>2025.0733164665983</v>
      </c>
      <c r="FA13" s="54">
        <v>1124.1819784066997</v>
      </c>
      <c r="FB13" s="54">
        <v>1683.9403600435817</v>
      </c>
      <c r="FC13" s="54">
        <v>2461.0818319677701</v>
      </c>
      <c r="FD13" s="54">
        <v>2360.1896593018382</v>
      </c>
      <c r="FE13" s="54">
        <v>2361.1347727107095</v>
      </c>
      <c r="FF13" s="35">
        <v>1793.8149168629561</v>
      </c>
      <c r="FG13" s="35">
        <v>2750.7496743156184</v>
      </c>
      <c r="FH13" s="35">
        <v>2837.9507761501704</v>
      </c>
      <c r="FI13" s="35">
        <v>2924.1093011035209</v>
      </c>
      <c r="FJ13" s="53">
        <v>404.92623618018496</v>
      </c>
      <c r="FK13" s="54">
        <v>388.63089836946244</v>
      </c>
      <c r="FL13" s="54">
        <v>996.69096434845949</v>
      </c>
      <c r="FM13" s="54">
        <v>777.70840193401932</v>
      </c>
      <c r="FN13" s="54">
        <v>1031.1008780757672</v>
      </c>
      <c r="FO13" s="54">
        <v>908.7085910477573</v>
      </c>
      <c r="FP13" s="54">
        <v>1441.8701184468075</v>
      </c>
      <c r="FQ13" s="54">
        <v>1219.0712764900843</v>
      </c>
      <c r="FR13" s="54">
        <v>1117.0944841849141</v>
      </c>
      <c r="FS13" s="54">
        <v>945.4916853535392</v>
      </c>
      <c r="FT13" s="35">
        <v>800.1011890554455</v>
      </c>
      <c r="FU13" s="35">
        <v>1579.6562304326192</v>
      </c>
      <c r="FV13" s="35">
        <v>1937.6051014883151</v>
      </c>
      <c r="FW13" s="35">
        <v>2549.7899674667706</v>
      </c>
      <c r="FX13" s="53" t="s">
        <v>16</v>
      </c>
      <c r="FY13" s="54" t="s">
        <v>16</v>
      </c>
      <c r="FZ13" s="54">
        <v>853.7379522279648</v>
      </c>
      <c r="GA13" s="54">
        <v>819.32857248030632</v>
      </c>
      <c r="GB13" s="54">
        <v>621.82679359182725</v>
      </c>
      <c r="GC13" s="54">
        <v>2021.5669143292491</v>
      </c>
      <c r="GD13" s="54">
        <v>2054.7083757607329</v>
      </c>
      <c r="GE13" s="54">
        <v>2059.9090348090417</v>
      </c>
      <c r="GF13" s="54">
        <v>1862.7255674712949</v>
      </c>
      <c r="GG13" s="35">
        <v>800.1011890554455</v>
      </c>
      <c r="GH13" s="35">
        <v>1579.6562304326192</v>
      </c>
      <c r="GI13" s="35">
        <v>1999.1634874506276</v>
      </c>
      <c r="GJ13" s="35">
        <v>2549.7899674667706</v>
      </c>
      <c r="GK13" s="53" t="s">
        <v>16</v>
      </c>
      <c r="GL13" s="54" t="s">
        <v>16</v>
      </c>
      <c r="GM13" s="54">
        <v>1386.3296238854664</v>
      </c>
      <c r="GN13" s="54">
        <v>1374.4008367350104</v>
      </c>
      <c r="GO13" s="54">
        <v>1693.335845994035</v>
      </c>
      <c r="GP13" s="54">
        <v>1729.9004689083765</v>
      </c>
      <c r="GQ13" s="54">
        <v>1878.9217598711896</v>
      </c>
      <c r="GR13" s="54">
        <v>1771.5956947893881</v>
      </c>
      <c r="GS13" s="54">
        <v>1854.8111175421116</v>
      </c>
      <c r="GT13" s="54" t="s">
        <v>16</v>
      </c>
      <c r="GU13" s="54" t="s">
        <v>16</v>
      </c>
      <c r="GV13" s="54" t="s">
        <v>16</v>
      </c>
      <c r="GW13" s="54" t="s">
        <v>16</v>
      </c>
    </row>
    <row r="14" spans="1:205" s="162" customFormat="1">
      <c r="A14" s="58" t="s">
        <v>6</v>
      </c>
      <c r="B14" s="54">
        <v>5625.8717304724942</v>
      </c>
      <c r="C14" s="54">
        <v>5890.1471359510997</v>
      </c>
      <c r="D14" s="54">
        <v>6441.2849187115207</v>
      </c>
      <c r="E14" s="54">
        <v>7594.7829893181388</v>
      </c>
      <c r="F14" s="54">
        <v>8217.6610141380115</v>
      </c>
      <c r="G14" s="54">
        <v>8608.1549223170096</v>
      </c>
      <c r="H14" s="54">
        <v>8949.4078499731913</v>
      </c>
      <c r="I14" s="54">
        <v>8845.9965443992678</v>
      </c>
      <c r="J14" s="54">
        <v>9112.3491345914317</v>
      </c>
      <c r="K14" s="35">
        <v>9521.9043962257583</v>
      </c>
      <c r="L14" s="35">
        <v>9411.7556590806817</v>
      </c>
      <c r="M14" s="35">
        <v>10100.005694712821</v>
      </c>
      <c r="N14" s="35">
        <v>10427.281668336216</v>
      </c>
      <c r="O14" s="35">
        <v>10671.265903698224</v>
      </c>
      <c r="P14" s="53">
        <v>6739.4926149904431</v>
      </c>
      <c r="Q14" s="54">
        <v>7180.7163635821162</v>
      </c>
      <c r="R14" s="54">
        <v>8012.6922364924812</v>
      </c>
      <c r="S14" s="54">
        <v>9608.7432638330847</v>
      </c>
      <c r="T14" s="54">
        <v>10340.398361262483</v>
      </c>
      <c r="U14" s="54">
        <v>10991.898233729928</v>
      </c>
      <c r="V14" s="54">
        <v>11433.854595694507</v>
      </c>
      <c r="W14" s="54">
        <v>11235.709832113254</v>
      </c>
      <c r="X14" s="54">
        <v>11951.085862010774</v>
      </c>
      <c r="Y14" s="54">
        <v>12755.663658949099</v>
      </c>
      <c r="Z14" s="35">
        <v>13606.316734019825</v>
      </c>
      <c r="AA14" s="35">
        <v>13822.416726984486</v>
      </c>
      <c r="AB14" s="35">
        <v>14363.295724474559</v>
      </c>
      <c r="AC14" s="35">
        <v>14892.68132213213</v>
      </c>
      <c r="AD14" s="53">
        <v>5276.8481990311229</v>
      </c>
      <c r="AE14" s="54">
        <v>5588.0433417198155</v>
      </c>
      <c r="AF14" s="54">
        <v>6284.7002464223933</v>
      </c>
      <c r="AG14" s="54">
        <v>7328.8910572080522</v>
      </c>
      <c r="AH14" s="54">
        <v>7924.2969036508184</v>
      </c>
      <c r="AI14" s="54">
        <v>8352.9748073648589</v>
      </c>
      <c r="AJ14" s="54">
        <v>9323.5632605069586</v>
      </c>
      <c r="AK14" s="54">
        <v>8576.9108590273372</v>
      </c>
      <c r="AL14" s="54">
        <v>8507.5636736967826</v>
      </c>
      <c r="AM14" s="54">
        <v>8864.13914939202</v>
      </c>
      <c r="AN14" s="35">
        <v>8036.2192874650036</v>
      </c>
      <c r="AO14" s="35">
        <v>8646.943839863332</v>
      </c>
      <c r="AP14" s="35">
        <v>8572.3301473128467</v>
      </c>
      <c r="AQ14" s="35">
        <v>8699.2177930399703</v>
      </c>
      <c r="AR14" s="53">
        <v>5274.0806802395891</v>
      </c>
      <c r="AS14" s="54">
        <v>5342.8001326835238</v>
      </c>
      <c r="AT14" s="54">
        <v>5727.2166817364659</v>
      </c>
      <c r="AU14" s="54">
        <v>6696.5522296720219</v>
      </c>
      <c r="AV14" s="54">
        <v>7244.0607048599277</v>
      </c>
      <c r="AW14" s="54">
        <v>7473.9176257834806</v>
      </c>
      <c r="AX14" s="54">
        <v>7566.4208439732729</v>
      </c>
      <c r="AY14" s="54">
        <v>7610.782535746991</v>
      </c>
      <c r="AZ14" s="54">
        <v>7765.7353077317393</v>
      </c>
      <c r="BA14" s="54">
        <v>7823.9840693626556</v>
      </c>
      <c r="BB14" s="54">
        <v>8063.8134177511783</v>
      </c>
      <c r="BC14" s="35">
        <v>8439.6513694747664</v>
      </c>
      <c r="BD14" s="35">
        <v>8745.7506627776893</v>
      </c>
      <c r="BE14" s="35">
        <v>8738.8430156477734</v>
      </c>
      <c r="BF14" s="53">
        <v>4876.0981602853399</v>
      </c>
      <c r="BG14" s="54">
        <v>5058.927849700106</v>
      </c>
      <c r="BH14" s="54">
        <v>5432.7170834697308</v>
      </c>
      <c r="BI14" s="54">
        <v>6157.8436822671474</v>
      </c>
      <c r="BJ14" s="54">
        <v>6825.9946759496261</v>
      </c>
      <c r="BK14" s="54">
        <v>7036.5305285245286</v>
      </c>
      <c r="BL14" s="54">
        <v>7021.4397625261608</v>
      </c>
      <c r="BM14" s="54">
        <v>6935.7675633125727</v>
      </c>
      <c r="BN14" s="54">
        <v>6986.4925092598705</v>
      </c>
      <c r="BO14" s="54">
        <v>7311.3575572651289</v>
      </c>
      <c r="BP14" s="35">
        <v>7322.0829053124999</v>
      </c>
      <c r="BQ14" s="35">
        <v>8101.2668584165058</v>
      </c>
      <c r="BR14" s="35">
        <v>8449.6591565142808</v>
      </c>
      <c r="BS14" s="35">
        <v>8657.5403284266085</v>
      </c>
      <c r="BT14" s="53">
        <v>3250.6331389510015</v>
      </c>
      <c r="BU14" s="54">
        <v>3525.3484934500157</v>
      </c>
      <c r="BV14" s="54">
        <v>3754.9413965685412</v>
      </c>
      <c r="BW14" s="54">
        <v>5195.6666393240912</v>
      </c>
      <c r="BX14" s="54">
        <v>4830.5000629658043</v>
      </c>
      <c r="BY14" s="54">
        <v>4876.0507901504943</v>
      </c>
      <c r="BZ14" s="54" t="s">
        <v>16</v>
      </c>
      <c r="CA14" s="54" t="s">
        <v>16</v>
      </c>
      <c r="CB14" s="54" t="s">
        <v>16</v>
      </c>
      <c r="CC14" s="54" t="s">
        <v>16</v>
      </c>
      <c r="CD14" s="54" t="s">
        <v>16</v>
      </c>
      <c r="CE14" s="35">
        <v>4757.8194779326968</v>
      </c>
      <c r="CF14" s="35">
        <v>5205.3492008757084</v>
      </c>
      <c r="CG14" s="35">
        <v>5459.8227439107059</v>
      </c>
      <c r="CH14" s="53">
        <v>7593.7360369369553</v>
      </c>
      <c r="CI14" s="54">
        <v>7635.2718757602788</v>
      </c>
      <c r="CJ14" s="54">
        <v>7638.9114206128133</v>
      </c>
      <c r="CK14" s="54">
        <v>9008.2815918324832</v>
      </c>
      <c r="CL14" s="54">
        <v>9784.8806383872325</v>
      </c>
      <c r="CM14" s="54">
        <v>10932.468155227816</v>
      </c>
      <c r="CN14" s="54">
        <v>11580.90112702803</v>
      </c>
      <c r="CO14" s="54">
        <v>12245.959627380036</v>
      </c>
      <c r="CP14" s="54">
        <v>12401.405501286277</v>
      </c>
      <c r="CQ14" s="54">
        <v>13247.755840660746</v>
      </c>
      <c r="CR14" s="35">
        <v>13180.100144431717</v>
      </c>
      <c r="CS14" s="35">
        <v>13273.950874317956</v>
      </c>
      <c r="CT14" s="35">
        <v>14060.060000076825</v>
      </c>
      <c r="CU14" s="35">
        <v>14322.932514753064</v>
      </c>
      <c r="CV14" s="53">
        <v>3041.5059636411775</v>
      </c>
      <c r="CW14" s="54">
        <v>3623.5054163958653</v>
      </c>
      <c r="CX14" s="54">
        <v>3629.4266335957859</v>
      </c>
      <c r="CY14" s="54">
        <v>3823.242662078927</v>
      </c>
      <c r="CZ14" s="54">
        <v>3995.6057219257832</v>
      </c>
      <c r="DA14" s="54">
        <v>4032.1348746816848</v>
      </c>
      <c r="DB14" s="54">
        <v>4238.1950566283276</v>
      </c>
      <c r="DC14" s="54">
        <v>4439.5616732555436</v>
      </c>
      <c r="DD14" s="54">
        <v>4193.3215069736762</v>
      </c>
      <c r="DE14" s="54">
        <v>4473.1081276967871</v>
      </c>
      <c r="DF14" s="35">
        <v>4263.1179761050289</v>
      </c>
      <c r="DG14" s="35">
        <v>4502.3793155850599</v>
      </c>
      <c r="DH14" s="35">
        <v>4536.581883517827</v>
      </c>
      <c r="DI14" s="35">
        <v>5057.9736195990781</v>
      </c>
      <c r="DJ14" s="53" t="s">
        <v>16</v>
      </c>
      <c r="DK14" s="54" t="s">
        <v>16</v>
      </c>
      <c r="DL14" s="54" t="s">
        <v>16</v>
      </c>
      <c r="DM14" s="54" t="s">
        <v>16</v>
      </c>
      <c r="DN14" s="54" t="s">
        <v>16</v>
      </c>
      <c r="DO14" s="54" t="s">
        <v>16</v>
      </c>
      <c r="DP14" s="54" t="s">
        <v>16</v>
      </c>
      <c r="DQ14" s="54" t="s">
        <v>16</v>
      </c>
      <c r="DR14" s="54" t="s">
        <v>16</v>
      </c>
      <c r="DS14" s="54" t="s">
        <v>16</v>
      </c>
      <c r="DT14" s="35" t="s">
        <v>16</v>
      </c>
      <c r="DU14" s="35" t="s">
        <v>16</v>
      </c>
      <c r="DV14" s="35" t="s">
        <v>16</v>
      </c>
      <c r="DW14" s="53">
        <v>3568.2778010748893</v>
      </c>
      <c r="DX14" s="54">
        <v>3489.5291713628421</v>
      </c>
      <c r="DY14" s="54">
        <v>3770.1137478049604</v>
      </c>
      <c r="DZ14" s="54">
        <v>4017.6144944289276</v>
      </c>
      <c r="EA14" s="54">
        <v>4068.7935758007834</v>
      </c>
      <c r="EB14" s="54">
        <v>4258.9904779765138</v>
      </c>
      <c r="EC14" s="54">
        <v>4507.3571007468117</v>
      </c>
      <c r="ED14" s="54">
        <v>4265.9961825353339</v>
      </c>
      <c r="EE14" s="54">
        <v>3769.2117245598688</v>
      </c>
      <c r="EF14" s="678">
        <v>4227.9321662425482</v>
      </c>
      <c r="EG14" s="35">
        <v>4598.6467620872882</v>
      </c>
      <c r="EH14" s="35">
        <v>4423.9086561456943</v>
      </c>
      <c r="EI14" s="35">
        <v>5108.5381825246623</v>
      </c>
      <c r="EJ14" s="53">
        <v>3355.0874305435941</v>
      </c>
      <c r="EK14" s="54">
        <v>3566.677783329445</v>
      </c>
      <c r="EL14" s="54">
        <v>3621.9441354085666</v>
      </c>
      <c r="EM14" s="54">
        <v>3710.9165022331181</v>
      </c>
      <c r="EN14" s="54">
        <v>3807.1170246629063</v>
      </c>
      <c r="EO14" s="54">
        <v>4241.4465271526342</v>
      </c>
      <c r="EP14" s="54">
        <v>4435.7049750336455</v>
      </c>
      <c r="EQ14" s="54">
        <v>4523.3053357948756</v>
      </c>
      <c r="ER14" s="54">
        <v>4777.4128014957159</v>
      </c>
      <c r="ES14" s="35">
        <v>4342.7359302177701</v>
      </c>
      <c r="ET14" s="35">
        <v>4211.3203689702104</v>
      </c>
      <c r="EU14" s="35">
        <v>4846.3075226254205</v>
      </c>
      <c r="EV14" s="35">
        <v>4847.1499178514741</v>
      </c>
      <c r="EW14" s="53">
        <v>4409.7566746805014</v>
      </c>
      <c r="EX14" s="54">
        <v>4350.3874482123683</v>
      </c>
      <c r="EY14" s="54">
        <v>4406.1732187249963</v>
      </c>
      <c r="EZ14" s="54">
        <v>4402.5576466699858</v>
      </c>
      <c r="FA14" s="54">
        <v>4280.4743432585783</v>
      </c>
      <c r="FB14" s="54">
        <v>4103.7733893146387</v>
      </c>
      <c r="FC14" s="54">
        <v>4070.6470385120051</v>
      </c>
      <c r="FD14" s="54">
        <v>4021.5370264508551</v>
      </c>
      <c r="FE14" s="54">
        <v>4784.3698603881112</v>
      </c>
      <c r="FF14" s="35">
        <v>4386.9925956471379</v>
      </c>
      <c r="FG14" s="35">
        <v>4611.885475942202</v>
      </c>
      <c r="FH14" s="35">
        <v>4933.8494864033546</v>
      </c>
      <c r="FI14" s="35">
        <v>5388.1618514344846</v>
      </c>
      <c r="FJ14" s="53" t="s">
        <v>16</v>
      </c>
      <c r="FK14" s="54" t="s">
        <v>16</v>
      </c>
      <c r="FL14" s="54" t="s">
        <v>16</v>
      </c>
      <c r="FM14" s="54" t="s">
        <v>16</v>
      </c>
      <c r="FN14" s="54" t="s">
        <v>16</v>
      </c>
      <c r="FO14" s="54" t="s">
        <v>16</v>
      </c>
      <c r="FP14" s="54" t="s">
        <v>16</v>
      </c>
      <c r="FQ14" s="54" t="s">
        <v>16</v>
      </c>
      <c r="FR14" s="54" t="s">
        <v>16</v>
      </c>
      <c r="FS14" s="54" t="s">
        <v>16</v>
      </c>
      <c r="FT14" s="54" t="s">
        <v>16</v>
      </c>
      <c r="FU14" s="54" t="s">
        <v>16</v>
      </c>
      <c r="FV14" s="35" t="s">
        <v>16</v>
      </c>
      <c r="FW14" s="35" t="s">
        <v>16</v>
      </c>
      <c r="FX14" s="53" t="s">
        <v>16</v>
      </c>
      <c r="FY14" s="54" t="s">
        <v>16</v>
      </c>
      <c r="FZ14" s="54" t="s">
        <v>16</v>
      </c>
      <c r="GA14" s="54" t="s">
        <v>16</v>
      </c>
      <c r="GB14" s="54" t="s">
        <v>16</v>
      </c>
      <c r="GC14" s="54" t="s">
        <v>16</v>
      </c>
      <c r="GD14" s="54" t="s">
        <v>16</v>
      </c>
      <c r="GE14" s="54" t="s">
        <v>16</v>
      </c>
      <c r="GF14" s="54" t="s">
        <v>16</v>
      </c>
      <c r="GH14" s="54" t="s">
        <v>16</v>
      </c>
      <c r="GI14" s="35" t="s">
        <v>16</v>
      </c>
      <c r="GJ14" s="35" t="s">
        <v>16</v>
      </c>
      <c r="GK14" s="53" t="s">
        <v>16</v>
      </c>
      <c r="GL14" s="54" t="s">
        <v>16</v>
      </c>
      <c r="GM14" s="54" t="s">
        <v>16</v>
      </c>
      <c r="GN14" s="54" t="s">
        <v>16</v>
      </c>
      <c r="GO14" s="54" t="s">
        <v>16</v>
      </c>
      <c r="GP14" s="54" t="s">
        <v>16</v>
      </c>
      <c r="GQ14" s="54" t="s">
        <v>16</v>
      </c>
      <c r="GR14" s="54" t="s">
        <v>16</v>
      </c>
      <c r="GS14" s="54" t="s">
        <v>16</v>
      </c>
      <c r="GT14" s="54" t="s">
        <v>16</v>
      </c>
      <c r="GU14" s="54" t="s">
        <v>16</v>
      </c>
      <c r="GV14" s="54" t="s">
        <v>16</v>
      </c>
      <c r="GW14" s="54" t="s">
        <v>16</v>
      </c>
    </row>
    <row r="15" spans="1:205" s="162" customFormat="1">
      <c r="A15" s="58"/>
      <c r="B15" s="54"/>
      <c r="C15" s="54"/>
      <c r="D15" s="54"/>
      <c r="E15" s="54"/>
      <c r="F15" s="54"/>
      <c r="G15" s="54"/>
      <c r="H15" s="54"/>
      <c r="I15" s="54"/>
      <c r="J15" s="54"/>
      <c r="K15" s="35"/>
      <c r="L15" s="35"/>
      <c r="M15" s="35"/>
      <c r="N15" s="35"/>
      <c r="O15" s="35"/>
      <c r="P15" s="53"/>
      <c r="Q15" s="54"/>
      <c r="R15" s="54"/>
      <c r="S15" s="54"/>
      <c r="T15" s="54"/>
      <c r="U15" s="54"/>
      <c r="V15" s="54"/>
      <c r="W15" s="54"/>
      <c r="X15" s="54"/>
      <c r="Y15" s="54"/>
      <c r="Z15" s="35"/>
      <c r="AA15" s="35"/>
      <c r="AB15" s="35"/>
      <c r="AC15" s="35"/>
      <c r="AD15" s="53"/>
      <c r="AE15" s="54"/>
      <c r="AF15" s="54"/>
      <c r="AG15" s="54"/>
      <c r="AH15" s="54"/>
      <c r="AI15" s="54"/>
      <c r="AJ15" s="54"/>
      <c r="AK15" s="54"/>
      <c r="AL15" s="54"/>
      <c r="AM15" s="54"/>
      <c r="AN15" s="35"/>
      <c r="AO15" s="35"/>
      <c r="AP15" s="35"/>
      <c r="AQ15" s="35"/>
      <c r="AR15" s="53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35"/>
      <c r="BD15" s="35"/>
      <c r="BE15" s="35"/>
      <c r="BF15" s="53"/>
      <c r="BG15" s="54"/>
      <c r="BH15" s="54"/>
      <c r="BI15" s="54"/>
      <c r="BJ15" s="54"/>
      <c r="BK15" s="54"/>
      <c r="BL15" s="54"/>
      <c r="BM15" s="54"/>
      <c r="BN15" s="54"/>
      <c r="BO15" s="54"/>
      <c r="BP15" s="35"/>
      <c r="BQ15" s="35"/>
      <c r="BR15" s="35"/>
      <c r="BS15" s="35"/>
      <c r="BT15" s="53"/>
      <c r="BU15" s="54"/>
      <c r="BV15" s="54"/>
      <c r="BW15" s="54"/>
      <c r="BX15" s="54"/>
      <c r="BY15" s="54"/>
      <c r="BZ15" s="54"/>
      <c r="CA15" s="54"/>
      <c r="CB15" s="54"/>
      <c r="CC15" s="54"/>
      <c r="CD15" s="35"/>
      <c r="CE15" s="35"/>
      <c r="CF15" s="35"/>
      <c r="CG15" s="35"/>
      <c r="CH15" s="53"/>
      <c r="CI15" s="54"/>
      <c r="CJ15" s="54"/>
      <c r="CK15" s="54"/>
      <c r="CL15" s="54"/>
      <c r="CM15" s="54"/>
      <c r="CN15" s="54"/>
      <c r="CO15" s="54"/>
      <c r="CP15" s="54"/>
      <c r="CQ15" s="54"/>
      <c r="CR15" s="35"/>
      <c r="CS15" s="35"/>
      <c r="CT15" s="35"/>
      <c r="CU15" s="35"/>
      <c r="CV15" s="53"/>
      <c r="CW15" s="54"/>
      <c r="CX15" s="54"/>
      <c r="CY15" s="54"/>
      <c r="CZ15" s="54"/>
      <c r="DA15" s="54"/>
      <c r="DB15" s="54"/>
      <c r="DC15" s="54"/>
      <c r="DD15" s="54"/>
      <c r="DE15" s="54"/>
      <c r="DF15" s="35"/>
      <c r="DG15" s="35"/>
      <c r="DH15" s="35"/>
      <c r="DI15" s="35"/>
      <c r="DJ15" s="53"/>
      <c r="DK15" s="54"/>
      <c r="DL15" s="54"/>
      <c r="DM15" s="54"/>
      <c r="DN15" s="54"/>
      <c r="DO15" s="54"/>
      <c r="DP15" s="54"/>
      <c r="DQ15" s="54"/>
      <c r="DR15" s="54"/>
      <c r="DS15" s="35"/>
      <c r="DT15" s="35"/>
      <c r="DU15" s="35"/>
      <c r="DV15" s="35"/>
      <c r="DW15" s="53"/>
      <c r="DX15" s="54"/>
      <c r="DY15" s="54"/>
      <c r="DZ15" s="54"/>
      <c r="EA15" s="54"/>
      <c r="EB15" s="54"/>
      <c r="EC15" s="54"/>
      <c r="ED15" s="54"/>
      <c r="EE15" s="54"/>
      <c r="EF15" s="678"/>
      <c r="EG15" s="35"/>
      <c r="EH15" s="35"/>
      <c r="EI15" s="35"/>
      <c r="EJ15" s="53"/>
      <c r="EK15" s="54"/>
      <c r="EL15" s="54"/>
      <c r="EM15" s="54"/>
      <c r="EN15" s="54"/>
      <c r="EO15" s="54"/>
      <c r="EP15" s="54"/>
      <c r="EQ15" s="54"/>
      <c r="ER15" s="54"/>
      <c r="ES15" s="35"/>
      <c r="ET15" s="35"/>
      <c r="EU15" s="35"/>
      <c r="EV15" s="35"/>
      <c r="EW15" s="53"/>
      <c r="EX15" s="54"/>
      <c r="EY15" s="54"/>
      <c r="EZ15" s="54"/>
      <c r="FA15" s="54"/>
      <c r="FB15" s="54"/>
      <c r="FC15" s="54"/>
      <c r="FD15" s="54"/>
      <c r="FE15" s="54"/>
      <c r="FF15" s="35"/>
      <c r="FG15" s="35"/>
      <c r="FH15" s="35"/>
      <c r="FI15" s="35"/>
      <c r="FJ15" s="53"/>
      <c r="FK15" s="54"/>
      <c r="FL15" s="54"/>
      <c r="FM15" s="54"/>
      <c r="FN15" s="54"/>
      <c r="FO15" s="54"/>
      <c r="FP15" s="54"/>
      <c r="FQ15" s="54"/>
      <c r="FR15" s="54"/>
      <c r="FS15" s="54"/>
      <c r="FT15" s="35"/>
      <c r="FU15" s="35"/>
      <c r="FV15" s="35"/>
      <c r="FW15" s="35"/>
      <c r="FX15" s="53"/>
      <c r="FY15" s="54"/>
      <c r="FZ15" s="54"/>
      <c r="GA15" s="54"/>
      <c r="GB15" s="54"/>
      <c r="GC15" s="54"/>
      <c r="GD15" s="54"/>
      <c r="GE15" s="54"/>
      <c r="GF15" s="54"/>
      <c r="GH15" s="35"/>
      <c r="GI15" s="35"/>
      <c r="GJ15" s="35"/>
      <c r="GK15" s="53"/>
      <c r="GL15" s="54"/>
      <c r="GM15" s="54"/>
      <c r="GN15" s="54"/>
      <c r="GO15" s="54"/>
      <c r="GP15" s="54"/>
      <c r="GQ15" s="54"/>
      <c r="GR15" s="54"/>
      <c r="GS15" s="54"/>
      <c r="GT15" s="35"/>
      <c r="GU15" s="35"/>
      <c r="GV15" s="35"/>
      <c r="GW15" s="35"/>
    </row>
    <row r="16" spans="1:205" s="162" customFormat="1">
      <c r="A16" s="58" t="s">
        <v>7</v>
      </c>
      <c r="B16" s="54">
        <v>3744.0691888001111</v>
      </c>
      <c r="C16" s="54">
        <v>4244.4401203023672</v>
      </c>
      <c r="D16" s="54">
        <v>5353.3543035170505</v>
      </c>
      <c r="E16" s="54">
        <v>5484.5013654970953</v>
      </c>
      <c r="F16" s="54">
        <v>5778.5918369856436</v>
      </c>
      <c r="G16" s="54">
        <v>6051.1463194138232</v>
      </c>
      <c r="H16" s="54">
        <v>6482.3586608617261</v>
      </c>
      <c r="I16" s="54">
        <v>6462.1064011637445</v>
      </c>
      <c r="J16" s="54">
        <v>6700.9274185201111</v>
      </c>
      <c r="K16" s="35">
        <v>6700.9128499211174</v>
      </c>
      <c r="L16" s="35">
        <v>7076.8418827730902</v>
      </c>
      <c r="M16" s="35">
        <v>7701.0966885422686</v>
      </c>
      <c r="N16" s="35">
        <v>8480.7031916080741</v>
      </c>
      <c r="O16" s="35">
        <v>8874.3390144641362</v>
      </c>
      <c r="P16" s="53">
        <v>4292.3544962653132</v>
      </c>
      <c r="Q16" s="54">
        <v>4278.0136105527272</v>
      </c>
      <c r="R16" s="54">
        <v>5088.5105008811779</v>
      </c>
      <c r="S16" s="54">
        <v>5297.8725632083961</v>
      </c>
      <c r="T16" s="54">
        <v>5613.5575984086199</v>
      </c>
      <c r="U16" s="54">
        <v>5792.179268046536</v>
      </c>
      <c r="V16" s="54">
        <v>6320.8630592295367</v>
      </c>
      <c r="W16" s="54">
        <v>6276.245362822383</v>
      </c>
      <c r="X16" s="54">
        <v>6633.8124325200224</v>
      </c>
      <c r="Y16" s="54">
        <v>6462.4215413361544</v>
      </c>
      <c r="Z16" s="35">
        <v>7699.886539677228</v>
      </c>
      <c r="AA16" s="35">
        <v>7710.4842209146072</v>
      </c>
      <c r="AB16" s="35">
        <v>8254.7603559827803</v>
      </c>
      <c r="AC16" s="35">
        <v>8640.0293175952229</v>
      </c>
      <c r="AD16" s="53">
        <v>3871.5483076493551</v>
      </c>
      <c r="AE16" s="54">
        <v>5194.9854136212325</v>
      </c>
      <c r="AF16" s="54">
        <v>6152.1597967408143</v>
      </c>
      <c r="AG16" s="54">
        <v>6209.5450157659952</v>
      </c>
      <c r="AH16" s="54">
        <v>6320.132032435512</v>
      </c>
      <c r="AI16" s="54">
        <v>6645.2840586167868</v>
      </c>
      <c r="AJ16" s="54">
        <v>7395.0299321976545</v>
      </c>
      <c r="AK16" s="54">
        <v>7323.1996678384066</v>
      </c>
      <c r="AL16" s="54">
        <v>7243.5792785139856</v>
      </c>
      <c r="AM16" s="54">
        <v>7519.237021571631</v>
      </c>
      <c r="AN16" s="35">
        <v>7710.5913300130478</v>
      </c>
      <c r="AO16" s="35">
        <v>8477.785316349642</v>
      </c>
      <c r="AP16" s="35">
        <v>9460.7500612311342</v>
      </c>
      <c r="AQ16" s="35">
        <v>10021.822271461146</v>
      </c>
      <c r="AR16" s="53">
        <v>3217.1438569478951</v>
      </c>
      <c r="AS16" s="54">
        <v>3761.3129887622381</v>
      </c>
      <c r="AT16" s="54">
        <v>4784.9896761039327</v>
      </c>
      <c r="AU16" s="54">
        <v>5309.4966469511264</v>
      </c>
      <c r="AV16" s="54" t="s">
        <v>16</v>
      </c>
      <c r="AW16" s="54" t="s">
        <v>16</v>
      </c>
      <c r="AX16" s="54" t="s">
        <v>16</v>
      </c>
      <c r="AY16" s="54" t="s">
        <v>16</v>
      </c>
      <c r="AZ16" s="54" t="s">
        <v>16</v>
      </c>
      <c r="BA16" s="54" t="s">
        <v>16</v>
      </c>
      <c r="BB16" s="54" t="s">
        <v>16</v>
      </c>
      <c r="BC16" s="35">
        <v>0</v>
      </c>
      <c r="BD16" s="35">
        <v>0</v>
      </c>
      <c r="BE16" s="35" t="s">
        <v>16</v>
      </c>
      <c r="BF16" s="53">
        <v>2965.913652171987</v>
      </c>
      <c r="BG16" s="54">
        <v>3376.98812491748</v>
      </c>
      <c r="BH16" s="54">
        <v>4161.3174651071204</v>
      </c>
      <c r="BI16" s="54">
        <v>4062.8398915504954</v>
      </c>
      <c r="BJ16" s="54">
        <v>4484.453466463543</v>
      </c>
      <c r="BK16" s="54">
        <v>4868.0296519311396</v>
      </c>
      <c r="BL16" s="54">
        <v>5234.5859184722294</v>
      </c>
      <c r="BM16" s="54">
        <v>5313.1789075789075</v>
      </c>
      <c r="BN16" s="54">
        <v>5814.4580254505099</v>
      </c>
      <c r="BO16" s="54">
        <v>5761.5095454042066</v>
      </c>
      <c r="BP16" s="35">
        <v>5948.4021046801445</v>
      </c>
      <c r="BQ16" s="35">
        <v>6147.8410579019437</v>
      </c>
      <c r="BR16" s="35">
        <v>7002.0066524015101</v>
      </c>
      <c r="BS16" s="35">
        <v>6828.5427508249668</v>
      </c>
      <c r="BT16" s="53">
        <v>3114.5963234512806</v>
      </c>
      <c r="BU16" s="54">
        <v>3501.2897911554237</v>
      </c>
      <c r="BV16" s="54">
        <v>4121.513325075035</v>
      </c>
      <c r="BW16" s="54">
        <v>4177.4151106137961</v>
      </c>
      <c r="BX16" s="54">
        <v>4331.5316597215169</v>
      </c>
      <c r="BY16" s="54">
        <v>4363.6369597090725</v>
      </c>
      <c r="BZ16" s="54">
        <v>5168.0872474854514</v>
      </c>
      <c r="CA16" s="54">
        <v>5286.066184721476</v>
      </c>
      <c r="CB16" s="54">
        <v>5917.438136581628</v>
      </c>
      <c r="CC16" s="54">
        <v>5734.4816231774194</v>
      </c>
      <c r="CD16" s="35">
        <v>5692.1408152191725</v>
      </c>
      <c r="CE16" s="35">
        <v>5854.8745013639673</v>
      </c>
      <c r="CF16" s="35">
        <v>6978.7046791416442</v>
      </c>
      <c r="CG16" s="35">
        <v>7479.0441605204733</v>
      </c>
      <c r="CH16" s="53" t="s">
        <v>16</v>
      </c>
      <c r="CI16" s="54" t="s">
        <v>16</v>
      </c>
      <c r="CJ16" s="54" t="s">
        <v>16</v>
      </c>
      <c r="CK16" s="54" t="s">
        <v>16</v>
      </c>
      <c r="CL16" s="54" t="s">
        <v>16</v>
      </c>
      <c r="CM16" s="54" t="s">
        <v>16</v>
      </c>
      <c r="CN16" s="54" t="s">
        <v>16</v>
      </c>
      <c r="CO16" s="54" t="s">
        <v>16</v>
      </c>
      <c r="CP16" s="54" t="s">
        <v>16</v>
      </c>
      <c r="CQ16" s="54" t="s">
        <v>16</v>
      </c>
      <c r="CR16" s="54" t="s">
        <v>16</v>
      </c>
      <c r="CS16" s="54" t="s">
        <v>16</v>
      </c>
      <c r="CT16" s="35" t="s">
        <v>16</v>
      </c>
      <c r="CU16" s="35" t="s">
        <v>16</v>
      </c>
      <c r="CV16" s="53">
        <v>1436.1909838738902</v>
      </c>
      <c r="CW16" s="54">
        <v>1671.9130595057493</v>
      </c>
      <c r="CX16" s="54">
        <v>1846.6375199630636</v>
      </c>
      <c r="CY16" s="54">
        <v>1757.9278764814176</v>
      </c>
      <c r="CZ16" s="54">
        <v>2025.11199315607</v>
      </c>
      <c r="DA16" s="54">
        <v>2114.5611219004622</v>
      </c>
      <c r="DB16" s="54">
        <v>2229.6047143771079</v>
      </c>
      <c r="DC16" s="54">
        <v>2224.8422346183097</v>
      </c>
      <c r="DD16" s="54">
        <v>2303.4212658227848</v>
      </c>
      <c r="DE16" s="54">
        <v>2652.9503215841764</v>
      </c>
      <c r="DF16" s="35">
        <v>2663.5432846079325</v>
      </c>
      <c r="DG16" s="35">
        <v>2748.0304170066784</v>
      </c>
      <c r="DH16" s="35">
        <v>2836.3428191634762</v>
      </c>
      <c r="DI16" s="35">
        <v>3021.2440089024276</v>
      </c>
      <c r="DJ16" s="53" t="s">
        <v>16</v>
      </c>
      <c r="DK16" s="54" t="s">
        <v>16</v>
      </c>
      <c r="DL16" s="54" t="s">
        <v>16</v>
      </c>
      <c r="DM16" s="54" t="s">
        <v>16</v>
      </c>
      <c r="DN16" s="54" t="s">
        <v>16</v>
      </c>
      <c r="DO16" s="54" t="s">
        <v>16</v>
      </c>
      <c r="DP16" s="54" t="s">
        <v>16</v>
      </c>
      <c r="DQ16" s="54" t="s">
        <v>16</v>
      </c>
      <c r="DR16" s="54" t="s">
        <v>16</v>
      </c>
      <c r="DS16" s="54" t="s">
        <v>16</v>
      </c>
      <c r="DT16" s="35" t="s">
        <v>16</v>
      </c>
      <c r="DU16" s="35" t="s">
        <v>16</v>
      </c>
      <c r="DV16" s="35" t="s">
        <v>16</v>
      </c>
      <c r="DW16" s="53">
        <v>1762.7162107147758</v>
      </c>
      <c r="DX16" s="54">
        <v>2028.7922751026902</v>
      </c>
      <c r="DY16" s="54">
        <v>1936.6631478182801</v>
      </c>
      <c r="DZ16" s="54">
        <v>2185.5897518753604</v>
      </c>
      <c r="EA16" s="54">
        <v>2186.2627521617269</v>
      </c>
      <c r="EB16" s="54">
        <v>2316.322990040992</v>
      </c>
      <c r="EC16" s="54">
        <v>2336.0594741082546</v>
      </c>
      <c r="ED16" s="54">
        <v>2586.2664423707838</v>
      </c>
      <c r="EE16" s="54">
        <v>2662.3103308412292</v>
      </c>
      <c r="EF16" s="678">
        <v>2561.893886018288</v>
      </c>
      <c r="EG16" s="35">
        <v>2653.3637594336874</v>
      </c>
      <c r="EH16" s="35">
        <v>2676.6686234765093</v>
      </c>
      <c r="EI16" s="35">
        <v>2948.206331011575</v>
      </c>
      <c r="EJ16" s="53">
        <v>1626.6523346249267</v>
      </c>
      <c r="EK16" s="54">
        <v>1771.3210551374882</v>
      </c>
      <c r="EL16" s="54">
        <v>1679.6904798359808</v>
      </c>
      <c r="EM16" s="54">
        <v>1927.0772973570718</v>
      </c>
      <c r="EN16" s="54">
        <v>2070.259912843841</v>
      </c>
      <c r="EO16" s="54">
        <v>2182.9038895423355</v>
      </c>
      <c r="EP16" s="54">
        <v>2160.6034449480799</v>
      </c>
      <c r="EQ16" s="54">
        <v>2262.447811296584</v>
      </c>
      <c r="ER16" s="54">
        <v>2706.4528868135658</v>
      </c>
      <c r="ES16" s="35">
        <v>2759.9922096748414</v>
      </c>
      <c r="ET16" s="35">
        <v>2858.9904021031653</v>
      </c>
      <c r="EU16" s="35">
        <v>2999.080479222413</v>
      </c>
      <c r="EV16" s="35">
        <v>3058.7997780381857</v>
      </c>
      <c r="EW16" s="53">
        <v>1673.4859903381644</v>
      </c>
      <c r="EX16" s="54">
        <v>1769.2377081945372</v>
      </c>
      <c r="EY16" s="54">
        <v>1749.3815472009283</v>
      </c>
      <c r="EZ16" s="54">
        <v>1944.356306523403</v>
      </c>
      <c r="FA16" s="54">
        <v>2099.2714444189046</v>
      </c>
      <c r="FB16" s="54">
        <v>2146.9275735658375</v>
      </c>
      <c r="FC16" s="54">
        <v>2173.2377970944017</v>
      </c>
      <c r="FD16" s="54">
        <v>2574.5317155780403</v>
      </c>
      <c r="FE16" s="54">
        <v>2750.2008697261285</v>
      </c>
      <c r="FF16" s="35">
        <v>2704.6577203584079</v>
      </c>
      <c r="FG16" s="35">
        <v>2613.2325728672713</v>
      </c>
      <c r="FH16" s="35">
        <v>2786.1323393172402</v>
      </c>
      <c r="FI16" s="35">
        <v>3330.994789053942</v>
      </c>
      <c r="FJ16" s="53" t="s">
        <v>16</v>
      </c>
      <c r="FK16" s="54" t="s">
        <v>16</v>
      </c>
      <c r="FL16" s="54" t="s">
        <v>16</v>
      </c>
      <c r="FM16" s="54" t="s">
        <v>16</v>
      </c>
      <c r="FN16" s="54" t="s">
        <v>16</v>
      </c>
      <c r="FO16" s="54" t="s">
        <v>16</v>
      </c>
      <c r="FP16" s="54" t="s">
        <v>16</v>
      </c>
      <c r="FQ16" s="54" t="s">
        <v>16</v>
      </c>
      <c r="FR16" s="54" t="s">
        <v>16</v>
      </c>
      <c r="FS16" s="54" t="s">
        <v>16</v>
      </c>
      <c r="FT16" s="54" t="s">
        <v>16</v>
      </c>
      <c r="FU16" s="54" t="s">
        <v>16</v>
      </c>
      <c r="FV16" s="35" t="s">
        <v>16</v>
      </c>
      <c r="FW16" s="35" t="s">
        <v>16</v>
      </c>
      <c r="FX16" s="53" t="s">
        <v>16</v>
      </c>
      <c r="FY16" s="54" t="s">
        <v>16</v>
      </c>
      <c r="FZ16" s="54" t="s">
        <v>16</v>
      </c>
      <c r="GA16" s="54" t="s">
        <v>16</v>
      </c>
      <c r="GB16" s="54" t="s">
        <v>16</v>
      </c>
      <c r="GC16" s="54" t="s">
        <v>16</v>
      </c>
      <c r="GD16" s="54" t="s">
        <v>16</v>
      </c>
      <c r="GE16" s="54" t="s">
        <v>16</v>
      </c>
      <c r="GF16" s="54" t="s">
        <v>16</v>
      </c>
      <c r="GH16" s="54" t="s">
        <v>16</v>
      </c>
      <c r="GI16" s="35" t="s">
        <v>16</v>
      </c>
      <c r="GJ16" s="35" t="s">
        <v>16</v>
      </c>
      <c r="GK16" s="53" t="s">
        <v>16</v>
      </c>
      <c r="GL16" s="54" t="s">
        <v>16</v>
      </c>
      <c r="GM16" s="54" t="s">
        <v>16</v>
      </c>
      <c r="GN16" s="54" t="s">
        <v>16</v>
      </c>
      <c r="GO16" s="54" t="s">
        <v>16</v>
      </c>
      <c r="GP16" s="54" t="s">
        <v>16</v>
      </c>
      <c r="GQ16" s="54" t="s">
        <v>16</v>
      </c>
      <c r="GR16" s="54" t="s">
        <v>16</v>
      </c>
      <c r="GS16" s="54" t="s">
        <v>16</v>
      </c>
      <c r="GT16" s="54" t="s">
        <v>16</v>
      </c>
      <c r="GU16" s="54" t="s">
        <v>16</v>
      </c>
      <c r="GV16" s="54" t="s">
        <v>16</v>
      </c>
      <c r="GW16" s="54" t="s">
        <v>16</v>
      </c>
    </row>
    <row r="17" spans="1:205" s="162" customFormat="1">
      <c r="A17" s="58" t="s">
        <v>8</v>
      </c>
      <c r="B17" s="54">
        <v>2329.2636887728659</v>
      </c>
      <c r="C17" s="54">
        <v>2641.4654501524133</v>
      </c>
      <c r="D17" s="54">
        <v>3814.3700596722756</v>
      </c>
      <c r="E17" s="54">
        <v>4044.6112674398</v>
      </c>
      <c r="F17" s="54">
        <v>4274.6314828137183</v>
      </c>
      <c r="G17" s="54">
        <v>4345.6848988648098</v>
      </c>
      <c r="H17" s="54">
        <v>4727.8210804697346</v>
      </c>
      <c r="I17" s="54">
        <v>4913.1496364866853</v>
      </c>
      <c r="J17" s="54">
        <v>5007.3280611318469</v>
      </c>
      <c r="K17" s="35">
        <v>5020.9618283287209</v>
      </c>
      <c r="L17" s="35">
        <v>4680.7134603711356</v>
      </c>
      <c r="M17" s="35">
        <v>5917.1599850894736</v>
      </c>
      <c r="N17" s="35">
        <v>6140.4698653178466</v>
      </c>
      <c r="O17" s="35">
        <v>6551.617396408581</v>
      </c>
      <c r="P17" s="53">
        <v>3126.6045924897549</v>
      </c>
      <c r="Q17" s="54">
        <v>3579.9318667826956</v>
      </c>
      <c r="R17" s="54">
        <v>5436.0803069607546</v>
      </c>
      <c r="S17" s="54">
        <v>5939.1338253908243</v>
      </c>
      <c r="T17" s="54">
        <v>6358.940319127315</v>
      </c>
      <c r="U17" s="54">
        <v>6122.61917436571</v>
      </c>
      <c r="V17" s="54">
        <v>6673.6537324797373</v>
      </c>
      <c r="W17" s="54">
        <v>6924.6743452015862</v>
      </c>
      <c r="X17" s="54">
        <v>7230.8335837161221</v>
      </c>
      <c r="Y17" s="54">
        <v>7317.6166661495799</v>
      </c>
      <c r="Z17" s="35">
        <v>5050.5646526466007</v>
      </c>
      <c r="AA17" s="35">
        <v>7960.8784910252934</v>
      </c>
      <c r="AB17" s="35">
        <v>8297.3529363981888</v>
      </c>
      <c r="AC17" s="35">
        <v>8843.0280938062988</v>
      </c>
      <c r="AD17" s="53">
        <v>2055.1683154534799</v>
      </c>
      <c r="AE17" s="54">
        <v>2267.6520026610401</v>
      </c>
      <c r="AF17" s="54">
        <v>3304.7083808434036</v>
      </c>
      <c r="AG17" s="54">
        <v>3328.9801259910741</v>
      </c>
      <c r="AH17" s="54">
        <v>3515.9553806397139</v>
      </c>
      <c r="AI17" s="54">
        <v>3599.8910353486517</v>
      </c>
      <c r="AJ17" s="54">
        <v>4193.7744406454922</v>
      </c>
      <c r="AK17" s="54">
        <v>4451.4248136478527</v>
      </c>
      <c r="AL17" s="54">
        <v>4325.1712693781938</v>
      </c>
      <c r="AM17" s="54">
        <v>4459.4249368877536</v>
      </c>
      <c r="AN17" s="35">
        <v>5743.3533421659313</v>
      </c>
      <c r="AO17" s="35">
        <v>5421.918081455854</v>
      </c>
      <c r="AP17" s="35">
        <v>5650.9593312962597</v>
      </c>
      <c r="AQ17" s="35">
        <v>5989.1513057002476</v>
      </c>
      <c r="AR17" s="53">
        <v>2074.6767277844051</v>
      </c>
      <c r="AS17" s="54">
        <v>2346.1253638890798</v>
      </c>
      <c r="AT17" s="54">
        <v>3278.8950334585124</v>
      </c>
      <c r="AU17" s="54">
        <v>3438.7167503172441</v>
      </c>
      <c r="AV17" s="54">
        <v>3624.4446485480435</v>
      </c>
      <c r="AW17" s="54">
        <v>3864.5437621267401</v>
      </c>
      <c r="AX17" s="54">
        <v>4127.0592988676872</v>
      </c>
      <c r="AY17" s="54">
        <v>4255.6924069936958</v>
      </c>
      <c r="AZ17" s="54">
        <v>4339.7362195348551</v>
      </c>
      <c r="BA17" s="54">
        <v>4297.9245666867664</v>
      </c>
      <c r="BB17" s="54">
        <v>3929.2980177823674</v>
      </c>
      <c r="BC17" s="35">
        <v>4727.6248393973965</v>
      </c>
      <c r="BD17" s="35">
        <v>4880.2722533409778</v>
      </c>
      <c r="BE17" s="35">
        <v>5116.667503734564</v>
      </c>
      <c r="BF17" s="53">
        <v>1889.0124915850101</v>
      </c>
      <c r="BG17" s="54">
        <v>2092.4378173678492</v>
      </c>
      <c r="BH17" s="54">
        <v>2001.8802218708968</v>
      </c>
      <c r="BI17" s="54">
        <v>2304.0865719302742</v>
      </c>
      <c r="BJ17" s="54">
        <v>2376.1132468310075</v>
      </c>
      <c r="BK17" s="54">
        <v>2579.8239106002757</v>
      </c>
      <c r="BL17" s="54">
        <v>2652.6502461340433</v>
      </c>
      <c r="BM17" s="54">
        <v>2979.0945125008575</v>
      </c>
      <c r="BN17" s="54">
        <v>2868.3270128475233</v>
      </c>
      <c r="BO17" s="54">
        <v>2809.8161505461626</v>
      </c>
      <c r="BP17" s="35">
        <v>3978.5373537310643</v>
      </c>
      <c r="BQ17" s="35">
        <v>3191.2842252164355</v>
      </c>
      <c r="BR17" s="35">
        <v>2869.0123714248912</v>
      </c>
      <c r="BS17" s="35">
        <v>3409.5580035029457</v>
      </c>
      <c r="BT17" s="53">
        <v>1149.8245315265453</v>
      </c>
      <c r="BU17" s="54">
        <v>1539.8525339222717</v>
      </c>
      <c r="BV17" s="54">
        <v>2125.6609908366581</v>
      </c>
      <c r="BW17" s="54">
        <v>2221.9280051353448</v>
      </c>
      <c r="BX17" s="54">
        <v>2458.105490616706</v>
      </c>
      <c r="BY17" s="54">
        <v>2512.5239408435509</v>
      </c>
      <c r="BZ17" s="54">
        <v>3012.5526690763891</v>
      </c>
      <c r="CA17" s="54">
        <v>2986.6464098662536</v>
      </c>
      <c r="CB17" s="54">
        <v>3059.3193003698971</v>
      </c>
      <c r="CC17" s="54">
        <v>3065.5415484516939</v>
      </c>
      <c r="CD17" s="35">
        <v>3873.4736973046565</v>
      </c>
      <c r="CE17" s="35">
        <v>3290.5623396011206</v>
      </c>
      <c r="CF17" s="35">
        <v>3340.7080458950018</v>
      </c>
      <c r="CG17" s="35">
        <v>4199.319501414454</v>
      </c>
      <c r="CH17" s="53">
        <v>1450.4177464776083</v>
      </c>
      <c r="CI17" s="54">
        <v>1713.9036650130033</v>
      </c>
      <c r="CJ17" s="54">
        <v>2401.4099234462874</v>
      </c>
      <c r="CK17" s="54">
        <v>2713.6310572810844</v>
      </c>
      <c r="CL17" s="54">
        <v>2974.534894356535</v>
      </c>
      <c r="CM17" s="54">
        <v>2793.2590444492816</v>
      </c>
      <c r="CN17" s="54">
        <v>3631.5839389988337</v>
      </c>
      <c r="CO17" s="54">
        <v>3919.5810490767949</v>
      </c>
      <c r="CP17" s="54">
        <v>3978.9922156577341</v>
      </c>
      <c r="CQ17" s="54">
        <v>3395.9824426446944</v>
      </c>
      <c r="CR17" s="35">
        <v>4694.2729318701295</v>
      </c>
      <c r="CS17" s="35">
        <v>4206.9529493254095</v>
      </c>
      <c r="CT17" s="35">
        <v>4356.8070029515438</v>
      </c>
      <c r="CU17" s="35">
        <v>4632.801893165316</v>
      </c>
      <c r="CV17" s="53">
        <v>605.13254255117522</v>
      </c>
      <c r="CW17" s="54">
        <v>629.03265649646346</v>
      </c>
      <c r="CX17" s="54">
        <v>725.00974785112089</v>
      </c>
      <c r="CY17" s="54">
        <v>735.01722898501896</v>
      </c>
      <c r="CZ17" s="54">
        <v>797.11552476096392</v>
      </c>
      <c r="DA17" s="54">
        <v>789.25049542026079</v>
      </c>
      <c r="DB17" s="54">
        <v>783.03608278330501</v>
      </c>
      <c r="DC17" s="54">
        <v>793.47805921596535</v>
      </c>
      <c r="DD17" s="54">
        <v>797.79480186590831</v>
      </c>
      <c r="DE17" s="54">
        <v>1449.0591518330407</v>
      </c>
      <c r="DF17" s="35">
        <v>1744.5903284490387</v>
      </c>
      <c r="DG17" s="35">
        <v>1714.8226108258837</v>
      </c>
      <c r="DH17" s="35">
        <v>1752.6794807927502</v>
      </c>
      <c r="DI17" s="35">
        <v>1782.455401842858</v>
      </c>
      <c r="DJ17" s="53" t="s">
        <v>16</v>
      </c>
      <c r="DK17" s="54" t="s">
        <v>16</v>
      </c>
      <c r="DL17" s="54" t="s">
        <v>16</v>
      </c>
      <c r="DM17" s="54" t="s">
        <v>16</v>
      </c>
      <c r="DN17" s="54" t="s">
        <v>16</v>
      </c>
      <c r="DO17" s="54" t="s">
        <v>16</v>
      </c>
      <c r="DP17" s="54" t="s">
        <v>16</v>
      </c>
      <c r="DQ17" s="54" t="s">
        <v>16</v>
      </c>
      <c r="DR17" s="54" t="s">
        <v>16</v>
      </c>
      <c r="DS17" s="54" t="s">
        <v>16</v>
      </c>
      <c r="DT17" s="35" t="s">
        <v>16</v>
      </c>
      <c r="DU17" s="35" t="s">
        <v>16</v>
      </c>
      <c r="DV17" s="35" t="s">
        <v>16</v>
      </c>
      <c r="DW17" s="53" t="s">
        <v>43</v>
      </c>
      <c r="DX17" s="54">
        <v>804.62089131397397</v>
      </c>
      <c r="DY17" s="54">
        <v>825.29155584818318</v>
      </c>
      <c r="DZ17" s="54">
        <v>880.51949430729621</v>
      </c>
      <c r="EA17" s="54">
        <v>852.94631255046841</v>
      </c>
      <c r="EB17" s="54">
        <v>834.24700436862906</v>
      </c>
      <c r="EC17" s="54">
        <v>834.41477015289047</v>
      </c>
      <c r="ED17" s="54">
        <v>1582.9354541814498</v>
      </c>
      <c r="EE17" s="54">
        <v>1041.5745942730903</v>
      </c>
      <c r="EF17" s="678">
        <v>1796.502854698093</v>
      </c>
      <c r="EG17" s="35">
        <v>1824.1673044143586</v>
      </c>
      <c r="EH17" s="35">
        <v>1813.5412178320635</v>
      </c>
      <c r="EI17" s="35">
        <v>1713.4801545929911</v>
      </c>
      <c r="EJ17" s="53" t="s">
        <v>43</v>
      </c>
      <c r="EK17" s="54">
        <v>703.11920708520665</v>
      </c>
      <c r="EL17" s="54">
        <v>705.41458572003944</v>
      </c>
      <c r="EM17" s="54">
        <v>757.65110474739254</v>
      </c>
      <c r="EN17" s="54">
        <v>751.70468625113324</v>
      </c>
      <c r="EO17" s="54">
        <v>755.9108369371661</v>
      </c>
      <c r="EP17" s="54">
        <v>764.86176322583958</v>
      </c>
      <c r="EQ17" s="54">
        <v>724.68045789346741</v>
      </c>
      <c r="ER17" s="54">
        <v>1353.9964850885658</v>
      </c>
      <c r="ES17" s="35">
        <v>1699.251743862066</v>
      </c>
      <c r="ET17" s="35">
        <v>1659.6192752342422</v>
      </c>
      <c r="EU17" s="35">
        <v>1751.3513678338729</v>
      </c>
      <c r="EV17" s="35">
        <v>1835.6272301230781</v>
      </c>
      <c r="EW17" s="53" t="s">
        <v>43</v>
      </c>
      <c r="EX17" s="54">
        <v>613.483547101108</v>
      </c>
      <c r="EY17" s="54">
        <v>603.74773473782716</v>
      </c>
      <c r="EZ17" s="54">
        <v>671.09785667893482</v>
      </c>
      <c r="FA17" s="54">
        <v>672.84763081325832</v>
      </c>
      <c r="FB17" s="54">
        <v>666.51719841828719</v>
      </c>
      <c r="FC17" s="54">
        <v>732.7202879800152</v>
      </c>
      <c r="FD17" s="54">
        <v>644.59615488470058</v>
      </c>
      <c r="FE17" s="54">
        <v>1323.01285661631</v>
      </c>
      <c r="FF17" s="35">
        <v>1711.3185766732563</v>
      </c>
      <c r="FG17" s="35">
        <v>1549.5540048955559</v>
      </c>
      <c r="FH17" s="35">
        <v>1604.1651110398127</v>
      </c>
      <c r="FI17" s="35">
        <v>1842.9751204479312</v>
      </c>
      <c r="FJ17" s="53" t="s">
        <v>16</v>
      </c>
      <c r="FK17" s="54" t="s">
        <v>16</v>
      </c>
      <c r="FL17" s="54" t="s">
        <v>16</v>
      </c>
      <c r="FM17" s="54" t="s">
        <v>16</v>
      </c>
      <c r="FN17" s="54" t="s">
        <v>16</v>
      </c>
      <c r="FO17" s="54" t="s">
        <v>16</v>
      </c>
      <c r="FP17" s="54" t="s">
        <v>16</v>
      </c>
      <c r="FQ17" s="54" t="s">
        <v>16</v>
      </c>
      <c r="FR17" s="54" t="s">
        <v>16</v>
      </c>
      <c r="FS17" s="54" t="s">
        <v>16</v>
      </c>
      <c r="FT17" s="54" t="s">
        <v>16</v>
      </c>
      <c r="FU17" s="54" t="s">
        <v>16</v>
      </c>
      <c r="FV17" s="35" t="s">
        <v>16</v>
      </c>
      <c r="FW17" s="35" t="s">
        <v>16</v>
      </c>
      <c r="FX17" s="53" t="s">
        <v>16</v>
      </c>
      <c r="FY17" s="54" t="s">
        <v>16</v>
      </c>
      <c r="FZ17" s="54" t="s">
        <v>16</v>
      </c>
      <c r="GA17" s="54" t="s">
        <v>16</v>
      </c>
      <c r="GB17" s="54" t="s">
        <v>16</v>
      </c>
      <c r="GC17" s="54" t="s">
        <v>16</v>
      </c>
      <c r="GD17" s="54" t="s">
        <v>16</v>
      </c>
      <c r="GE17" s="54" t="s">
        <v>16</v>
      </c>
      <c r="GF17" s="54" t="s">
        <v>16</v>
      </c>
      <c r="GH17" s="54" t="s">
        <v>16</v>
      </c>
      <c r="GI17" s="35" t="s">
        <v>16</v>
      </c>
      <c r="GJ17" s="35" t="s">
        <v>16</v>
      </c>
      <c r="GK17" s="53" t="s">
        <v>16</v>
      </c>
      <c r="GL17" s="54" t="s">
        <v>16</v>
      </c>
      <c r="GM17" s="54" t="s">
        <v>16</v>
      </c>
      <c r="GN17" s="54" t="s">
        <v>16</v>
      </c>
      <c r="GO17" s="54" t="s">
        <v>16</v>
      </c>
      <c r="GP17" s="54" t="s">
        <v>16</v>
      </c>
      <c r="GQ17" s="54" t="s">
        <v>16</v>
      </c>
      <c r="GR17" s="54" t="s">
        <v>16</v>
      </c>
      <c r="GS17" s="54" t="s">
        <v>16</v>
      </c>
      <c r="GT17" s="54" t="s">
        <v>16</v>
      </c>
      <c r="GU17" s="54" t="s">
        <v>16</v>
      </c>
      <c r="GV17" s="54" t="s">
        <v>16</v>
      </c>
      <c r="GW17" s="54" t="s">
        <v>16</v>
      </c>
    </row>
    <row r="18" spans="1:205" s="162" customFormat="1">
      <c r="A18" s="58" t="s">
        <v>9</v>
      </c>
      <c r="B18" s="54">
        <v>2701.4187700554166</v>
      </c>
      <c r="C18" s="54">
        <v>2916.8249469281363</v>
      </c>
      <c r="D18" s="54">
        <v>3032.6903883733885</v>
      </c>
      <c r="E18" s="54">
        <v>3718.8138612535481</v>
      </c>
      <c r="F18" s="54">
        <v>4271.3365275584338</v>
      </c>
      <c r="G18" s="54">
        <v>4807.8295131167351</v>
      </c>
      <c r="H18" s="54">
        <v>5229.5236820868286</v>
      </c>
      <c r="I18" s="54">
        <v>5820.7905418581877</v>
      </c>
      <c r="J18" s="54">
        <v>6539.4850602185697</v>
      </c>
      <c r="K18" s="35">
        <v>6593.3518917015808</v>
      </c>
      <c r="L18" s="35">
        <v>6871.9178247190366</v>
      </c>
      <c r="M18" s="35">
        <v>7009.4026864025755</v>
      </c>
      <c r="N18" s="35">
        <v>7445.0683843062625</v>
      </c>
      <c r="O18" s="35">
        <v>7474.372135778709</v>
      </c>
      <c r="P18" s="53">
        <v>3447.4344661441437</v>
      </c>
      <c r="Q18" s="54">
        <v>3521.5205370442168</v>
      </c>
      <c r="R18" s="54">
        <v>3669.4429290522644</v>
      </c>
      <c r="S18" s="54">
        <v>4564.942248899175</v>
      </c>
      <c r="T18" s="54">
        <v>5288.3844730729243</v>
      </c>
      <c r="U18" s="54">
        <v>5969.3797585338298</v>
      </c>
      <c r="V18" s="54">
        <v>6657.6770260448702</v>
      </c>
      <c r="W18" s="54">
        <v>7428.9230414918065</v>
      </c>
      <c r="X18" s="54">
        <v>8312.9833392595265</v>
      </c>
      <c r="Y18" s="54">
        <v>8883.0873697653224</v>
      </c>
      <c r="Z18" s="35">
        <v>8872.3654823283632</v>
      </c>
      <c r="AA18" s="35">
        <v>8872.3654823283632</v>
      </c>
      <c r="AB18" s="35">
        <v>8979.7063246351172</v>
      </c>
      <c r="AC18" s="35">
        <v>8547.0861949688551</v>
      </c>
      <c r="AD18" s="53"/>
      <c r="AE18" s="54"/>
      <c r="AF18" s="54"/>
      <c r="AG18" s="54"/>
      <c r="AH18" s="54"/>
      <c r="AI18" s="54"/>
      <c r="AJ18" s="54"/>
      <c r="AK18" s="54"/>
      <c r="AL18" s="54"/>
      <c r="AM18" s="54"/>
      <c r="AN18" s="35"/>
      <c r="AO18" s="35"/>
      <c r="AP18" s="35"/>
      <c r="AQ18" s="35"/>
      <c r="AR18" s="53">
        <v>2167.5001649803271</v>
      </c>
      <c r="AS18" s="54">
        <v>2301.6366180775663</v>
      </c>
      <c r="AT18" s="54">
        <v>2377.5244657317253</v>
      </c>
      <c r="AU18" s="54">
        <v>2956.6844062711898</v>
      </c>
      <c r="AV18" s="54">
        <v>3290.6546657650156</v>
      </c>
      <c r="AW18" s="54">
        <v>3466.2454042699719</v>
      </c>
      <c r="AX18" s="54">
        <v>3610.7217697321939</v>
      </c>
      <c r="AY18" s="54">
        <v>4161.6578677475964</v>
      </c>
      <c r="AZ18" s="54">
        <v>4744.1931854005988</v>
      </c>
      <c r="BA18" s="54">
        <v>4447.9156929095952</v>
      </c>
      <c r="BB18" s="54">
        <v>4808.4130901687377</v>
      </c>
      <c r="BC18" s="35">
        <v>5319.842039406497</v>
      </c>
      <c r="BD18" s="35">
        <v>6092.7403457566234</v>
      </c>
      <c r="BE18" s="35">
        <v>6303.6074676721737</v>
      </c>
      <c r="BF18" s="53">
        <v>1568.1008292099689</v>
      </c>
      <c r="BG18" s="54">
        <v>1931.8719376106305</v>
      </c>
      <c r="BH18" s="54">
        <v>2005.2813826125375</v>
      </c>
      <c r="BI18" s="54">
        <v>2319.8506168896765</v>
      </c>
      <c r="BJ18" s="54">
        <v>2680.4015068274775</v>
      </c>
      <c r="BK18" s="54" t="s">
        <v>16</v>
      </c>
      <c r="BL18" s="54" t="s">
        <v>16</v>
      </c>
      <c r="BM18" s="54" t="s">
        <v>16</v>
      </c>
      <c r="BN18" s="54" t="s">
        <v>16</v>
      </c>
      <c r="BO18" s="54" t="s">
        <v>16</v>
      </c>
      <c r="BP18" s="54" t="s">
        <v>16</v>
      </c>
      <c r="BQ18" s="35">
        <v>6601.2931358971628</v>
      </c>
      <c r="BR18" s="35">
        <v>7110.7511045655383</v>
      </c>
      <c r="BS18" s="35">
        <v>8162.91186277215</v>
      </c>
      <c r="BT18" s="53">
        <v>2019.9368406291126</v>
      </c>
      <c r="BU18" s="54">
        <v>2286.895532244238</v>
      </c>
      <c r="BV18" s="54">
        <v>2408.643058944579</v>
      </c>
      <c r="BW18" s="54">
        <v>2796.4101697778528</v>
      </c>
      <c r="BX18" s="54">
        <v>3334.9489375127118</v>
      </c>
      <c r="BY18" s="54">
        <v>3744.9065354495642</v>
      </c>
      <c r="BZ18" s="54">
        <v>4135.4664852103415</v>
      </c>
      <c r="CA18" s="54">
        <v>4427.5930288754498</v>
      </c>
      <c r="CB18" s="54">
        <v>4835.1474953966408</v>
      </c>
      <c r="CC18" s="54">
        <v>4657.9637412818702</v>
      </c>
      <c r="CD18" s="35">
        <v>4915.4784451391315</v>
      </c>
      <c r="CE18" s="35">
        <v>4959.900940889228</v>
      </c>
      <c r="CF18" s="35">
        <v>5490.8248052586559</v>
      </c>
      <c r="CG18" s="35">
        <v>5783.3685596552887</v>
      </c>
      <c r="CH18" s="53">
        <v>2271.3928413502122</v>
      </c>
      <c r="CI18" s="54">
        <v>2887.7556672386872</v>
      </c>
      <c r="CJ18" s="54">
        <v>2857.6556333480266</v>
      </c>
      <c r="CK18" s="54">
        <v>3532.4916997128876</v>
      </c>
      <c r="CL18" s="54">
        <v>3565.3375468095492</v>
      </c>
      <c r="CM18" s="54">
        <v>3852.5266872518746</v>
      </c>
      <c r="CN18" s="54">
        <v>3725.7167104465548</v>
      </c>
      <c r="CO18" s="54">
        <v>3899.4414304322718</v>
      </c>
      <c r="CP18" s="54">
        <v>4551.5591174300853</v>
      </c>
      <c r="CQ18" s="54">
        <v>4577.9266589725112</v>
      </c>
      <c r="CR18" s="35">
        <v>4712.5462132646717</v>
      </c>
      <c r="CS18" s="35">
        <v>5104.3745756515382</v>
      </c>
      <c r="CT18" s="35">
        <v>5440.7157862636814</v>
      </c>
      <c r="CU18" s="35">
        <v>5876.2570389165721</v>
      </c>
      <c r="CV18" s="53">
        <v>1402.8163795060916</v>
      </c>
      <c r="CW18" s="54">
        <v>1507.9704529690991</v>
      </c>
      <c r="CX18" s="54">
        <v>1577.129809746298</v>
      </c>
      <c r="CY18" s="54">
        <v>1724.07324411482</v>
      </c>
      <c r="CZ18" s="54">
        <v>1950.1422338347058</v>
      </c>
      <c r="DA18" s="54">
        <v>2156.4069568803416</v>
      </c>
      <c r="DB18" s="54">
        <v>2231.0128847925857</v>
      </c>
      <c r="DC18" s="54">
        <v>2377.8729080766434</v>
      </c>
      <c r="DD18" s="54">
        <v>2625.793704357457</v>
      </c>
      <c r="DE18" s="54">
        <v>2491.6301522221702</v>
      </c>
      <c r="DF18" s="35">
        <v>2632.7744325828858</v>
      </c>
      <c r="DG18" s="35">
        <v>2916.3816613659128</v>
      </c>
      <c r="DH18" s="35">
        <v>3106.0229934184522</v>
      </c>
      <c r="DI18" s="35">
        <v>3284.6829069152773</v>
      </c>
      <c r="DJ18" s="53">
        <v>2029.5945707738408</v>
      </c>
      <c r="DK18" s="54">
        <v>2038.1310158066699</v>
      </c>
      <c r="DL18" s="54">
        <v>2427.5644293779278</v>
      </c>
      <c r="DM18" s="54">
        <v>2730.0689715492358</v>
      </c>
      <c r="DN18" s="54">
        <v>3116.7242341861256</v>
      </c>
      <c r="DO18" s="54" t="s">
        <v>16</v>
      </c>
      <c r="DP18" s="54">
        <v>3170.0780381825221</v>
      </c>
      <c r="DQ18" s="54">
        <v>3076.5237089521734</v>
      </c>
      <c r="DR18" s="54">
        <v>2816.4036769853587</v>
      </c>
      <c r="DS18" s="35">
        <v>2951.2629004703845</v>
      </c>
      <c r="DT18" s="35">
        <v>3126.3288465020823</v>
      </c>
      <c r="DU18" s="35">
        <v>3228.1275227759811</v>
      </c>
      <c r="DV18" s="35">
        <v>3430.5795985173058</v>
      </c>
      <c r="DW18" s="53">
        <v>1408.5457319080754</v>
      </c>
      <c r="DX18" s="54">
        <v>1470.2674294457861</v>
      </c>
      <c r="DY18" s="54">
        <v>1586.9372462802983</v>
      </c>
      <c r="DZ18" s="54">
        <v>1782.8530843437475</v>
      </c>
      <c r="EA18" s="54">
        <v>1915.9286918941709</v>
      </c>
      <c r="EB18" s="54">
        <v>2091.3320163910339</v>
      </c>
      <c r="EC18" s="54">
        <v>2254.7416356345911</v>
      </c>
      <c r="ED18" s="54">
        <v>2314.8066575581452</v>
      </c>
      <c r="EE18" s="54">
        <v>2316.1354518110447</v>
      </c>
      <c r="EF18" s="678">
        <v>2506.5681433995032</v>
      </c>
      <c r="EG18" s="35">
        <v>2763.8862616467459</v>
      </c>
      <c r="EH18" s="35">
        <v>2827.7692851440565</v>
      </c>
      <c r="EI18" s="35">
        <v>3028.5573313808231</v>
      </c>
      <c r="EJ18" s="53">
        <v>1750.2713198254005</v>
      </c>
      <c r="EK18" s="54">
        <v>1819.7704465294021</v>
      </c>
      <c r="EL18" s="54">
        <v>1868.4923304433555</v>
      </c>
      <c r="EM18" s="54">
        <v>2177.6928550500188</v>
      </c>
      <c r="EN18" s="54">
        <v>2419.1929075367784</v>
      </c>
      <c r="EO18" s="54">
        <v>2422.3663068039164</v>
      </c>
      <c r="EP18" s="54">
        <v>2403.5397677509195</v>
      </c>
      <c r="EQ18" s="54">
        <v>2963.9454624830692</v>
      </c>
      <c r="ER18" s="54">
        <v>2813.3676417059705</v>
      </c>
      <c r="ES18" s="35">
        <v>3233.1951752826567</v>
      </c>
      <c r="ET18" s="35">
        <v>3001.7819906245404</v>
      </c>
      <c r="EU18" s="35">
        <v>3450.0125359009367</v>
      </c>
      <c r="EV18" s="35">
        <v>3772.0835145715528</v>
      </c>
      <c r="EW18" s="53">
        <v>1320.273347473579</v>
      </c>
      <c r="EX18" s="54">
        <v>1390.6355347720057</v>
      </c>
      <c r="EY18" s="54">
        <v>1623.1479397811306</v>
      </c>
      <c r="EZ18" s="54">
        <v>1777.1294177071329</v>
      </c>
      <c r="FA18" s="54">
        <v>2007.7113792275188</v>
      </c>
      <c r="FB18" s="54">
        <v>2207.8106940828366</v>
      </c>
      <c r="FC18" s="54">
        <v>2367.0836492363369</v>
      </c>
      <c r="FD18" s="54">
        <v>2474.5438583414084</v>
      </c>
      <c r="FE18" s="54">
        <v>2381.8675815322231</v>
      </c>
      <c r="FF18" s="35">
        <v>2543.2513797280926</v>
      </c>
      <c r="FG18" s="35">
        <v>3068.0641213332401</v>
      </c>
      <c r="FH18" s="35">
        <v>3463.7744367703563</v>
      </c>
      <c r="FI18" s="35">
        <v>3531.0710269749288</v>
      </c>
      <c r="FJ18" s="53" t="s">
        <v>43</v>
      </c>
      <c r="FK18" s="54" t="s">
        <v>43</v>
      </c>
      <c r="FL18" s="54" t="s">
        <v>43</v>
      </c>
      <c r="FM18" s="54" t="s">
        <v>43</v>
      </c>
      <c r="FN18" s="54"/>
      <c r="FO18" s="54"/>
      <c r="FP18" s="54"/>
      <c r="FQ18" s="54"/>
      <c r="FR18" s="54"/>
      <c r="FS18" s="54">
        <v>1016.5999061334077</v>
      </c>
      <c r="FT18" s="35">
        <v>1230.8736473497365</v>
      </c>
      <c r="FU18" s="35">
        <v>1394.7944909388684</v>
      </c>
      <c r="FV18" s="35">
        <v>1427.8898934389845</v>
      </c>
      <c r="FW18" s="35">
        <v>1402.702744792751</v>
      </c>
      <c r="FX18" s="53" t="s">
        <v>43</v>
      </c>
      <c r="FY18" s="54" t="s">
        <v>43</v>
      </c>
      <c r="FZ18" s="54" t="s">
        <v>43</v>
      </c>
      <c r="GA18" s="54"/>
      <c r="GB18" s="54"/>
      <c r="GC18" s="54"/>
      <c r="GD18" s="54"/>
      <c r="GE18" s="54"/>
      <c r="GF18" s="54">
        <v>1379.3598331141002</v>
      </c>
      <c r="GG18" s="35">
        <v>1190.4318375051851</v>
      </c>
      <c r="GH18" s="35">
        <v>1503.5888135229179</v>
      </c>
      <c r="GI18" s="35">
        <v>1627.8436349497845</v>
      </c>
      <c r="GJ18" s="35">
        <v>1342.496763016886</v>
      </c>
      <c r="GK18" s="53" t="s">
        <v>43</v>
      </c>
      <c r="GL18" s="54" t="s">
        <v>43</v>
      </c>
      <c r="GM18" s="54" t="s">
        <v>43</v>
      </c>
      <c r="GN18" s="54"/>
      <c r="GO18" s="54"/>
      <c r="GP18" s="54"/>
      <c r="GQ18" s="54"/>
      <c r="GR18" s="54"/>
      <c r="GS18" s="54">
        <v>910.11089183138301</v>
      </c>
      <c r="GT18" s="35">
        <v>1242.1622044487526</v>
      </c>
      <c r="GU18" s="35">
        <v>1365.9813384895008</v>
      </c>
      <c r="GV18" s="35">
        <v>1377.1006380450974</v>
      </c>
      <c r="GW18" s="35">
        <v>1417.1957881570349</v>
      </c>
    </row>
    <row r="19" spans="1:205" s="162" customFormat="1">
      <c r="A19" s="58" t="s">
        <v>10</v>
      </c>
      <c r="B19" s="54">
        <v>3429.0829390571284</v>
      </c>
      <c r="C19" s="54">
        <v>4466.8974147435347</v>
      </c>
      <c r="D19" s="54">
        <v>4989.778303085317</v>
      </c>
      <c r="E19" s="54">
        <v>6292.8889646426069</v>
      </c>
      <c r="F19" s="54">
        <v>8538.31249445096</v>
      </c>
      <c r="G19" s="54">
        <v>9690.4176302344731</v>
      </c>
      <c r="H19" s="54">
        <v>10222.960418287665</v>
      </c>
      <c r="I19" s="54">
        <v>10225.370805131053</v>
      </c>
      <c r="J19" s="54">
        <v>11875.007599617344</v>
      </c>
      <c r="K19" s="35">
        <v>12622.826178960368</v>
      </c>
      <c r="L19" s="35">
        <v>13221.433175474926</v>
      </c>
      <c r="M19" s="35">
        <v>13805.201382161773</v>
      </c>
      <c r="N19" s="35">
        <v>14288.094806529925</v>
      </c>
      <c r="O19" s="35">
        <v>14185.488061891972</v>
      </c>
      <c r="P19" s="53">
        <v>3642.3788229302045</v>
      </c>
      <c r="Q19" s="54">
        <v>5108.266786409823</v>
      </c>
      <c r="R19" s="54">
        <v>6010.6838143644736</v>
      </c>
      <c r="S19" s="54">
        <v>7415.7440741336404</v>
      </c>
      <c r="T19" s="54">
        <v>10272.723842071327</v>
      </c>
      <c r="U19" s="54">
        <v>11691.01163239868</v>
      </c>
      <c r="V19" s="54">
        <v>11996.432299001815</v>
      </c>
      <c r="W19" s="54">
        <v>12162.107198756792</v>
      </c>
      <c r="X19" s="54">
        <v>14092.429392568865</v>
      </c>
      <c r="Y19" s="54">
        <v>14799.932352261796</v>
      </c>
      <c r="Z19" s="35">
        <v>16053.599974272827</v>
      </c>
      <c r="AA19" s="35">
        <v>16053.599974272825</v>
      </c>
      <c r="AB19" s="35">
        <v>16661.257567152468</v>
      </c>
      <c r="AC19" s="35">
        <v>16263.769491244082</v>
      </c>
      <c r="AD19" s="53"/>
      <c r="AE19" s="54"/>
      <c r="AF19" s="54"/>
      <c r="AG19" s="54"/>
      <c r="AH19" s="54"/>
      <c r="AI19" s="54"/>
      <c r="AJ19" s="54"/>
      <c r="AK19" s="54"/>
      <c r="AL19" s="54"/>
      <c r="AM19" s="54"/>
      <c r="AN19" s="35"/>
      <c r="AO19" s="35"/>
      <c r="AP19" s="35"/>
      <c r="AQ19" s="35"/>
      <c r="AR19" s="53">
        <v>3088.7304582163156</v>
      </c>
      <c r="AS19" s="54">
        <v>3722.9930246066883</v>
      </c>
      <c r="AT19" s="54">
        <v>4004.8282508819043</v>
      </c>
      <c r="AU19" s="54">
        <v>6381.3414254313766</v>
      </c>
      <c r="AV19" s="54">
        <v>7605.8769040950892</v>
      </c>
      <c r="AW19" s="54">
        <v>8452.9049082680031</v>
      </c>
      <c r="AX19" s="54">
        <v>9214.7218035396709</v>
      </c>
      <c r="AY19" s="54">
        <v>9223.9496710242056</v>
      </c>
      <c r="AZ19" s="54">
        <v>10832.62030745017</v>
      </c>
      <c r="BA19" s="54">
        <v>11670.411449311439</v>
      </c>
      <c r="BB19" s="54">
        <v>12392.844341867254</v>
      </c>
      <c r="BC19" s="35">
        <v>13017.835058056922</v>
      </c>
      <c r="BD19" s="35">
        <v>13495.515312787327</v>
      </c>
      <c r="BE19" s="35">
        <v>13451.644838482422</v>
      </c>
      <c r="BF19" s="53">
        <v>3677.8354789819909</v>
      </c>
      <c r="BG19" s="54">
        <v>4539.9549223807307</v>
      </c>
      <c r="BH19" s="54">
        <v>4882.0227479110335</v>
      </c>
      <c r="BI19" s="54">
        <v>6598.8558671689689</v>
      </c>
      <c r="BJ19" s="54">
        <v>6358.6753971236967</v>
      </c>
      <c r="BK19" s="54">
        <v>7632.395789431931</v>
      </c>
      <c r="BL19" s="54">
        <v>8340.8477853466993</v>
      </c>
      <c r="BM19" s="54">
        <v>8398.9779637155152</v>
      </c>
      <c r="BN19" s="54">
        <v>10088.651417194329</v>
      </c>
      <c r="BO19" s="54">
        <v>11047.805824677498</v>
      </c>
      <c r="BP19" s="35">
        <v>12072.507517564738</v>
      </c>
      <c r="BQ19" s="35">
        <v>12506.647815952911</v>
      </c>
      <c r="BR19" s="35" t="s">
        <v>16</v>
      </c>
      <c r="BS19" s="35" t="s">
        <v>16</v>
      </c>
      <c r="BT19" s="53">
        <v>2868.4691704734346</v>
      </c>
      <c r="BU19" s="54">
        <v>3669.9472671936428</v>
      </c>
      <c r="BV19" s="54">
        <v>4040.7182248313707</v>
      </c>
      <c r="BW19" s="54">
        <v>4629.7298464009637</v>
      </c>
      <c r="BX19" s="54">
        <v>5916.7766335288597</v>
      </c>
      <c r="BY19" s="54">
        <v>7945.3929819608338</v>
      </c>
      <c r="BZ19" s="54">
        <v>8579.6131654140827</v>
      </c>
      <c r="CA19" s="54">
        <v>8381.2292426209096</v>
      </c>
      <c r="CB19" s="54">
        <v>9857.602312400646</v>
      </c>
      <c r="CC19" s="54">
        <v>10627.698853782549</v>
      </c>
      <c r="CD19" s="35">
        <v>10959.174398052131</v>
      </c>
      <c r="CE19" s="35">
        <v>11623.887340200405</v>
      </c>
      <c r="CF19" s="35">
        <v>11667.824683570228</v>
      </c>
      <c r="CG19" s="35">
        <v>11993.661157664208</v>
      </c>
      <c r="CH19" s="53">
        <v>3033.0224866106241</v>
      </c>
      <c r="CI19" s="54">
        <v>3262.9550471510775</v>
      </c>
      <c r="CJ19" s="54">
        <v>3434.3270582724231</v>
      </c>
      <c r="CK19" s="54">
        <v>3933.993397675918</v>
      </c>
      <c r="CL19" s="54">
        <v>7346.0878881048084</v>
      </c>
      <c r="CM19" s="54">
        <v>6763.7253823410965</v>
      </c>
      <c r="CN19" s="54">
        <v>7404.6277650185202</v>
      </c>
      <c r="CO19" s="54">
        <v>7132.8057473096751</v>
      </c>
      <c r="CP19" s="54">
        <v>8502.0658111090652</v>
      </c>
      <c r="CQ19" s="54">
        <v>9058.3382137680837</v>
      </c>
      <c r="CR19" s="35">
        <v>8855.1094309508844</v>
      </c>
      <c r="CS19" s="35">
        <v>9779.3396641436884</v>
      </c>
      <c r="CT19" s="35">
        <v>9909.1707368700936</v>
      </c>
      <c r="CU19" s="35">
        <v>9979.7820495354335</v>
      </c>
      <c r="CV19" s="53">
        <v>1388.5895903795565</v>
      </c>
      <c r="CW19" s="54">
        <v>2361.9698466661875</v>
      </c>
      <c r="CX19" s="54">
        <v>2472.489163440473</v>
      </c>
      <c r="CY19" s="54">
        <v>3239.7372474062004</v>
      </c>
      <c r="CZ19" s="54">
        <v>3201.2749027720624</v>
      </c>
      <c r="DA19" s="54">
        <v>3562.1362757899205</v>
      </c>
      <c r="DB19" s="54">
        <v>3806.9596407490294</v>
      </c>
      <c r="DC19" s="54">
        <v>3998.0950154206125</v>
      </c>
      <c r="DD19" s="54">
        <v>4608.9868622112808</v>
      </c>
      <c r="DE19" s="54">
        <v>4930.1469799077458</v>
      </c>
      <c r="DF19" s="35">
        <v>3968.2002490985733</v>
      </c>
      <c r="DG19" s="35">
        <v>4514.7899593160364</v>
      </c>
      <c r="DH19" s="35">
        <v>4810.1966410682617</v>
      </c>
      <c r="DI19" s="35">
        <v>5028.4112144406045</v>
      </c>
      <c r="DJ19" s="53" t="s">
        <v>16</v>
      </c>
      <c r="DK19" s="54" t="s">
        <v>16</v>
      </c>
      <c r="DL19" s="54" t="s">
        <v>16</v>
      </c>
      <c r="DM19" s="54">
        <v>5344.8372552896972</v>
      </c>
      <c r="DN19" s="54">
        <v>6279.261700236967</v>
      </c>
      <c r="DO19" s="54">
        <v>6769.4248518410577</v>
      </c>
      <c r="DP19" s="54">
        <v>6365.1970158343483</v>
      </c>
      <c r="DQ19" s="54" t="s">
        <v>16</v>
      </c>
      <c r="DR19" s="54" t="s">
        <v>16</v>
      </c>
      <c r="DS19" s="54" t="s">
        <v>16</v>
      </c>
      <c r="DT19" s="35" t="s">
        <v>16</v>
      </c>
      <c r="DU19" s="35" t="s">
        <v>16</v>
      </c>
      <c r="DV19" s="35" t="s">
        <v>16</v>
      </c>
      <c r="DW19" s="53">
        <v>2395.4218918643724</v>
      </c>
      <c r="DX19" s="54">
        <v>2492.0197052908125</v>
      </c>
      <c r="DY19" s="54">
        <v>3392.1791440428833</v>
      </c>
      <c r="DZ19" s="54">
        <v>3343.6253710803408</v>
      </c>
      <c r="EA19" s="54">
        <v>3582.1333230690752</v>
      </c>
      <c r="EB19" s="54">
        <v>3874.3113712169015</v>
      </c>
      <c r="EC19" s="54">
        <v>4406.1080598956523</v>
      </c>
      <c r="ED19" s="54">
        <v>5263.478797643189</v>
      </c>
      <c r="EE19" s="54">
        <v>4445.335851875172</v>
      </c>
      <c r="EF19" s="678">
        <v>4097.7775352997833</v>
      </c>
      <c r="EG19" s="35">
        <v>4503.1469475908843</v>
      </c>
      <c r="EH19" s="35">
        <v>4911.0409071113909</v>
      </c>
      <c r="EI19" s="35">
        <v>5104.2486482938357</v>
      </c>
      <c r="EJ19" s="53">
        <v>2347.8362477231331</v>
      </c>
      <c r="EK19" s="54">
        <v>2455.1601691406199</v>
      </c>
      <c r="EL19" s="54">
        <v>3114.3914045532424</v>
      </c>
      <c r="EM19" s="54">
        <v>2781.5488296666508</v>
      </c>
      <c r="EN19" s="54">
        <v>3224.0111895479149</v>
      </c>
      <c r="EO19" s="54">
        <v>3353.7765604452466</v>
      </c>
      <c r="EP19" s="54">
        <v>3616.0446190107632</v>
      </c>
      <c r="EQ19" s="54">
        <v>4366.0946479870281</v>
      </c>
      <c r="ER19" s="54">
        <v>4669.0022292301501</v>
      </c>
      <c r="ES19" s="35">
        <v>3674.5515679681598</v>
      </c>
      <c r="ET19" s="35">
        <v>4473.1878591579834</v>
      </c>
      <c r="EU19" s="35">
        <v>4536.6273521185749</v>
      </c>
      <c r="EV19" s="35">
        <v>4805.3398422359332</v>
      </c>
      <c r="EW19" s="53">
        <v>2311.3818310226361</v>
      </c>
      <c r="EX19" s="54">
        <v>2461.4388916789462</v>
      </c>
      <c r="EY19" s="54">
        <v>3160.3408905159999</v>
      </c>
      <c r="EZ19" s="54">
        <v>4280.7585956484099</v>
      </c>
      <c r="FA19" s="54">
        <v>4671.254585184879</v>
      </c>
      <c r="FB19" s="54">
        <v>5124.1209886607512</v>
      </c>
      <c r="FC19" s="54">
        <v>3596.5377447625374</v>
      </c>
      <c r="FD19" s="54">
        <v>4387.5021661552428</v>
      </c>
      <c r="FE19" s="54">
        <v>4755.08390587542</v>
      </c>
      <c r="FF19" s="35">
        <v>4254.286405863666</v>
      </c>
      <c r="FG19" s="35">
        <v>4684.5240192210622</v>
      </c>
      <c r="FH19" s="35">
        <v>4679.76281808986</v>
      </c>
      <c r="FI19" s="35">
        <v>4954.3703538928203</v>
      </c>
      <c r="FJ19" s="53" t="s">
        <v>16</v>
      </c>
      <c r="FK19" s="54" t="s">
        <v>16</v>
      </c>
      <c r="FL19" s="54" t="s">
        <v>16</v>
      </c>
      <c r="FM19" s="54" t="s">
        <v>16</v>
      </c>
      <c r="FN19" s="54" t="s">
        <v>16</v>
      </c>
      <c r="FO19" s="54" t="s">
        <v>16</v>
      </c>
      <c r="FP19" s="54" t="s">
        <v>16</v>
      </c>
      <c r="FQ19" s="54" t="s">
        <v>16</v>
      </c>
      <c r="FR19" s="54" t="s">
        <v>16</v>
      </c>
      <c r="FS19" s="54" t="s">
        <v>16</v>
      </c>
      <c r="FT19" s="54" t="s">
        <v>16</v>
      </c>
      <c r="FU19" s="54" t="s">
        <v>16</v>
      </c>
      <c r="FV19" s="35" t="s">
        <v>16</v>
      </c>
      <c r="FW19" s="35" t="s">
        <v>16</v>
      </c>
      <c r="FX19" s="53" t="s">
        <v>16</v>
      </c>
      <c r="FY19" s="54" t="s">
        <v>16</v>
      </c>
      <c r="FZ19" s="54" t="s">
        <v>16</v>
      </c>
      <c r="GA19" s="54" t="s">
        <v>16</v>
      </c>
      <c r="GB19" s="54" t="s">
        <v>16</v>
      </c>
      <c r="GC19" s="54" t="s">
        <v>16</v>
      </c>
      <c r="GD19" s="54" t="s">
        <v>16</v>
      </c>
      <c r="GE19" s="54" t="s">
        <v>16</v>
      </c>
      <c r="GF19" s="54" t="s">
        <v>16</v>
      </c>
      <c r="GH19" s="54" t="s">
        <v>16</v>
      </c>
      <c r="GI19" s="35" t="s">
        <v>16</v>
      </c>
      <c r="GJ19" s="35" t="s">
        <v>16</v>
      </c>
      <c r="GK19" s="53" t="s">
        <v>16</v>
      </c>
      <c r="GL19" s="54" t="s">
        <v>16</v>
      </c>
      <c r="GM19" s="54" t="s">
        <v>16</v>
      </c>
      <c r="GN19" s="54" t="s">
        <v>16</v>
      </c>
      <c r="GO19" s="54" t="s">
        <v>16</v>
      </c>
      <c r="GP19" s="54" t="s">
        <v>16</v>
      </c>
      <c r="GQ19" s="54" t="s">
        <v>16</v>
      </c>
      <c r="GR19" s="54" t="s">
        <v>16</v>
      </c>
      <c r="GS19" s="54" t="s">
        <v>16</v>
      </c>
      <c r="GT19" s="54" t="s">
        <v>16</v>
      </c>
      <c r="GU19" s="54" t="s">
        <v>16</v>
      </c>
      <c r="GV19" s="54" t="s">
        <v>16</v>
      </c>
      <c r="GW19" s="54" t="s">
        <v>16</v>
      </c>
    </row>
    <row r="20" spans="1:205" s="162" customFormat="1">
      <c r="A20" s="58"/>
      <c r="B20" s="54"/>
      <c r="C20" s="54"/>
      <c r="D20" s="54"/>
      <c r="E20" s="54"/>
      <c r="F20" s="54"/>
      <c r="G20" s="54"/>
      <c r="H20" s="54"/>
      <c r="I20" s="54"/>
      <c r="J20" s="54"/>
      <c r="K20" s="35"/>
      <c r="L20" s="35"/>
      <c r="M20" s="35"/>
      <c r="N20" s="35"/>
      <c r="O20" s="35"/>
      <c r="P20" s="53"/>
      <c r="Q20" s="54"/>
      <c r="R20" s="54"/>
      <c r="S20" s="54"/>
      <c r="T20" s="54"/>
      <c r="U20" s="54"/>
      <c r="V20" s="54"/>
      <c r="W20" s="54"/>
      <c r="X20" s="54"/>
      <c r="Y20" s="54"/>
      <c r="Z20" s="35"/>
      <c r="AA20" s="35"/>
      <c r="AB20" s="35"/>
      <c r="AC20" s="35"/>
      <c r="AD20" s="53"/>
      <c r="AE20" s="54"/>
      <c r="AF20" s="54"/>
      <c r="AG20" s="54"/>
      <c r="AH20" s="54"/>
      <c r="AI20" s="54"/>
      <c r="AJ20" s="54"/>
      <c r="AK20" s="54"/>
      <c r="AL20" s="54"/>
      <c r="AM20" s="54"/>
      <c r="AN20" s="35"/>
      <c r="AO20" s="35"/>
      <c r="AP20" s="35"/>
      <c r="AQ20" s="35"/>
      <c r="AR20" s="53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35"/>
      <c r="BD20" s="35"/>
      <c r="BE20" s="35"/>
      <c r="BF20" s="53"/>
      <c r="BG20" s="54"/>
      <c r="BH20" s="54"/>
      <c r="BI20" s="54"/>
      <c r="BJ20" s="54"/>
      <c r="BK20" s="54"/>
      <c r="BL20" s="54"/>
      <c r="BM20" s="54"/>
      <c r="BN20" s="54"/>
      <c r="BO20" s="54"/>
      <c r="BP20" s="35"/>
      <c r="BQ20" s="35"/>
      <c r="BR20" s="35"/>
      <c r="BS20" s="35"/>
      <c r="BT20" s="53"/>
      <c r="BU20" s="54"/>
      <c r="BV20" s="54"/>
      <c r="BW20" s="54"/>
      <c r="BX20" s="54"/>
      <c r="BY20" s="54"/>
      <c r="BZ20" s="54"/>
      <c r="CA20" s="54"/>
      <c r="CB20" s="54"/>
      <c r="CC20" s="54"/>
      <c r="CD20" s="35"/>
      <c r="CE20" s="35"/>
      <c r="CF20" s="35"/>
      <c r="CG20" s="35"/>
      <c r="CH20" s="53"/>
      <c r="CI20" s="54"/>
      <c r="CJ20" s="54"/>
      <c r="CK20" s="54"/>
      <c r="CL20" s="54"/>
      <c r="CM20" s="54"/>
      <c r="CN20" s="54"/>
      <c r="CO20" s="54"/>
      <c r="CP20" s="54"/>
      <c r="CQ20" s="54"/>
      <c r="CR20" s="35"/>
      <c r="CS20" s="35"/>
      <c r="CT20" s="35"/>
      <c r="CU20" s="35"/>
      <c r="CV20" s="53"/>
      <c r="CW20" s="54"/>
      <c r="CX20" s="54"/>
      <c r="CY20" s="54"/>
      <c r="CZ20" s="54"/>
      <c r="DA20" s="54"/>
      <c r="DB20" s="54"/>
      <c r="DC20" s="54"/>
      <c r="DD20" s="54"/>
      <c r="DE20" s="54"/>
      <c r="DF20" s="35"/>
      <c r="DG20" s="35"/>
      <c r="DH20" s="35"/>
      <c r="DI20" s="35"/>
      <c r="DJ20" s="53"/>
      <c r="DK20" s="54"/>
      <c r="DL20" s="54"/>
      <c r="DM20" s="54"/>
      <c r="DN20" s="54"/>
      <c r="DO20" s="54"/>
      <c r="DP20" s="54"/>
      <c r="DQ20" s="54"/>
      <c r="DR20" s="54"/>
      <c r="DS20" s="35"/>
      <c r="DT20" s="35"/>
      <c r="DU20" s="35"/>
      <c r="DV20" s="35"/>
      <c r="DW20" s="53"/>
      <c r="DX20" s="54"/>
      <c r="DY20" s="54"/>
      <c r="DZ20" s="54"/>
      <c r="EA20" s="54"/>
      <c r="EB20" s="54"/>
      <c r="EC20" s="54"/>
      <c r="ED20" s="54"/>
      <c r="EE20" s="54"/>
      <c r="EF20" s="678"/>
      <c r="EG20" s="35"/>
      <c r="EH20" s="35"/>
      <c r="EI20" s="35"/>
      <c r="EJ20" s="53"/>
      <c r="EK20" s="54"/>
      <c r="EL20" s="54"/>
      <c r="EM20" s="54"/>
      <c r="EN20" s="54"/>
      <c r="EO20" s="54"/>
      <c r="EP20" s="54"/>
      <c r="EQ20" s="54"/>
      <c r="ER20" s="54"/>
      <c r="ES20" s="35"/>
      <c r="ET20" s="35"/>
      <c r="EU20" s="35"/>
      <c r="EV20" s="35"/>
      <c r="EW20" s="53"/>
      <c r="EX20" s="54"/>
      <c r="EY20" s="54"/>
      <c r="EZ20" s="54"/>
      <c r="FA20" s="54"/>
      <c r="FB20" s="54"/>
      <c r="FC20" s="54"/>
      <c r="FD20" s="54"/>
      <c r="FE20" s="54"/>
      <c r="FF20" s="35"/>
      <c r="FG20" s="35"/>
      <c r="FH20" s="35"/>
      <c r="FI20" s="35"/>
      <c r="FJ20" s="53"/>
      <c r="FK20" s="54"/>
      <c r="FL20" s="54"/>
      <c r="FM20" s="54"/>
      <c r="FN20" s="54"/>
      <c r="FO20" s="54"/>
      <c r="FP20" s="54"/>
      <c r="FQ20" s="54"/>
      <c r="FR20" s="54"/>
      <c r="FS20" s="54"/>
      <c r="FT20" s="35"/>
      <c r="FU20" s="35"/>
      <c r="FV20" s="35"/>
      <c r="FW20" s="35"/>
      <c r="FX20" s="53"/>
      <c r="FY20" s="54"/>
      <c r="FZ20" s="54"/>
      <c r="GA20" s="54"/>
      <c r="GB20" s="54"/>
      <c r="GC20" s="54"/>
      <c r="GD20" s="54"/>
      <c r="GE20" s="54"/>
      <c r="GF20" s="54"/>
      <c r="GG20" s="35"/>
      <c r="GH20" s="35"/>
      <c r="GI20" s="35"/>
      <c r="GJ20" s="35"/>
      <c r="GK20" s="53"/>
      <c r="GL20" s="54"/>
      <c r="GM20" s="54"/>
      <c r="GN20" s="54"/>
      <c r="GO20" s="54"/>
      <c r="GP20" s="54"/>
      <c r="GQ20" s="54"/>
      <c r="GR20" s="54"/>
      <c r="GS20" s="54"/>
      <c r="GT20" s="35"/>
      <c r="GU20" s="35"/>
      <c r="GV20" s="35"/>
      <c r="GW20" s="35"/>
    </row>
    <row r="21" spans="1:205" s="162" customFormat="1">
      <c r="A21" s="58" t="s">
        <v>11</v>
      </c>
      <c r="B21" s="54">
        <v>3829.6869240057822</v>
      </c>
      <c r="C21" s="54">
        <v>4516.4428868579525</v>
      </c>
      <c r="D21" s="54">
        <v>4259.5417333906362</v>
      </c>
      <c r="E21" s="54">
        <v>4629.099235844129</v>
      </c>
      <c r="F21" s="54">
        <v>5022.0101473830773</v>
      </c>
      <c r="G21" s="54">
        <v>5504.7789648952412</v>
      </c>
      <c r="H21" s="54">
        <v>5619.3964798971847</v>
      </c>
      <c r="I21" s="54">
        <v>5943.4797455321959</v>
      </c>
      <c r="J21" s="54">
        <v>6215.056226636767</v>
      </c>
      <c r="K21" s="35">
        <v>6602.6838410551154</v>
      </c>
      <c r="L21" s="35">
        <v>6998.7094346421709</v>
      </c>
      <c r="M21" s="35">
        <v>7715.3572638219603</v>
      </c>
      <c r="N21" s="35">
        <v>8200.8607292125689</v>
      </c>
      <c r="O21" s="35">
        <v>8693.617957000748</v>
      </c>
      <c r="P21" s="53">
        <v>5015.1143217872605</v>
      </c>
      <c r="Q21" s="54">
        <v>5722.6065188664379</v>
      </c>
      <c r="R21" s="54">
        <v>5137.6157613312498</v>
      </c>
      <c r="S21" s="54">
        <v>5571.6871014047056</v>
      </c>
      <c r="T21" s="54">
        <v>6010.0982704611424</v>
      </c>
      <c r="U21" s="54">
        <v>6685.8932658479252</v>
      </c>
      <c r="V21" s="54">
        <v>6732.7850817416775</v>
      </c>
      <c r="W21" s="54">
        <v>7046.1909930709016</v>
      </c>
      <c r="X21" s="54">
        <v>7012.9040709347773</v>
      </c>
      <c r="Y21" s="54">
        <v>7570.0544080320042</v>
      </c>
      <c r="Z21" s="35">
        <v>9536.8505848994046</v>
      </c>
      <c r="AA21" s="35">
        <v>9101.7447525788884</v>
      </c>
      <c r="AB21" s="35">
        <v>9705.5550131001364</v>
      </c>
      <c r="AC21" s="35">
        <v>10323.040502760548</v>
      </c>
      <c r="AD21" s="53">
        <v>3971.5987521211541</v>
      </c>
      <c r="AE21" s="54">
        <v>4646.170207457797</v>
      </c>
      <c r="AF21" s="54">
        <v>4219.9512771132449</v>
      </c>
      <c r="AG21" s="54">
        <v>4780.7294168648723</v>
      </c>
      <c r="AH21" s="54">
        <v>5196.1955166202215</v>
      </c>
      <c r="AI21" s="54">
        <v>5592.6525688498032</v>
      </c>
      <c r="AJ21" s="54">
        <v>5836.2007505712481</v>
      </c>
      <c r="AK21" s="54">
        <v>6173.6284479102633</v>
      </c>
      <c r="AL21" s="54"/>
      <c r="AM21" s="54"/>
      <c r="AN21" s="35">
        <v>7694.5659160828936</v>
      </c>
      <c r="AO21" s="35">
        <v>8552.0372291472231</v>
      </c>
      <c r="AP21" s="35">
        <v>8737.2486243121566</v>
      </c>
      <c r="AQ21" s="35">
        <v>9259.1854748876613</v>
      </c>
      <c r="AR21" s="53">
        <v>3456.6529899891361</v>
      </c>
      <c r="AS21" s="54">
        <v>4168.4506782880317</v>
      </c>
      <c r="AT21" s="54">
        <v>4124.4068014431641</v>
      </c>
      <c r="AU21" s="54">
        <v>4437.4312374612473</v>
      </c>
      <c r="AV21" s="54">
        <v>4828.2094777661423</v>
      </c>
      <c r="AW21" s="54">
        <v>5294.0418728092409</v>
      </c>
      <c r="AX21" s="54">
        <v>5364.4252592309203</v>
      </c>
      <c r="AY21" s="54">
        <v>5679.2767454704453</v>
      </c>
      <c r="AZ21" s="54">
        <v>5839.0421811682372</v>
      </c>
      <c r="BA21" s="54">
        <v>6068.0812437219956</v>
      </c>
      <c r="BB21" s="54">
        <v>6259.7328449854576</v>
      </c>
      <c r="BC21" s="35">
        <v>6816.4018743130609</v>
      </c>
      <c r="BD21" s="35">
        <v>7253.9228637707301</v>
      </c>
      <c r="BE21" s="35">
        <v>7648.8145924966429</v>
      </c>
      <c r="BF21" s="53">
        <v>2979.2329723295775</v>
      </c>
      <c r="BG21" s="54">
        <v>3631.3642943327318</v>
      </c>
      <c r="BH21" s="54">
        <v>3516.8086618806637</v>
      </c>
      <c r="BI21" s="54">
        <v>3828.746984726024</v>
      </c>
      <c r="BJ21" s="54">
        <v>4186.580210440774</v>
      </c>
      <c r="BK21" s="54">
        <v>4590.7075507216059</v>
      </c>
      <c r="BL21" s="54">
        <v>4757.9099758485772</v>
      </c>
      <c r="BM21" s="54">
        <v>5127.7925085465604</v>
      </c>
      <c r="BN21" s="54">
        <v>5336.0250552547923</v>
      </c>
      <c r="BO21" s="54" t="s">
        <v>16</v>
      </c>
      <c r="BP21" s="54" t="s">
        <v>16</v>
      </c>
      <c r="BQ21" s="35" t="s">
        <v>16</v>
      </c>
      <c r="BR21" s="35" t="s">
        <v>16</v>
      </c>
      <c r="BS21" s="35" t="s">
        <v>16</v>
      </c>
      <c r="BT21" s="53">
        <v>3184.0769076097454</v>
      </c>
      <c r="BU21" s="54">
        <v>3777.0175641235264</v>
      </c>
      <c r="BV21" s="54">
        <v>3546.7413563442124</v>
      </c>
      <c r="BW21" s="54">
        <v>3813.6343985004587</v>
      </c>
      <c r="BX21" s="54">
        <v>4163.8621395527362</v>
      </c>
      <c r="BY21" s="54">
        <v>4470.1099373788475</v>
      </c>
      <c r="BZ21" s="54">
        <v>4722.3511180282985</v>
      </c>
      <c r="CA21" s="54">
        <v>5023.0508861054841</v>
      </c>
      <c r="CB21" s="54">
        <v>5354.4004488160144</v>
      </c>
      <c r="CC21" s="54">
        <v>5799.6039448274505</v>
      </c>
      <c r="CD21" s="35">
        <v>6081.0257713866595</v>
      </c>
      <c r="CE21" s="35">
        <v>6587.8274348071291</v>
      </c>
      <c r="CF21" s="35">
        <v>7103.8471055251748</v>
      </c>
      <c r="CG21" s="35">
        <v>7683.1350777883545</v>
      </c>
      <c r="CH21" s="53" t="s">
        <v>16</v>
      </c>
      <c r="CI21" s="54" t="s">
        <v>16</v>
      </c>
      <c r="CJ21" s="54" t="s">
        <v>16</v>
      </c>
      <c r="CK21" s="54" t="s">
        <v>16</v>
      </c>
      <c r="CL21" s="54" t="s">
        <v>16</v>
      </c>
      <c r="CM21" s="54" t="s">
        <v>16</v>
      </c>
      <c r="CN21" s="54" t="s">
        <v>16</v>
      </c>
      <c r="CO21" s="54" t="s">
        <v>16</v>
      </c>
      <c r="CP21" s="54" t="s">
        <v>16</v>
      </c>
      <c r="CQ21" s="54" t="s">
        <v>16</v>
      </c>
      <c r="CR21" s="54" t="s">
        <v>16</v>
      </c>
      <c r="CS21" s="54" t="s">
        <v>16</v>
      </c>
      <c r="CT21" s="35" t="s">
        <v>16</v>
      </c>
      <c r="CU21" s="35" t="s">
        <v>16</v>
      </c>
      <c r="CV21" s="53">
        <v>1822.1741860666091</v>
      </c>
      <c r="CW21" s="54">
        <v>2099.7471646610275</v>
      </c>
      <c r="CX21" s="54">
        <v>2090.5077276853485</v>
      </c>
      <c r="CY21" s="54">
        <v>2396.0347003723227</v>
      </c>
      <c r="CZ21" s="54">
        <v>2614.556044822401</v>
      </c>
      <c r="DA21" s="54">
        <v>2882.5031831973997</v>
      </c>
      <c r="DB21" s="54">
        <v>3036.2178539929132</v>
      </c>
      <c r="DC21" s="54">
        <v>3203.1734566857745</v>
      </c>
      <c r="DD21" s="54">
        <v>3397.3634084620003</v>
      </c>
      <c r="DE21" s="54">
        <v>3612.3197610065181</v>
      </c>
      <c r="DF21" s="35">
        <v>3765.9892841435312</v>
      </c>
      <c r="DG21" s="35">
        <v>4029.8029947433338</v>
      </c>
      <c r="DH21" s="35">
        <v>4249.5906891978993</v>
      </c>
      <c r="DI21" s="35">
        <v>4432.308464495668</v>
      </c>
      <c r="DJ21" s="53" t="s">
        <v>16</v>
      </c>
      <c r="DK21" s="54" t="s">
        <v>16</v>
      </c>
      <c r="DL21" s="54" t="s">
        <v>16</v>
      </c>
      <c r="DM21" s="54" t="s">
        <v>16</v>
      </c>
      <c r="DN21" s="54" t="s">
        <v>16</v>
      </c>
      <c r="DO21" s="54" t="s">
        <v>16</v>
      </c>
      <c r="DP21" s="54" t="s">
        <v>16</v>
      </c>
      <c r="DQ21" s="54" t="s">
        <v>16</v>
      </c>
      <c r="DR21" s="54" t="s">
        <v>16</v>
      </c>
      <c r="DS21" s="54" t="s">
        <v>16</v>
      </c>
      <c r="DT21" s="35" t="s">
        <v>16</v>
      </c>
      <c r="DU21" s="35" t="s">
        <v>16</v>
      </c>
      <c r="DV21" s="35" t="s">
        <v>16</v>
      </c>
      <c r="DW21" s="53">
        <v>2183.799409221826</v>
      </c>
      <c r="DX21" s="54">
        <v>2208.5332712938375</v>
      </c>
      <c r="DY21" s="54">
        <v>2506.7226446889317</v>
      </c>
      <c r="DZ21" s="54">
        <v>2780.6330369055217</v>
      </c>
      <c r="EA21" s="54">
        <v>3025.5095396809193</v>
      </c>
      <c r="EB21" s="54">
        <v>3231.7517444900877</v>
      </c>
      <c r="EC21" s="54">
        <v>3442.5558825503708</v>
      </c>
      <c r="ED21" s="54">
        <v>3787.420497945001</v>
      </c>
      <c r="EE21" s="54">
        <v>3787.420497945001</v>
      </c>
      <c r="EF21" s="678">
        <v>3798.4608017075848</v>
      </c>
      <c r="EG21" s="35">
        <v>4076.8914584755239</v>
      </c>
      <c r="EH21" s="35">
        <v>4310.3064210166267</v>
      </c>
      <c r="EI21" s="35">
        <v>4493.2224411175894</v>
      </c>
      <c r="EJ21" s="53">
        <v>2048.8289516732366</v>
      </c>
      <c r="EK21" s="54">
        <v>2023.5887514471999</v>
      </c>
      <c r="EL21" s="54">
        <v>2327.551745437569</v>
      </c>
      <c r="EM21" s="54">
        <v>2521.4795174333822</v>
      </c>
      <c r="EN21" s="54">
        <v>2810.4839689842638</v>
      </c>
      <c r="EO21" s="54">
        <v>2922.4635677866154</v>
      </c>
      <c r="EP21" s="54">
        <v>3069.9795600648149</v>
      </c>
      <c r="EQ21" s="54">
        <v>3301.2719659703421</v>
      </c>
      <c r="ER21" s="54">
        <v>3514.5318728439042</v>
      </c>
      <c r="ES21" s="35">
        <v>3726.9303945384759</v>
      </c>
      <c r="ET21" s="35">
        <v>3971.2872350662515</v>
      </c>
      <c r="EU21" s="35">
        <v>4173.744603918386</v>
      </c>
      <c r="EV21" s="35">
        <v>4355.7506954364335</v>
      </c>
      <c r="EW21" s="53">
        <v>2026.8941272888046</v>
      </c>
      <c r="EX21" s="54">
        <v>1967.213036849296</v>
      </c>
      <c r="EY21" s="54">
        <v>2386.7051145849146</v>
      </c>
      <c r="EZ21" s="54">
        <v>2464.1778200926451</v>
      </c>
      <c r="FA21" s="54">
        <v>2594.3479985643312</v>
      </c>
      <c r="FB21" s="54">
        <v>2937.741143458436</v>
      </c>
      <c r="FC21" s="54">
        <v>3013.430395515416</v>
      </c>
      <c r="FD21" s="54">
        <v>3285.4953242016222</v>
      </c>
      <c r="FE21" s="54">
        <v>3507.5018208302986</v>
      </c>
      <c r="FF21" s="35" t="s">
        <v>16</v>
      </c>
      <c r="FG21" s="35" t="s">
        <v>16</v>
      </c>
      <c r="FH21" s="35" t="s">
        <v>16</v>
      </c>
      <c r="FI21" s="35" t="s">
        <v>16</v>
      </c>
      <c r="FJ21" s="53">
        <v>920.20328381548086</v>
      </c>
      <c r="FK21" s="54">
        <v>984.44761516510391</v>
      </c>
      <c r="FL21" s="54">
        <v>1031.1415759428849</v>
      </c>
      <c r="FM21" s="54">
        <v>1153.5793039148873</v>
      </c>
      <c r="FN21" s="54">
        <v>1289.7449621651658</v>
      </c>
      <c r="FO21" s="54">
        <v>1431.0427032425378</v>
      </c>
      <c r="FP21" s="54">
        <v>1629.2241579449867</v>
      </c>
      <c r="FQ21" s="54">
        <v>1722.0882555157668</v>
      </c>
      <c r="FR21" s="54">
        <v>1785.9122587841387</v>
      </c>
      <c r="FS21" s="54">
        <v>1956.220470014669</v>
      </c>
      <c r="FT21" s="35">
        <v>2023.1759851316738</v>
      </c>
      <c r="FU21" s="35">
        <v>2439.0721913363182</v>
      </c>
      <c r="FV21" s="35">
        <v>2517.4945176459746</v>
      </c>
      <c r="FW21" s="35">
        <v>2542.3203732760244</v>
      </c>
      <c r="FX21" s="53">
        <v>1085.7426747740062</v>
      </c>
      <c r="FY21" s="54">
        <v>1111.4264789063957</v>
      </c>
      <c r="FZ21" s="54">
        <v>1373.7796997777032</v>
      </c>
      <c r="GA21" s="54" t="s">
        <v>16</v>
      </c>
      <c r="GB21" s="54" t="s">
        <v>16</v>
      </c>
      <c r="GC21" s="54" t="s">
        <v>16</v>
      </c>
      <c r="GD21" s="54" t="s">
        <v>16</v>
      </c>
      <c r="GE21" s="54" t="s">
        <v>16</v>
      </c>
      <c r="GF21" s="54" t="s">
        <v>16</v>
      </c>
      <c r="GG21" s="54" t="s">
        <v>16</v>
      </c>
      <c r="GH21" s="35">
        <v>2061.0815162822219</v>
      </c>
      <c r="GI21" s="35">
        <v>2273.5782934721037</v>
      </c>
      <c r="GJ21" s="35">
        <v>2462.8813994369448</v>
      </c>
      <c r="GK21" s="53">
        <v>972.54859099768657</v>
      </c>
      <c r="GL21" s="54">
        <v>1022.4499013442036</v>
      </c>
      <c r="GM21" s="54">
        <v>1132.8417357688572</v>
      </c>
      <c r="GN21" s="54">
        <v>1289.7449621651658</v>
      </c>
      <c r="GO21" s="54">
        <v>1431.0427032425378</v>
      </c>
      <c r="GP21" s="54">
        <v>1629.2241579449867</v>
      </c>
      <c r="GQ21" s="54">
        <v>1722.0882555157668</v>
      </c>
      <c r="GR21" s="54">
        <v>1785.9122587841387</v>
      </c>
      <c r="GS21" s="54">
        <v>1724.2798567023588</v>
      </c>
      <c r="GT21" s="35">
        <v>1891.3282905834353</v>
      </c>
      <c r="GU21" s="35">
        <v>2319.9140845753755</v>
      </c>
      <c r="GV21" s="35">
        <v>2542.176402890776</v>
      </c>
      <c r="GW21" s="35">
        <v>2550.7509721076808</v>
      </c>
    </row>
    <row r="22" spans="1:205" s="162" customFormat="1">
      <c r="A22" s="58" t="s">
        <v>12</v>
      </c>
      <c r="B22" s="54">
        <v>3487.7950598934126</v>
      </c>
      <c r="C22" s="54">
        <v>3811.4763904104134</v>
      </c>
      <c r="D22" s="54">
        <v>3695.0332900884214</v>
      </c>
      <c r="E22" s="54">
        <v>4062.1386734197386</v>
      </c>
      <c r="F22" s="54">
        <v>4882.7379481893513</v>
      </c>
      <c r="G22" s="54">
        <v>5840.5408188487891</v>
      </c>
      <c r="H22" s="54">
        <v>6282.0188219468946</v>
      </c>
      <c r="I22" s="54">
        <v>6837.2170790106493</v>
      </c>
      <c r="J22" s="54">
        <v>7510.8784747565205</v>
      </c>
      <c r="K22" s="35">
        <v>7930.9917418724726</v>
      </c>
      <c r="L22" s="35">
        <v>8472.5493713368487</v>
      </c>
      <c r="M22" s="35">
        <v>8432.4231669544315</v>
      </c>
      <c r="N22" s="35">
        <v>6844.0944574731384</v>
      </c>
      <c r="O22" s="35">
        <v>6933.3556832747599</v>
      </c>
      <c r="P22" s="53">
        <v>4257.4406155727611</v>
      </c>
      <c r="Q22" s="54">
        <v>4833.5241985774956</v>
      </c>
      <c r="R22" s="54">
        <v>4442.8261177640852</v>
      </c>
      <c r="S22" s="54">
        <v>4994.6044460651683</v>
      </c>
      <c r="T22" s="54">
        <v>6028.6487340647263</v>
      </c>
      <c r="U22" s="54">
        <v>7366.5850094143289</v>
      </c>
      <c r="V22" s="54">
        <v>7864.6445133865654</v>
      </c>
      <c r="W22" s="54">
        <v>8298.9953680384169</v>
      </c>
      <c r="X22" s="54">
        <v>9090.0291518403828</v>
      </c>
      <c r="Y22" s="54">
        <v>9771.5146063814227</v>
      </c>
      <c r="Z22" s="35">
        <v>10177.094445710811</v>
      </c>
      <c r="AA22" s="35">
        <v>10177.094445710814</v>
      </c>
      <c r="AB22" s="35">
        <v>8370.7199394674208</v>
      </c>
      <c r="AC22" s="35">
        <v>8509.4611001370558</v>
      </c>
      <c r="AD22" s="53">
        <v>3674.9996180987428</v>
      </c>
      <c r="AE22" s="54">
        <v>4390.791598185423</v>
      </c>
      <c r="AF22" s="54">
        <v>4123.4856551763951</v>
      </c>
      <c r="AG22" s="54">
        <v>4423.2624328539241</v>
      </c>
      <c r="AH22" s="54">
        <v>5302.104381351066</v>
      </c>
      <c r="AI22" s="54">
        <v>6173.4870971940272</v>
      </c>
      <c r="AJ22" s="54">
        <v>6048.4357886949374</v>
      </c>
      <c r="AK22" s="54">
        <v>6196.677382261857</v>
      </c>
      <c r="AL22" s="54">
        <v>7141.7670395352634</v>
      </c>
      <c r="AM22" s="54">
        <v>7376.9244578441267</v>
      </c>
      <c r="AN22" s="35">
        <v>7549.1676838829517</v>
      </c>
      <c r="AO22" s="35">
        <v>7624.3318523668568</v>
      </c>
      <c r="AP22" s="35">
        <v>6227.5900823233042</v>
      </c>
      <c r="AQ22" s="35">
        <v>5711.475786893734</v>
      </c>
      <c r="AR22" s="53">
        <v>2746.6827391339339</v>
      </c>
      <c r="AS22" s="54">
        <v>2786.25477070038</v>
      </c>
      <c r="AT22" s="54">
        <v>2966.6229497562535</v>
      </c>
      <c r="AU22" s="54">
        <v>3197.1984865168379</v>
      </c>
      <c r="AV22" s="54">
        <v>3881.6713241706811</v>
      </c>
      <c r="AW22" s="54">
        <v>4598.1447211728228</v>
      </c>
      <c r="AX22" s="54">
        <v>5016.6053185360443</v>
      </c>
      <c r="AY22" s="54">
        <v>5501.7327611847904</v>
      </c>
      <c r="AZ22" s="54">
        <v>5789.7562822100699</v>
      </c>
      <c r="BA22" s="54">
        <v>5987.0924426623278</v>
      </c>
      <c r="BB22" s="54">
        <v>6565.4393167975086</v>
      </c>
      <c r="BC22" s="35">
        <v>6687.9514671245734</v>
      </c>
      <c r="BD22" s="35">
        <v>5226.7086001238358</v>
      </c>
      <c r="BE22" s="35">
        <v>5416.5714632791314</v>
      </c>
      <c r="BF22" s="53">
        <v>2568.7401049497653</v>
      </c>
      <c r="BG22" s="54">
        <v>1918.2264779637746</v>
      </c>
      <c r="BH22" s="54">
        <v>2496.420074784548</v>
      </c>
      <c r="BI22" s="54">
        <v>2903.0919843100255</v>
      </c>
      <c r="BJ22" s="54">
        <v>3329.1844017389185</v>
      </c>
      <c r="BK22" s="54">
        <v>3512.9931697570464</v>
      </c>
      <c r="BL22" s="54">
        <v>3957.3796474787036</v>
      </c>
      <c r="BM22" s="54">
        <v>4129.8142016346137</v>
      </c>
      <c r="BN22" s="54">
        <v>5271.5804056758006</v>
      </c>
      <c r="BO22" s="54">
        <v>4979.6467095694443</v>
      </c>
      <c r="BP22" s="35">
        <v>5334.0026929817968</v>
      </c>
      <c r="BQ22" s="35">
        <v>5924.3520175978247</v>
      </c>
      <c r="BR22" s="35">
        <v>4787.4054239652787</v>
      </c>
      <c r="BS22" s="35">
        <v>5124.7701615316391</v>
      </c>
      <c r="BT22" s="53">
        <v>2103.2247946788675</v>
      </c>
      <c r="BU22" s="54">
        <v>2468.4230190441599</v>
      </c>
      <c r="BV22" s="54">
        <v>2211.4514120754056</v>
      </c>
      <c r="BW22" s="54">
        <v>2588.32380016568</v>
      </c>
      <c r="BX22" s="54">
        <v>2990.0409845507393</v>
      </c>
      <c r="BY22" s="54">
        <v>3956.9868637409932</v>
      </c>
      <c r="BZ22" s="54">
        <v>4159.2923643540353</v>
      </c>
      <c r="CA22" s="54">
        <v>4576.3282216204625</v>
      </c>
      <c r="CB22" s="54">
        <v>4982.6742476050931</v>
      </c>
      <c r="CC22" s="54">
        <v>5048.9567330344044</v>
      </c>
      <c r="CD22" s="35">
        <v>5338.1148593369207</v>
      </c>
      <c r="CE22" s="35">
        <v>5757.5767731204523</v>
      </c>
      <c r="CF22" s="35">
        <v>5305.4706029725603</v>
      </c>
      <c r="CG22" s="35">
        <v>5841.2334451956895</v>
      </c>
      <c r="CH22" s="53">
        <v>3107.2855667656545</v>
      </c>
      <c r="CI22" s="54">
        <v>2978.0236878305386</v>
      </c>
      <c r="CJ22" s="54">
        <v>2921.5195104090385</v>
      </c>
      <c r="CK22" s="54">
        <v>3158.7037970900806</v>
      </c>
      <c r="CL22" s="54">
        <v>3737.4806081528031</v>
      </c>
      <c r="CM22" s="54">
        <v>5984.0956240392989</v>
      </c>
      <c r="CN22" s="54">
        <v>6725.9961115565848</v>
      </c>
      <c r="CO22" s="54">
        <v>6925.7830083137733</v>
      </c>
      <c r="CP22" s="54">
        <v>7797.3085627650462</v>
      </c>
      <c r="CQ22" s="54">
        <v>7923.3032021447289</v>
      </c>
      <c r="CR22" s="35">
        <v>8890.5224145408665</v>
      </c>
      <c r="CS22" s="35">
        <v>8688.307328966097</v>
      </c>
      <c r="CT22" s="35">
        <v>8182.71355704698</v>
      </c>
      <c r="CU22" s="35">
        <v>8259.4775278482648</v>
      </c>
      <c r="CV22" s="53">
        <v>1354.6013019279794</v>
      </c>
      <c r="CW22" s="54">
        <v>1219.0135057010793</v>
      </c>
      <c r="CX22" s="54">
        <v>1505.2070857651572</v>
      </c>
      <c r="CY22" s="54">
        <v>1635.4249250772739</v>
      </c>
      <c r="CZ22" s="54">
        <v>1860.235139740249</v>
      </c>
      <c r="DA22" s="54">
        <v>2015.3603468174381</v>
      </c>
      <c r="DB22" s="54">
        <v>2143.3534860615277</v>
      </c>
      <c r="DC22" s="54">
        <v>2276.1802359494463</v>
      </c>
      <c r="DD22" s="54">
        <v>2345.6644338140031</v>
      </c>
      <c r="DE22" s="54">
        <v>2363.4294509305728</v>
      </c>
      <c r="DF22" s="35">
        <v>2502.1417436248398</v>
      </c>
      <c r="DG22" s="35">
        <v>2465.0349243165792</v>
      </c>
      <c r="DH22" s="35">
        <v>1788.9020577703893</v>
      </c>
      <c r="DI22" s="35">
        <v>1839.8883559163432</v>
      </c>
      <c r="DJ22" s="53" t="s">
        <v>16</v>
      </c>
      <c r="DK22" s="54" t="s">
        <v>16</v>
      </c>
      <c r="DL22" s="54" t="s">
        <v>16</v>
      </c>
      <c r="DM22" s="54" t="s">
        <v>16</v>
      </c>
      <c r="DN22" s="54" t="s">
        <v>16</v>
      </c>
      <c r="DO22" s="54" t="s">
        <v>16</v>
      </c>
      <c r="DP22" s="54" t="s">
        <v>16</v>
      </c>
      <c r="DQ22" s="54">
        <v>2789.9420590707073</v>
      </c>
      <c r="DR22" s="54">
        <v>2826.7636767527547</v>
      </c>
      <c r="DS22" s="35">
        <v>3140.6103086989901</v>
      </c>
      <c r="DT22" s="35">
        <v>3478.7667395525864</v>
      </c>
      <c r="DU22" s="35">
        <v>1498.2213757419763</v>
      </c>
      <c r="DV22" s="35">
        <v>1526.9631417055962</v>
      </c>
      <c r="DW22" s="53">
        <v>1355.7278599671517</v>
      </c>
      <c r="DX22" s="54">
        <v>1659.2838942344586</v>
      </c>
      <c r="DY22" s="54">
        <v>1776.4703074030383</v>
      </c>
      <c r="DZ22" s="54">
        <v>2022.213200988672</v>
      </c>
      <c r="EA22" s="683">
        <v>2136.2262234127888</v>
      </c>
      <c r="EB22" s="683">
        <v>2261.5411972183588</v>
      </c>
      <c r="EC22" s="683">
        <v>2374.6872674739775</v>
      </c>
      <c r="ED22" s="683">
        <v>2423.1449143325644</v>
      </c>
      <c r="EE22" s="683">
        <v>2425.3379182214208</v>
      </c>
      <c r="EF22" s="678">
        <v>2391.3343975575526</v>
      </c>
      <c r="EG22" s="35">
        <v>2576.0466862036269</v>
      </c>
      <c r="EH22" s="35">
        <v>1710.6583389226855</v>
      </c>
      <c r="EI22" s="35">
        <v>1749.9286319623779</v>
      </c>
      <c r="EJ22" s="53">
        <v>1017.5784425206748</v>
      </c>
      <c r="EK22" s="54">
        <v>1260.4077535989998</v>
      </c>
      <c r="EL22" s="54">
        <v>1453.2610296251964</v>
      </c>
      <c r="EM22" s="54">
        <v>1700.6881774677699</v>
      </c>
      <c r="EN22" s="683">
        <v>1964.5847793853152</v>
      </c>
      <c r="EO22" s="683">
        <v>2086.3061144695289</v>
      </c>
      <c r="EP22" s="683">
        <v>2269.7555974356869</v>
      </c>
      <c r="EQ22" s="683">
        <v>2138.0691303126982</v>
      </c>
      <c r="ER22" s="683">
        <v>2267.6550018707635</v>
      </c>
      <c r="ES22" s="35">
        <v>2782.3468075298915</v>
      </c>
      <c r="ET22" s="692">
        <v>3065.5913168195643</v>
      </c>
      <c r="EU22" s="692">
        <v>2845.7263694029321</v>
      </c>
      <c r="EV22" s="692">
        <v>2907.3819122005111</v>
      </c>
      <c r="EW22" s="53">
        <v>1051.2774963056786</v>
      </c>
      <c r="EX22" s="54">
        <v>1484.0085201083855</v>
      </c>
      <c r="EY22" s="54">
        <v>1859.8473661657481</v>
      </c>
      <c r="EZ22" s="54">
        <v>1768.3246610287954</v>
      </c>
      <c r="FA22" s="683">
        <v>2107.3063133063738</v>
      </c>
      <c r="FB22" s="683">
        <v>2343.3816868266167</v>
      </c>
      <c r="FC22" s="683">
        <v>2557.9696406029798</v>
      </c>
      <c r="FD22" s="683">
        <v>2661.1890477945308</v>
      </c>
      <c r="FE22" s="683">
        <v>2802.8689535414737</v>
      </c>
      <c r="FF22" s="35">
        <v>3380.2545471485896</v>
      </c>
      <c r="FG22" s="35">
        <v>3860.0936597707737</v>
      </c>
      <c r="FH22" s="35">
        <v>1786.0368565664612</v>
      </c>
      <c r="FI22" s="35">
        <v>1809.5068990942857</v>
      </c>
      <c r="FJ22" s="53" t="s">
        <v>16</v>
      </c>
      <c r="FK22" s="54" t="s">
        <v>16</v>
      </c>
      <c r="FL22" s="54" t="s">
        <v>16</v>
      </c>
      <c r="FM22" s="54" t="s">
        <v>16</v>
      </c>
      <c r="FN22" s="54" t="s">
        <v>16</v>
      </c>
      <c r="FO22" s="54" t="s">
        <v>16</v>
      </c>
      <c r="FP22" s="54" t="s">
        <v>16</v>
      </c>
      <c r="FQ22" s="54" t="s">
        <v>16</v>
      </c>
      <c r="FR22" s="54" t="s">
        <v>16</v>
      </c>
      <c r="FS22" s="54" t="s">
        <v>16</v>
      </c>
      <c r="FT22" s="54" t="s">
        <v>16</v>
      </c>
      <c r="FU22" s="54" t="s">
        <v>16</v>
      </c>
      <c r="FV22" s="35" t="s">
        <v>16</v>
      </c>
      <c r="FW22" s="35" t="s">
        <v>16</v>
      </c>
      <c r="FX22" s="53" t="s">
        <v>16</v>
      </c>
      <c r="FY22" s="54" t="s">
        <v>16</v>
      </c>
      <c r="FZ22" s="54" t="s">
        <v>16</v>
      </c>
      <c r="GA22" s="54" t="s">
        <v>16</v>
      </c>
      <c r="GB22" s="54" t="s">
        <v>16</v>
      </c>
      <c r="GC22" s="54" t="s">
        <v>16</v>
      </c>
      <c r="GD22" s="54" t="s">
        <v>16</v>
      </c>
      <c r="GE22" s="54" t="s">
        <v>16</v>
      </c>
      <c r="GF22" s="54" t="s">
        <v>16</v>
      </c>
      <c r="GG22" s="54" t="s">
        <v>16</v>
      </c>
      <c r="GH22" s="54" t="s">
        <v>16</v>
      </c>
      <c r="GI22" s="35" t="s">
        <v>16</v>
      </c>
      <c r="GJ22" s="35" t="s">
        <v>16</v>
      </c>
      <c r="GK22" s="53" t="s">
        <v>16</v>
      </c>
      <c r="GL22" s="54" t="s">
        <v>16</v>
      </c>
      <c r="GM22" s="54" t="s">
        <v>16</v>
      </c>
      <c r="GN22" s="54" t="s">
        <v>16</v>
      </c>
      <c r="GO22" s="54" t="s">
        <v>16</v>
      </c>
      <c r="GP22" s="54" t="s">
        <v>16</v>
      </c>
      <c r="GQ22" s="54" t="s">
        <v>16</v>
      </c>
      <c r="GR22" s="54" t="s">
        <v>16</v>
      </c>
      <c r="GS22" s="54" t="s">
        <v>16</v>
      </c>
      <c r="GT22" s="54" t="s">
        <v>16</v>
      </c>
      <c r="GU22" s="54" t="s">
        <v>16</v>
      </c>
      <c r="GV22" s="54" t="s">
        <v>16</v>
      </c>
      <c r="GW22" s="54" t="s">
        <v>16</v>
      </c>
    </row>
    <row r="23" spans="1:205" s="162" customFormat="1">
      <c r="A23" s="58" t="s">
        <v>13</v>
      </c>
      <c r="B23" s="54">
        <v>4308.4308381733508</v>
      </c>
      <c r="C23" s="54">
        <v>4414.7585837673096</v>
      </c>
      <c r="D23" s="54">
        <v>4835.32633256804</v>
      </c>
      <c r="E23" s="54">
        <v>5636.5879767632296</v>
      </c>
      <c r="F23" s="54">
        <v>6217.3454868552099</v>
      </c>
      <c r="G23" s="54">
        <v>6530.5465511574048</v>
      </c>
      <c r="H23" s="54">
        <v>7287.3614745105124</v>
      </c>
      <c r="I23" s="54">
        <v>7372.2067018108546</v>
      </c>
      <c r="J23" s="54">
        <v>7843.1065609966336</v>
      </c>
      <c r="K23" s="35">
        <v>8001.5955659869996</v>
      </c>
      <c r="L23" s="35">
        <v>8790.0276379172337</v>
      </c>
      <c r="M23" s="35">
        <v>10404.185372856753</v>
      </c>
      <c r="N23" s="35">
        <v>10774.038992260681</v>
      </c>
      <c r="O23" s="35">
        <v>10931.16660351887</v>
      </c>
      <c r="P23" s="53">
        <v>5791.6895229997936</v>
      </c>
      <c r="Q23" s="54">
        <v>6094.0173633367995</v>
      </c>
      <c r="R23" s="54">
        <v>6624.7058419329805</v>
      </c>
      <c r="S23" s="54">
        <v>7655.4274580672827</v>
      </c>
      <c r="T23" s="54">
        <v>8280.5356835619586</v>
      </c>
      <c r="U23" s="54">
        <v>8564.1397065942729</v>
      </c>
      <c r="V23" s="54">
        <v>9755.4966424079776</v>
      </c>
      <c r="W23" s="54">
        <v>8949.4632196228795</v>
      </c>
      <c r="X23" s="54">
        <v>8763.2189706512363</v>
      </c>
      <c r="Y23" s="54">
        <v>9023.3452701280348</v>
      </c>
      <c r="Z23" s="35">
        <v>11381.229444352388</v>
      </c>
      <c r="AA23" s="35">
        <v>11381.22944435239</v>
      </c>
      <c r="AB23" s="35">
        <v>12263.863807336833</v>
      </c>
      <c r="AC23" s="35">
        <v>12196.84894008728</v>
      </c>
      <c r="AD23" s="53">
        <v>4085.2501812823384</v>
      </c>
      <c r="AE23" s="54">
        <v>4099.5115229438743</v>
      </c>
      <c r="AF23" s="54">
        <v>4546.3131038333149</v>
      </c>
      <c r="AG23" s="54">
        <v>5123.703380932182</v>
      </c>
      <c r="AH23" s="54">
        <v>5789.8830629629119</v>
      </c>
      <c r="AI23" s="54">
        <v>6094.1863165906443</v>
      </c>
      <c r="AJ23" s="54">
        <v>6815.6298543364583</v>
      </c>
      <c r="AK23" s="54">
        <v>6495.1295550627892</v>
      </c>
      <c r="AL23" s="54">
        <v>7797.2766889593904</v>
      </c>
      <c r="AM23" s="54">
        <v>8014.3596784010097</v>
      </c>
      <c r="AN23" s="35">
        <v>9000.0190720333867</v>
      </c>
      <c r="AO23" s="35">
        <v>12170.681277984011</v>
      </c>
      <c r="AP23" s="35">
        <v>11802.631011772437</v>
      </c>
      <c r="AQ23" s="35">
        <v>12038.691167452431</v>
      </c>
      <c r="AR23" s="53">
        <v>3001.2675651799273</v>
      </c>
      <c r="AS23" s="54">
        <v>3067.2619955402738</v>
      </c>
      <c r="AT23" s="54">
        <v>3348.9042071945873</v>
      </c>
      <c r="AU23" s="54">
        <v>4300.962249737162</v>
      </c>
      <c r="AV23" s="54">
        <v>4615.5384254998407</v>
      </c>
      <c r="AW23" s="54">
        <v>5266.119009756223</v>
      </c>
      <c r="AX23" s="54">
        <v>5861.3055508636835</v>
      </c>
      <c r="AY23" s="54">
        <v>6329.467803998019</v>
      </c>
      <c r="AZ23" s="54">
        <v>7059.9397618914254</v>
      </c>
      <c r="BA23" s="54">
        <v>6903.065432391696</v>
      </c>
      <c r="BB23" s="54">
        <v>7694.3845061812381</v>
      </c>
      <c r="BC23" s="35">
        <v>8060.3397741111739</v>
      </c>
      <c r="BD23" s="35">
        <v>7647.5952925851652</v>
      </c>
      <c r="BE23" s="35">
        <v>8219.8487567345728</v>
      </c>
      <c r="BF23" s="53">
        <v>3436.7217001130271</v>
      </c>
      <c r="BG23" s="54">
        <v>3486.6976898556932</v>
      </c>
      <c r="BH23" s="54">
        <v>4002.8753804303919</v>
      </c>
      <c r="BI23" s="54">
        <v>4268.2440053061791</v>
      </c>
      <c r="BJ23" s="54">
        <v>4703.6719506528425</v>
      </c>
      <c r="BK23" s="54">
        <v>4791.0460769156098</v>
      </c>
      <c r="BL23" s="54">
        <v>4930.5957298596359</v>
      </c>
      <c r="BM23" s="54">
        <v>5373.8446342684965</v>
      </c>
      <c r="BN23" s="54">
        <v>5404.0893006192609</v>
      </c>
      <c r="BO23" s="54">
        <v>4145.8488940190055</v>
      </c>
      <c r="BP23" s="35">
        <v>4535.660630512165</v>
      </c>
      <c r="BQ23" s="35">
        <v>6956.4558898521163</v>
      </c>
      <c r="BR23" s="35" t="s">
        <v>16</v>
      </c>
      <c r="BS23" s="35" t="s">
        <v>16</v>
      </c>
      <c r="BT23" s="53">
        <v>2439.540560927107</v>
      </c>
      <c r="BU23" s="54">
        <v>2592.2888169572934</v>
      </c>
      <c r="BV23" s="54">
        <v>2406.2388077082114</v>
      </c>
      <c r="BW23" s="54">
        <v>3238.9526570369785</v>
      </c>
      <c r="BX23" s="54">
        <v>5264.5056493473758</v>
      </c>
      <c r="BY23" s="54">
        <v>5412.1444328955495</v>
      </c>
      <c r="BZ23" s="54">
        <v>5657.5595826989493</v>
      </c>
      <c r="CA23" s="54">
        <v>5972.3654938682203</v>
      </c>
      <c r="CB23" s="54">
        <v>5765.718613240635</v>
      </c>
      <c r="CC23" s="54">
        <v>8607.5593121498077</v>
      </c>
      <c r="CD23" s="35">
        <v>9503.4514664758372</v>
      </c>
      <c r="CE23" s="35">
        <v>7542.3881977475148</v>
      </c>
      <c r="CF23" s="35">
        <v>6601.4907966534502</v>
      </c>
      <c r="CG23" s="35">
        <v>6852.2787903771978</v>
      </c>
      <c r="CH23" s="53">
        <v>2964.2889960925786</v>
      </c>
      <c r="CI23" s="54">
        <v>2869.0083992433993</v>
      </c>
      <c r="CJ23" s="54">
        <v>4024.3877892078585</v>
      </c>
      <c r="CK23" s="54">
        <v>4588.1110387563094</v>
      </c>
      <c r="CL23" s="54">
        <v>2868.6498468655632</v>
      </c>
      <c r="CM23" s="54">
        <v>3052.3461841391936</v>
      </c>
      <c r="CN23" s="54">
        <v>3323.9910428531989</v>
      </c>
      <c r="CO23" s="54">
        <v>3422.5015913430934</v>
      </c>
      <c r="CP23" s="54">
        <v>3641.0761558825343</v>
      </c>
      <c r="CQ23" s="54">
        <v>3517.7384934213696</v>
      </c>
      <c r="CR23" s="35">
        <v>3980.721232837534</v>
      </c>
      <c r="CS23" s="35">
        <v>4806.4043705279437</v>
      </c>
      <c r="CT23" s="35">
        <v>4236.8116722700006</v>
      </c>
      <c r="CU23" s="35">
        <v>4422.0145203872098</v>
      </c>
      <c r="CV23" s="53">
        <v>1471.7457041556729</v>
      </c>
      <c r="CW23" s="54">
        <v>1422.0730180102773</v>
      </c>
      <c r="CX23" s="54">
        <v>1401.3498708799154</v>
      </c>
      <c r="CY23" s="54">
        <v>2151.8119952836742</v>
      </c>
      <c r="CZ23" s="54">
        <v>2393.7988970722399</v>
      </c>
      <c r="DA23" s="54">
        <v>2454.6970242287098</v>
      </c>
      <c r="DB23" s="54">
        <v>2609.0421092894276</v>
      </c>
      <c r="DC23" s="54">
        <v>2935.125663751403</v>
      </c>
      <c r="DD23" s="54">
        <v>3098.0566442968311</v>
      </c>
      <c r="DE23" s="54">
        <v>2972.9143683716097</v>
      </c>
      <c r="DF23" s="35">
        <v>3706.9330210386597</v>
      </c>
      <c r="DG23" s="35">
        <v>3845.0560267190772</v>
      </c>
      <c r="DH23" s="35">
        <v>4297.1679252407757</v>
      </c>
      <c r="DI23" s="35">
        <v>4301.00173474445</v>
      </c>
      <c r="DJ23" s="53" t="s">
        <v>16</v>
      </c>
      <c r="DK23" s="54" t="s">
        <v>16</v>
      </c>
      <c r="DL23" s="54" t="s">
        <v>16</v>
      </c>
      <c r="DM23" s="54" t="s">
        <v>16</v>
      </c>
      <c r="DN23" s="54" t="s">
        <v>16</v>
      </c>
      <c r="DO23" s="54" t="s">
        <v>16</v>
      </c>
      <c r="DP23" s="54" t="s">
        <v>16</v>
      </c>
      <c r="DQ23" s="54" t="s">
        <v>16</v>
      </c>
      <c r="DR23" s="54" t="s">
        <v>16</v>
      </c>
      <c r="DS23" s="54" t="s">
        <v>16</v>
      </c>
      <c r="DT23" s="35" t="s">
        <v>16</v>
      </c>
      <c r="DU23" s="35" t="s">
        <v>16</v>
      </c>
      <c r="DV23" s="35" t="s">
        <v>16</v>
      </c>
      <c r="DW23" s="53" t="s">
        <v>43</v>
      </c>
      <c r="DX23" s="54" t="s">
        <v>43</v>
      </c>
      <c r="DY23" s="54" t="s">
        <v>43</v>
      </c>
      <c r="DZ23" s="54"/>
      <c r="EA23" s="54"/>
      <c r="EB23" s="54"/>
      <c r="EC23" s="54"/>
      <c r="ED23" s="54"/>
      <c r="EE23" s="54"/>
      <c r="EF23" s="35"/>
      <c r="EG23" s="35"/>
      <c r="EH23" s="277" t="s">
        <v>16</v>
      </c>
      <c r="EI23" s="277" t="s">
        <v>16</v>
      </c>
      <c r="EJ23" s="53" t="s">
        <v>43</v>
      </c>
      <c r="EK23" s="54" t="s">
        <v>43</v>
      </c>
      <c r="EL23" s="54" t="s">
        <v>43</v>
      </c>
      <c r="EM23" s="54" t="s">
        <v>43</v>
      </c>
      <c r="EN23" s="54" t="s">
        <v>43</v>
      </c>
      <c r="EO23" s="54" t="s">
        <v>43</v>
      </c>
      <c r="EP23" s="54" t="s">
        <v>43</v>
      </c>
      <c r="EQ23" s="54" t="s">
        <v>43</v>
      </c>
      <c r="ER23" s="54" t="s">
        <v>43</v>
      </c>
      <c r="ES23" s="54" t="s">
        <v>43</v>
      </c>
      <c r="ET23" s="54" t="s">
        <v>43</v>
      </c>
      <c r="EU23" s="54" t="s">
        <v>43</v>
      </c>
      <c r="EV23" s="54" t="s">
        <v>43</v>
      </c>
      <c r="EW23" s="53">
        <v>1773.2405117729277</v>
      </c>
      <c r="EX23" s="54">
        <v>1902.4879035170072</v>
      </c>
      <c r="EY23" s="54">
        <v>2075.8352451964438</v>
      </c>
      <c r="EZ23" s="54">
        <v>2436.6016427104723</v>
      </c>
      <c r="FA23" s="683">
        <v>2496.4561855670099</v>
      </c>
      <c r="FB23" s="683">
        <v>2548.8402061855668</v>
      </c>
      <c r="FC23" s="683">
        <v>2920.7974137931033</v>
      </c>
      <c r="FD23" s="683">
        <v>3098.3365949119375</v>
      </c>
      <c r="FE23" s="683">
        <v>2716.3181953422954</v>
      </c>
      <c r="FF23" s="35">
        <v>413.52634076886568</v>
      </c>
      <c r="FG23" s="35">
        <v>3623.9352640545144</v>
      </c>
      <c r="FH23" s="35">
        <v>3473.9357080799305</v>
      </c>
      <c r="FI23" s="35">
        <v>4241.339047619048</v>
      </c>
      <c r="FJ23" s="53" t="s">
        <v>16</v>
      </c>
      <c r="FK23" s="54" t="s">
        <v>16</v>
      </c>
      <c r="FL23" s="54" t="s">
        <v>16</v>
      </c>
      <c r="FM23" s="54" t="s">
        <v>16</v>
      </c>
      <c r="FN23" s="54" t="s">
        <v>16</v>
      </c>
      <c r="FO23" s="54" t="s">
        <v>16</v>
      </c>
      <c r="FP23" s="54" t="s">
        <v>16</v>
      </c>
      <c r="FQ23" s="54" t="s">
        <v>16</v>
      </c>
      <c r="FR23" s="54" t="s">
        <v>16</v>
      </c>
      <c r="FS23" s="54" t="s">
        <v>16</v>
      </c>
      <c r="FT23" s="54" t="s">
        <v>16</v>
      </c>
      <c r="FU23" s="54" t="s">
        <v>16</v>
      </c>
      <c r="FV23" s="35" t="s">
        <v>16</v>
      </c>
      <c r="FW23" s="35" t="s">
        <v>16</v>
      </c>
      <c r="FX23" s="53" t="s">
        <v>16</v>
      </c>
      <c r="FY23" s="54" t="s">
        <v>16</v>
      </c>
      <c r="FZ23" s="54" t="s">
        <v>16</v>
      </c>
      <c r="GA23" s="54" t="s">
        <v>16</v>
      </c>
      <c r="GB23" s="54" t="s">
        <v>16</v>
      </c>
      <c r="GC23" s="54" t="s">
        <v>16</v>
      </c>
      <c r="GD23" s="54" t="s">
        <v>16</v>
      </c>
      <c r="GE23" s="54" t="s">
        <v>16</v>
      </c>
      <c r="GF23" s="54" t="s">
        <v>16</v>
      </c>
      <c r="GG23" s="54" t="s">
        <v>16</v>
      </c>
      <c r="GH23" s="54" t="s">
        <v>16</v>
      </c>
      <c r="GI23" s="35" t="s">
        <v>16</v>
      </c>
      <c r="GJ23" s="35" t="s">
        <v>16</v>
      </c>
      <c r="GK23" s="53" t="s">
        <v>16</v>
      </c>
      <c r="GL23" s="54" t="s">
        <v>16</v>
      </c>
      <c r="GM23" s="54" t="s">
        <v>16</v>
      </c>
      <c r="GN23" s="54" t="s">
        <v>16</v>
      </c>
      <c r="GO23" s="54" t="s">
        <v>16</v>
      </c>
      <c r="GP23" s="54" t="s">
        <v>16</v>
      </c>
      <c r="GQ23" s="54" t="s">
        <v>16</v>
      </c>
      <c r="GR23" s="54" t="s">
        <v>16</v>
      </c>
      <c r="GS23" s="54" t="s">
        <v>16</v>
      </c>
      <c r="GT23" s="54" t="s">
        <v>16</v>
      </c>
      <c r="GU23" s="54" t="s">
        <v>16</v>
      </c>
      <c r="GV23" s="54" t="s">
        <v>16</v>
      </c>
      <c r="GW23" s="54" t="s">
        <v>16</v>
      </c>
    </row>
    <row r="24" spans="1:205" s="162" customFormat="1">
      <c r="A24" s="59" t="s">
        <v>14</v>
      </c>
      <c r="B24" s="60">
        <v>3393.4432456787258</v>
      </c>
      <c r="C24" s="60">
        <v>3271.6284296801609</v>
      </c>
      <c r="D24" s="60">
        <v>4006.8664949244862</v>
      </c>
      <c r="E24" s="60">
        <v>4505.6310534793029</v>
      </c>
      <c r="F24" s="60">
        <v>5387.248582676164</v>
      </c>
      <c r="G24" s="60">
        <v>5868.2302263164338</v>
      </c>
      <c r="H24" s="60">
        <v>6533.2607632893551</v>
      </c>
      <c r="I24" s="60">
        <v>6847.3391303986355</v>
      </c>
      <c r="J24" s="60">
        <v>7479.8889058159257</v>
      </c>
      <c r="K24" s="277">
        <v>7627.94381150974</v>
      </c>
      <c r="L24" s="277">
        <v>7850.6316843556187</v>
      </c>
      <c r="M24" s="277">
        <v>7752.5607239889468</v>
      </c>
      <c r="N24" s="277">
        <v>8310.3138760221173</v>
      </c>
      <c r="O24" s="277">
        <v>8876.945982627396</v>
      </c>
      <c r="P24" s="61">
        <v>4578.4033215613654</v>
      </c>
      <c r="Q24" s="60">
        <v>4244.5133777679503</v>
      </c>
      <c r="R24" s="60">
        <v>5357.0895327611424</v>
      </c>
      <c r="S24" s="60">
        <v>5874.5573903954346</v>
      </c>
      <c r="T24" s="60">
        <v>7062.9460944453849</v>
      </c>
      <c r="U24" s="60">
        <v>7609.0822138309031</v>
      </c>
      <c r="V24" s="60">
        <v>8530.9717346503148</v>
      </c>
      <c r="W24" s="60">
        <v>8813.3377309398475</v>
      </c>
      <c r="X24" s="60">
        <v>9752.0649608522453</v>
      </c>
      <c r="Y24" s="60">
        <v>9902.2764124712085</v>
      </c>
      <c r="Z24" s="277">
        <v>10592.524873482089</v>
      </c>
      <c r="AA24" s="277">
        <v>9652.3042079513634</v>
      </c>
      <c r="AB24" s="277">
        <v>10213.895919007582</v>
      </c>
      <c r="AC24" s="277">
        <v>10809.258696618217</v>
      </c>
      <c r="AD24" s="61"/>
      <c r="AE24" s="60"/>
      <c r="AF24" s="60"/>
      <c r="AG24" s="60"/>
      <c r="AH24" s="60"/>
      <c r="AI24" s="60"/>
      <c r="AJ24" s="60"/>
      <c r="AK24" s="60"/>
      <c r="AL24" s="60"/>
      <c r="AM24" s="60"/>
      <c r="AN24" s="277"/>
      <c r="AO24" s="277"/>
      <c r="AP24" s="277"/>
      <c r="AQ24" s="277"/>
      <c r="AR24" s="61">
        <v>3104.407352538637</v>
      </c>
      <c r="AS24" s="60">
        <v>2959.4171837898107</v>
      </c>
      <c r="AT24" s="60">
        <v>3636.73250637621</v>
      </c>
      <c r="AU24" s="60">
        <v>4108.2303430075362</v>
      </c>
      <c r="AV24" s="60">
        <v>4636.9997221746044</v>
      </c>
      <c r="AW24" s="60">
        <v>5025.3202699037729</v>
      </c>
      <c r="AX24" s="60">
        <v>5477.4665022877407</v>
      </c>
      <c r="AY24" s="60">
        <v>5665.2665006905581</v>
      </c>
      <c r="AZ24" s="60">
        <v>6101.9732649658408</v>
      </c>
      <c r="BA24" s="60">
        <v>5788.9632313324428</v>
      </c>
      <c r="BB24" s="60">
        <v>6834.674034422249</v>
      </c>
      <c r="BC24" s="277">
        <v>6974.4155396612368</v>
      </c>
      <c r="BD24" s="277">
        <v>7565.034356582637</v>
      </c>
      <c r="BE24" s="277">
        <v>7986.9772140732748</v>
      </c>
      <c r="BF24" s="61" t="s">
        <v>16</v>
      </c>
      <c r="BG24" s="60" t="s">
        <v>16</v>
      </c>
      <c r="BH24" s="60" t="s">
        <v>16</v>
      </c>
      <c r="BI24" s="60" t="s">
        <v>16</v>
      </c>
      <c r="BJ24" s="60" t="s">
        <v>16</v>
      </c>
      <c r="BK24" s="60" t="s">
        <v>16</v>
      </c>
      <c r="BL24" s="60" t="s">
        <v>16</v>
      </c>
      <c r="BM24" s="60" t="s">
        <v>16</v>
      </c>
      <c r="BN24" s="60" t="s">
        <v>16</v>
      </c>
      <c r="BO24" s="60" t="s">
        <v>16</v>
      </c>
      <c r="BP24" s="60" t="s">
        <v>16</v>
      </c>
      <c r="BQ24" s="35" t="s">
        <v>16</v>
      </c>
      <c r="BR24" s="35" t="s">
        <v>16</v>
      </c>
      <c r="BS24" s="35" t="s">
        <v>16</v>
      </c>
      <c r="BT24" s="61" t="s">
        <v>16</v>
      </c>
      <c r="BU24" s="60" t="s">
        <v>16</v>
      </c>
      <c r="BV24" s="60" t="s">
        <v>16</v>
      </c>
      <c r="BW24" s="60" t="s">
        <v>16</v>
      </c>
      <c r="BX24" s="60" t="s">
        <v>16</v>
      </c>
      <c r="BY24" s="60" t="s">
        <v>16</v>
      </c>
      <c r="BZ24" s="60" t="s">
        <v>16</v>
      </c>
      <c r="CA24" s="60" t="s">
        <v>16</v>
      </c>
      <c r="CB24" s="60">
        <v>4686.3834098725265</v>
      </c>
      <c r="CC24" s="60">
        <v>5763.3773825626495</v>
      </c>
      <c r="CD24" s="277">
        <v>5478.5413672178956</v>
      </c>
      <c r="CE24" s="277">
        <v>5857.2722665326164</v>
      </c>
      <c r="CF24" s="277">
        <v>6140.7610529708909</v>
      </c>
      <c r="CG24" s="277">
        <v>6514.3331958969238</v>
      </c>
      <c r="CH24" s="61">
        <v>2834.5582070454898</v>
      </c>
      <c r="CI24" s="60">
        <v>2615.3792459510378</v>
      </c>
      <c r="CJ24" s="60">
        <v>3029.3179514663429</v>
      </c>
      <c r="CK24" s="60">
        <v>3384.3477926157952</v>
      </c>
      <c r="CL24" s="60">
        <v>3842.1162679438344</v>
      </c>
      <c r="CM24" s="60">
        <v>4238.9041855963233</v>
      </c>
      <c r="CN24" s="60">
        <v>4622.1116456796199</v>
      </c>
      <c r="CO24" s="60">
        <v>4886.984120734729</v>
      </c>
      <c r="CP24" s="60">
        <v>5311.266168275497</v>
      </c>
      <c r="CQ24" s="60">
        <v>5554.7236206117987</v>
      </c>
      <c r="CR24" s="277">
        <v>5429.7820583059629</v>
      </c>
      <c r="CS24" s="277">
        <v>5574.7369532887415</v>
      </c>
      <c r="CT24" s="277">
        <v>6135.8981158149354</v>
      </c>
      <c r="CU24" s="277">
        <v>6828.0397324602118</v>
      </c>
      <c r="CV24" s="61">
        <v>1738.0609590717249</v>
      </c>
      <c r="CW24" s="60">
        <v>1654.0790568998177</v>
      </c>
      <c r="CX24" s="60">
        <v>1960.5124243531864</v>
      </c>
      <c r="CY24" s="60">
        <v>2199.2581030445972</v>
      </c>
      <c r="CZ24" s="60">
        <v>2422.2887849654662</v>
      </c>
      <c r="DA24" s="60">
        <v>2497.5378748745416</v>
      </c>
      <c r="DB24" s="60">
        <v>2098.5797797062664</v>
      </c>
      <c r="DC24" s="60">
        <v>2847.6234772502262</v>
      </c>
      <c r="DD24" s="60">
        <v>2958.3995379728558</v>
      </c>
      <c r="DE24" s="60">
        <v>3386.0643159701954</v>
      </c>
      <c r="DF24" s="277">
        <v>3355.1003164289245</v>
      </c>
      <c r="DG24" s="277">
        <v>3435.0177246691237</v>
      </c>
      <c r="DH24" s="277">
        <v>3852.208745687702</v>
      </c>
      <c r="DI24" s="277">
        <v>4154.0920860628539</v>
      </c>
      <c r="DJ24" s="61">
        <v>1541.230182436469</v>
      </c>
      <c r="DK24" s="60">
        <v>1929.2619369529639</v>
      </c>
      <c r="DL24" s="60">
        <v>1874.4927685817131</v>
      </c>
      <c r="DM24" s="60">
        <v>2049.953672569678</v>
      </c>
      <c r="DN24" s="60">
        <v>2038.6173817649928</v>
      </c>
      <c r="DO24" s="60">
        <v>1496.7753166092484</v>
      </c>
      <c r="DP24" s="60">
        <v>2178.9865946022828</v>
      </c>
      <c r="DQ24" s="60">
        <v>2788.1741794601417</v>
      </c>
      <c r="DR24" s="60">
        <v>3213.8618889593195</v>
      </c>
      <c r="DS24" s="277">
        <v>3077.3647949476272</v>
      </c>
      <c r="DT24" s="277">
        <v>3013.5057146318809</v>
      </c>
      <c r="DU24" s="277">
        <v>3769.633761878144</v>
      </c>
      <c r="DV24" s="277">
        <v>4282.1319213168172</v>
      </c>
      <c r="DW24" s="61" t="s">
        <v>16</v>
      </c>
      <c r="DX24" s="60" t="s">
        <v>16</v>
      </c>
      <c r="DY24" s="60" t="s">
        <v>16</v>
      </c>
      <c r="DZ24" s="60" t="s">
        <v>16</v>
      </c>
      <c r="EA24" s="60" t="s">
        <v>16</v>
      </c>
      <c r="EB24" s="60" t="s">
        <v>16</v>
      </c>
      <c r="EC24" s="60" t="s">
        <v>16</v>
      </c>
      <c r="ED24" s="60" t="s">
        <v>16</v>
      </c>
      <c r="EE24" s="60" t="s">
        <v>16</v>
      </c>
      <c r="EF24" s="60" t="s">
        <v>16</v>
      </c>
      <c r="EG24" s="277" t="s">
        <v>16</v>
      </c>
      <c r="EH24" s="277" t="s">
        <v>16</v>
      </c>
      <c r="EI24" s="277" t="s">
        <v>16</v>
      </c>
      <c r="EJ24" s="61" t="s">
        <v>16</v>
      </c>
      <c r="EK24" s="60" t="s">
        <v>16</v>
      </c>
      <c r="EL24" s="60">
        <v>2731.9671684696273</v>
      </c>
      <c r="EM24" s="60">
        <v>3085.7885615251298</v>
      </c>
      <c r="EN24" s="60">
        <v>2920.0012138131942</v>
      </c>
      <c r="EO24" s="60">
        <v>1847.0916413574541</v>
      </c>
      <c r="EP24" s="60">
        <v>3584.2192237991853</v>
      </c>
      <c r="EQ24" s="60" t="s">
        <v>16</v>
      </c>
      <c r="ER24" s="60" t="s">
        <v>16</v>
      </c>
      <c r="ES24" s="60">
        <v>2779.8855559743979</v>
      </c>
      <c r="ET24" s="277">
        <v>3696.1840940116426</v>
      </c>
      <c r="EU24" s="277">
        <v>3773.471843333617</v>
      </c>
      <c r="EV24" s="277">
        <v>4060.5000665978969</v>
      </c>
      <c r="EW24" s="61">
        <v>1715.2492103716152</v>
      </c>
      <c r="EX24" s="60">
        <v>1976.8198700196285</v>
      </c>
      <c r="EY24" s="60">
        <v>2150.1224088175472</v>
      </c>
      <c r="EZ24" s="60">
        <v>2370.2337372587626</v>
      </c>
      <c r="FA24" s="60">
        <v>2529.4812892650498</v>
      </c>
      <c r="FB24" s="60">
        <v>2303.7054780524254</v>
      </c>
      <c r="FC24" s="60">
        <v>2894.9537776024749</v>
      </c>
      <c r="FD24" s="60">
        <v>3016.0335485285618</v>
      </c>
      <c r="FE24" s="60">
        <v>3444.912601005989</v>
      </c>
      <c r="FF24" s="277">
        <v>3594.0463584246295</v>
      </c>
      <c r="FG24" s="277">
        <v>3475.5727174014924</v>
      </c>
      <c r="FH24" s="277">
        <v>3966.512343168085</v>
      </c>
      <c r="FI24" s="277">
        <v>4154.9782527125826</v>
      </c>
      <c r="FJ24" s="61" t="s">
        <v>43</v>
      </c>
      <c r="FK24" s="60" t="s">
        <v>43</v>
      </c>
      <c r="FL24" s="60" t="s">
        <v>43</v>
      </c>
      <c r="FM24" s="60"/>
      <c r="FN24" s="60" t="s">
        <v>43</v>
      </c>
      <c r="FO24" s="60" t="s">
        <v>43</v>
      </c>
      <c r="FP24" s="60" t="s">
        <v>43</v>
      </c>
      <c r="FQ24" s="60" t="s">
        <v>43</v>
      </c>
      <c r="FR24" s="60" t="s">
        <v>43</v>
      </c>
      <c r="FS24" s="60" t="s">
        <v>43</v>
      </c>
      <c r="FT24" s="60" t="s">
        <v>43</v>
      </c>
      <c r="FU24" s="60" t="s">
        <v>43</v>
      </c>
      <c r="FV24" s="277" t="s">
        <v>43</v>
      </c>
      <c r="FW24" s="277" t="s">
        <v>43</v>
      </c>
      <c r="FX24" s="61" t="s">
        <v>43</v>
      </c>
      <c r="FY24" s="60" t="s">
        <v>43</v>
      </c>
      <c r="FZ24" s="60" t="s">
        <v>43</v>
      </c>
      <c r="GA24" s="60" t="s">
        <v>43</v>
      </c>
      <c r="GB24" s="60" t="s">
        <v>43</v>
      </c>
      <c r="GC24" s="60" t="s">
        <v>43</v>
      </c>
      <c r="GD24" s="60" t="s">
        <v>43</v>
      </c>
      <c r="GE24" s="60" t="s">
        <v>43</v>
      </c>
      <c r="GF24" s="60" t="s">
        <v>43</v>
      </c>
      <c r="GG24" s="60" t="s">
        <v>43</v>
      </c>
      <c r="GH24" s="60" t="s">
        <v>43</v>
      </c>
      <c r="GI24" s="277" t="s">
        <v>43</v>
      </c>
      <c r="GJ24" s="277" t="s">
        <v>43</v>
      </c>
      <c r="GK24" s="61" t="s">
        <v>43</v>
      </c>
      <c r="GL24" s="60" t="s">
        <v>43</v>
      </c>
      <c r="GM24" s="60" t="s">
        <v>43</v>
      </c>
      <c r="GN24" s="60" t="s">
        <v>43</v>
      </c>
      <c r="GO24" s="60" t="s">
        <v>43</v>
      </c>
      <c r="GP24" s="60" t="s">
        <v>43</v>
      </c>
      <c r="GQ24" s="60" t="s">
        <v>43</v>
      </c>
      <c r="GR24" s="60" t="s">
        <v>43</v>
      </c>
      <c r="GS24" s="60" t="s">
        <v>43</v>
      </c>
      <c r="GT24" s="60" t="s">
        <v>43</v>
      </c>
      <c r="GU24" s="60" t="s">
        <v>43</v>
      </c>
      <c r="GV24" s="60" t="s">
        <v>43</v>
      </c>
      <c r="GW24" s="60" t="s">
        <v>43</v>
      </c>
    </row>
    <row r="25" spans="1:205">
      <c r="C25" s="184"/>
      <c r="D25" s="184"/>
      <c r="E25" s="184"/>
      <c r="F25" s="184"/>
      <c r="G25" s="184"/>
      <c r="H25" s="184"/>
      <c r="I25" s="184"/>
      <c r="J25" s="184"/>
      <c r="K25" s="184"/>
      <c r="L25" s="89"/>
      <c r="M25" s="89"/>
      <c r="N25" s="89"/>
      <c r="O25" s="89"/>
      <c r="P25" s="184"/>
      <c r="Q25" s="184"/>
      <c r="R25" s="184"/>
      <c r="S25" s="184"/>
      <c r="T25" s="184"/>
      <c r="U25" s="184"/>
      <c r="W25" s="184"/>
      <c r="Z25" s="89"/>
      <c r="AA25" s="89"/>
      <c r="AB25" s="89"/>
      <c r="AC25" s="89"/>
      <c r="AD25" s="184"/>
      <c r="AE25" s="184"/>
      <c r="AF25" s="184"/>
      <c r="AG25" s="184"/>
      <c r="AH25" s="184"/>
      <c r="AI25" s="184"/>
      <c r="AK25" s="184"/>
      <c r="AN25" s="89"/>
      <c r="AO25" s="89"/>
      <c r="AP25" s="89"/>
      <c r="AQ25" s="89"/>
      <c r="AR25" s="184"/>
      <c r="AS25" s="184"/>
      <c r="AT25" s="184"/>
      <c r="AU25" s="184"/>
      <c r="AV25" s="184"/>
      <c r="AW25" s="184"/>
      <c r="AX25" s="184"/>
      <c r="AY25" s="184"/>
      <c r="AZ25" s="184"/>
      <c r="BA25" s="184"/>
      <c r="BB25" s="89"/>
      <c r="BC25" s="89"/>
      <c r="BD25" s="89"/>
      <c r="BE25" s="89"/>
      <c r="BF25" s="184"/>
      <c r="BG25" s="184"/>
      <c r="BH25" s="184"/>
      <c r="BI25" s="184"/>
      <c r="BJ25" s="184"/>
      <c r="BK25" s="184"/>
      <c r="BL25" s="184"/>
      <c r="BM25" s="184"/>
      <c r="BN25" s="184"/>
      <c r="BO25" s="184"/>
      <c r="BP25" s="89"/>
      <c r="BQ25" s="89"/>
      <c r="BR25" s="89"/>
      <c r="BS25" s="89"/>
      <c r="BT25" s="184"/>
      <c r="BU25" s="184"/>
      <c r="BV25" s="184"/>
      <c r="BW25" s="184"/>
      <c r="BX25" s="184"/>
      <c r="BY25" s="184"/>
      <c r="BZ25" s="184"/>
      <c r="CA25" s="184"/>
      <c r="CB25" s="184"/>
      <c r="CC25" s="184"/>
      <c r="CD25" s="89"/>
      <c r="CE25" s="89"/>
      <c r="CF25" s="89"/>
      <c r="CG25" s="89"/>
      <c r="CH25" s="184"/>
      <c r="CI25" s="184"/>
      <c r="CJ25" s="184"/>
      <c r="CK25" s="184"/>
      <c r="CL25" s="184"/>
      <c r="CM25" s="184"/>
      <c r="CN25" s="184"/>
      <c r="CO25" s="184"/>
      <c r="CP25" s="184"/>
      <c r="CR25" s="89"/>
      <c r="CS25" s="89"/>
      <c r="CT25" s="89"/>
      <c r="CU25" s="89"/>
      <c r="CV25" s="63"/>
      <c r="CW25" s="63"/>
      <c r="CX25" s="63"/>
      <c r="CY25" s="63"/>
      <c r="CZ25" s="63"/>
      <c r="DA25" s="153"/>
      <c r="DB25" s="153"/>
      <c r="DF25" s="89"/>
      <c r="DG25" s="89"/>
      <c r="DH25" s="89"/>
      <c r="DI25" s="89"/>
      <c r="DJ25" s="184"/>
      <c r="DK25" s="184"/>
      <c r="DL25" s="184"/>
      <c r="DM25" s="184"/>
      <c r="DN25" s="184"/>
      <c r="DO25" s="184"/>
      <c r="DP25" s="184"/>
      <c r="DS25" s="89"/>
      <c r="DT25" s="89"/>
      <c r="DU25" s="89"/>
      <c r="DV25" s="89"/>
      <c r="DW25" s="184"/>
      <c r="DX25" s="184"/>
      <c r="DY25" s="184"/>
      <c r="DZ25" s="184"/>
      <c r="EA25" s="184"/>
      <c r="EB25" s="184"/>
      <c r="EC25" s="184"/>
      <c r="ED25" s="184"/>
      <c r="EE25" s="184"/>
      <c r="EF25" s="89"/>
      <c r="EG25" s="89"/>
      <c r="EH25" s="89"/>
      <c r="EI25" s="89"/>
      <c r="EJ25" s="184"/>
      <c r="EK25" s="184"/>
      <c r="EL25" s="184"/>
      <c r="EM25" s="184"/>
      <c r="EN25" s="184"/>
      <c r="EO25" s="184"/>
      <c r="EP25" s="184"/>
      <c r="EQ25" s="184"/>
      <c r="ER25" s="184"/>
      <c r="ES25" s="89"/>
      <c r="ET25" s="89"/>
      <c r="EU25" s="89"/>
      <c r="EV25" s="89"/>
      <c r="EW25" s="184"/>
      <c r="EX25" s="184"/>
      <c r="EY25" s="184"/>
      <c r="EZ25" s="184"/>
      <c r="FA25" s="184"/>
      <c r="FB25" s="184"/>
      <c r="FC25" s="184"/>
      <c r="FD25" s="184"/>
      <c r="FE25" s="184"/>
      <c r="FF25" s="89"/>
      <c r="FG25" s="89"/>
      <c r="FH25" s="89"/>
      <c r="FI25" s="89"/>
      <c r="FJ25" s="184"/>
      <c r="FK25" s="184"/>
      <c r="FL25" s="184"/>
      <c r="FM25" s="184"/>
      <c r="FN25" s="184"/>
      <c r="FO25" s="184"/>
      <c r="FP25" s="184"/>
      <c r="FQ25" s="184"/>
      <c r="FR25" s="184"/>
      <c r="FS25" s="184"/>
      <c r="FT25" s="89"/>
      <c r="FU25" s="89"/>
      <c r="FV25" s="89"/>
      <c r="FW25" s="89"/>
      <c r="FX25" s="184"/>
      <c r="FY25" s="184"/>
      <c r="FZ25" s="184"/>
      <c r="GA25" s="184"/>
      <c r="GB25" s="184"/>
      <c r="GC25" s="184"/>
      <c r="GD25" s="184"/>
      <c r="GE25" s="184"/>
      <c r="GF25" s="184"/>
      <c r="GG25" s="89"/>
      <c r="GH25" s="89"/>
      <c r="GI25" s="89"/>
      <c r="GJ25" s="89"/>
      <c r="GK25" s="184"/>
      <c r="GL25" s="184"/>
      <c r="GM25" s="184"/>
      <c r="GN25" s="184"/>
      <c r="GO25" s="184"/>
      <c r="GT25" s="89"/>
      <c r="GU25" s="89"/>
      <c r="GV25" s="89"/>
      <c r="GW25" s="89"/>
    </row>
    <row r="26" spans="1:205" ht="15.75">
      <c r="A26" s="442"/>
      <c r="B26" s="675" t="s">
        <v>157</v>
      </c>
      <c r="L26" s="446"/>
      <c r="M26" s="446"/>
      <c r="N26" s="446"/>
      <c r="O26" s="446"/>
      <c r="Z26" s="446"/>
      <c r="AA26" s="446"/>
      <c r="AB26" s="446"/>
      <c r="AC26" s="446"/>
      <c r="AN26" s="446"/>
      <c r="AO26" s="446"/>
      <c r="AP26" s="446"/>
      <c r="AQ26" s="446"/>
      <c r="BB26" s="446"/>
      <c r="BC26" s="446"/>
      <c r="BD26" s="446"/>
      <c r="BE26" s="446"/>
      <c r="BP26" s="446"/>
      <c r="BQ26" s="446"/>
      <c r="BR26" s="446"/>
      <c r="BS26" s="446"/>
      <c r="CD26" s="446"/>
      <c r="CE26" s="446"/>
      <c r="CF26" s="446"/>
      <c r="CG26" s="446"/>
      <c r="CR26" s="446"/>
      <c r="CS26" s="446"/>
      <c r="CT26" s="446"/>
      <c r="CU26" s="446"/>
      <c r="DF26" s="446"/>
      <c r="DG26" s="446"/>
      <c r="DH26" s="446"/>
      <c r="DI26" s="446"/>
      <c r="DS26" s="446"/>
      <c r="DT26" s="446"/>
      <c r="DU26" s="446"/>
      <c r="DV26" s="446"/>
      <c r="EF26" s="446"/>
      <c r="EG26" s="446"/>
      <c r="EH26" s="446"/>
      <c r="EI26" s="446"/>
      <c r="ES26" s="446"/>
      <c r="ET26" s="446"/>
      <c r="EU26" s="446"/>
      <c r="EV26" s="446"/>
      <c r="FF26" s="446"/>
      <c r="FG26" s="446"/>
      <c r="FH26" s="446"/>
      <c r="FI26" s="446"/>
      <c r="FT26" s="446"/>
      <c r="FU26" s="446"/>
      <c r="FV26" s="446"/>
      <c r="FW26" s="446"/>
      <c r="FY26" s="184"/>
      <c r="FZ26" s="184"/>
      <c r="GA26" s="184"/>
      <c r="GB26" s="184"/>
      <c r="GG26" s="446"/>
      <c r="GH26" s="446"/>
      <c r="GI26" s="446"/>
      <c r="GJ26" s="446"/>
      <c r="GT26" s="446"/>
      <c r="GU26" s="446"/>
      <c r="GV26" s="446"/>
      <c r="GW26" s="446"/>
    </row>
    <row r="27" spans="1:205" ht="15.75">
      <c r="L27" s="446"/>
      <c r="M27" s="446"/>
      <c r="N27" s="446"/>
      <c r="O27" s="446"/>
      <c r="Z27" s="446"/>
      <c r="AA27" s="446"/>
      <c r="AB27" s="446"/>
      <c r="AC27" s="446"/>
      <c r="AN27" s="446"/>
      <c r="AO27" s="446"/>
      <c r="AP27" s="446"/>
      <c r="AQ27" s="446"/>
      <c r="BB27" s="446"/>
      <c r="BC27" s="446"/>
      <c r="BD27" s="446"/>
      <c r="BE27" s="446"/>
      <c r="BP27" s="446"/>
      <c r="BQ27" s="446"/>
      <c r="BR27" s="446"/>
      <c r="BS27" s="446"/>
      <c r="CD27" s="446"/>
      <c r="CE27" s="446"/>
      <c r="CF27" s="446"/>
      <c r="CG27" s="446"/>
      <c r="CR27" s="446"/>
      <c r="CS27" s="446"/>
      <c r="CT27" s="446"/>
      <c r="CU27" s="446"/>
      <c r="DF27" s="446"/>
      <c r="DG27" s="446"/>
      <c r="DH27" s="446"/>
      <c r="DI27" s="446"/>
      <c r="DS27" s="446"/>
      <c r="DT27" s="446"/>
      <c r="DU27" s="446"/>
      <c r="DV27" s="446"/>
      <c r="EF27" s="446"/>
      <c r="EG27" s="446"/>
      <c r="EH27" s="446"/>
      <c r="EI27" s="446"/>
      <c r="ES27" s="446"/>
      <c r="ET27" s="446"/>
      <c r="EU27" s="446"/>
      <c r="EV27" s="446"/>
      <c r="FF27" s="446"/>
      <c r="FG27" s="446"/>
      <c r="FH27" s="446"/>
      <c r="FI27" s="446"/>
      <c r="FT27" s="446"/>
      <c r="FU27" s="446"/>
      <c r="FV27" s="446"/>
      <c r="FW27" s="446"/>
      <c r="GG27" s="446"/>
      <c r="GH27" s="446"/>
      <c r="GI27" s="446"/>
      <c r="GJ27" s="446"/>
      <c r="GT27" s="446"/>
      <c r="GU27" s="446"/>
      <c r="GV27" s="446"/>
      <c r="GW27" s="446"/>
    </row>
  </sheetData>
  <phoneticPr fontId="5" type="noConversion"/>
  <pageMargins left="0.75" right="0.75" top="1" bottom="1" header="0.5" footer="0.5"/>
  <pageSetup orientation="portrait" r:id="rId1"/>
  <headerFooter alignWithMargins="0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0000FF"/>
  </sheetPr>
  <dimension ref="A1:GW189"/>
  <sheetViews>
    <sheetView zoomScale="90" zoomScaleNormal="90" zoomScaleSheetLayoutView="100" workbookViewId="0">
      <pane xSplit="1" ySplit="3" topLeftCell="B4" activePane="bottomRight" state="frozen"/>
      <selection activeCell="L23" sqref="L23"/>
      <selection pane="topRight" activeCell="L23" sqref="L23"/>
      <selection pane="bottomLeft" activeCell="L23" sqref="L23"/>
      <selection pane="bottomRight" activeCell="GT39" sqref="GT39"/>
    </sheetView>
  </sheetViews>
  <sheetFormatPr defaultColWidth="10.77734375" defaultRowHeight="12.75"/>
  <cols>
    <col min="1" max="1" width="10.77734375" style="14"/>
    <col min="2" max="2" width="11.44140625" style="15" customWidth="1"/>
    <col min="3" max="6" width="11.44140625" style="14" customWidth="1"/>
    <col min="7" max="7" width="11.44140625" style="149" customWidth="1"/>
    <col min="8" max="11" width="11.44140625" style="148" customWidth="1"/>
    <col min="12" max="15" width="12.88671875" style="148" customWidth="1"/>
    <col min="16" max="18" width="10.77734375" style="15"/>
    <col min="19" max="22" width="11.44140625" style="14" customWidth="1"/>
    <col min="23" max="29" width="11.44140625" style="149" customWidth="1"/>
    <col min="30" max="34" width="10.77734375" style="15"/>
    <col min="35" max="35" width="10.77734375" style="14"/>
    <col min="36" max="43" width="10.77734375" style="149"/>
    <col min="44" max="48" width="10.77734375" style="15"/>
    <col min="49" max="49" width="10.77734375" style="14"/>
    <col min="50" max="57" width="10.77734375" style="149"/>
    <col min="58" max="63" width="10.77734375" style="15"/>
    <col min="64" max="71" width="10.77734375" style="149"/>
    <col min="72" max="77" width="10.77734375" style="15"/>
    <col min="78" max="85" width="10.77734375" style="149"/>
    <col min="86" max="105" width="10.77734375" style="15"/>
    <col min="106" max="109" width="11.88671875" style="15" customWidth="1"/>
    <col min="110" max="113" width="11.33203125" style="15" customWidth="1"/>
    <col min="114" max="130" width="10.77734375" style="15"/>
    <col min="131" max="131" width="10.77734375" style="14"/>
    <col min="132" max="16384" width="10.77734375" style="15"/>
  </cols>
  <sheetData>
    <row r="1" spans="1:205" s="237" customFormat="1" ht="12.75" customHeight="1">
      <c r="A1" s="227"/>
      <c r="B1" s="547" t="s">
        <v>106</v>
      </c>
      <c r="C1" s="93"/>
      <c r="D1" s="93"/>
      <c r="E1" s="93"/>
      <c r="F1" s="93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29"/>
      <c r="R1" s="229"/>
      <c r="S1" s="229"/>
      <c r="T1" s="229"/>
      <c r="U1" s="229"/>
      <c r="V1" s="229"/>
      <c r="W1" s="229"/>
      <c r="X1" s="229"/>
      <c r="Y1" s="229"/>
      <c r="Z1" s="229"/>
      <c r="AA1" s="229"/>
      <c r="AB1" s="229"/>
      <c r="AC1" s="229"/>
      <c r="AD1" s="229"/>
      <c r="AE1" s="229"/>
      <c r="AF1" s="229"/>
      <c r="AG1" s="229"/>
      <c r="AH1" s="229"/>
      <c r="AI1" s="229"/>
      <c r="AJ1" s="229"/>
      <c r="AK1" s="229"/>
      <c r="AL1" s="229"/>
      <c r="AM1" s="229"/>
      <c r="AN1" s="229"/>
      <c r="AO1" s="229"/>
      <c r="AP1" s="229"/>
      <c r="AQ1" s="229"/>
      <c r="AR1" s="229"/>
      <c r="AS1" s="229"/>
      <c r="AT1" s="229"/>
      <c r="AU1" s="229"/>
      <c r="AV1" s="229"/>
      <c r="AW1" s="229"/>
      <c r="AX1" s="229"/>
      <c r="AY1" s="229"/>
      <c r="AZ1" s="229"/>
      <c r="BA1" s="229"/>
      <c r="BB1" s="229"/>
      <c r="BC1" s="229"/>
      <c r="BD1" s="229"/>
      <c r="BE1" s="229"/>
      <c r="BF1" s="229"/>
      <c r="BG1" s="229"/>
      <c r="BH1" s="229"/>
      <c r="BI1" s="229"/>
      <c r="BJ1" s="229"/>
      <c r="BK1" s="229"/>
      <c r="BL1" s="229"/>
      <c r="BM1" s="229"/>
      <c r="BN1" s="229"/>
      <c r="BO1" s="229"/>
      <c r="BP1" s="229"/>
      <c r="BQ1" s="229"/>
      <c r="BR1" s="229"/>
      <c r="BS1" s="229"/>
      <c r="BT1" s="229"/>
      <c r="BU1" s="229"/>
      <c r="BV1" s="229"/>
      <c r="BW1" s="229"/>
      <c r="BX1" s="229"/>
      <c r="BY1" s="229"/>
      <c r="BZ1" s="229"/>
      <c r="CA1" s="229"/>
      <c r="CB1" s="229"/>
      <c r="CC1" s="229"/>
      <c r="CD1" s="229"/>
      <c r="CE1" s="229"/>
      <c r="CF1" s="229"/>
      <c r="CG1" s="229"/>
      <c r="CH1" s="229"/>
      <c r="CI1" s="229"/>
      <c r="CJ1" s="229"/>
      <c r="CK1" s="229"/>
      <c r="CL1" s="229"/>
      <c r="CM1" s="229"/>
      <c r="CN1" s="229"/>
      <c r="CO1" s="229"/>
      <c r="CP1" s="229"/>
      <c r="CQ1" s="229"/>
      <c r="CR1" s="229"/>
      <c r="CS1" s="229"/>
      <c r="CT1" s="229"/>
      <c r="CU1" s="229"/>
      <c r="CV1" s="229"/>
      <c r="CW1" s="229"/>
      <c r="CX1" s="229"/>
      <c r="CY1" s="229"/>
      <c r="CZ1" s="229"/>
      <c r="DA1" s="229"/>
      <c r="DB1" s="229"/>
      <c r="DC1" s="229"/>
      <c r="DD1" s="229"/>
      <c r="DE1" s="229"/>
      <c r="DF1" s="229"/>
      <c r="DG1" s="229"/>
      <c r="DH1" s="229"/>
      <c r="DI1" s="229"/>
      <c r="DJ1" s="229"/>
      <c r="DK1" s="229"/>
      <c r="DL1" s="229"/>
      <c r="DM1" s="229"/>
      <c r="DN1" s="229"/>
      <c r="DO1" s="229"/>
      <c r="DP1" s="229"/>
      <c r="DQ1" s="229"/>
      <c r="DR1" s="229"/>
      <c r="DS1" s="229"/>
      <c r="DT1" s="229"/>
      <c r="DU1" s="229"/>
      <c r="DV1" s="229"/>
      <c r="DW1" s="229"/>
      <c r="DX1" s="229"/>
      <c r="DY1" s="229"/>
      <c r="DZ1" s="229"/>
      <c r="EA1" s="229"/>
      <c r="EB1" s="229"/>
      <c r="EC1" s="229"/>
      <c r="ED1" s="229"/>
      <c r="EE1" s="229"/>
      <c r="EF1" s="229"/>
      <c r="EG1" s="229"/>
      <c r="EH1" s="229"/>
      <c r="EI1" s="229"/>
      <c r="EJ1" s="229"/>
      <c r="EK1" s="229"/>
      <c r="EL1" s="229"/>
      <c r="EM1" s="229"/>
      <c r="EN1" s="229"/>
      <c r="EO1" s="229"/>
      <c r="EP1" s="229"/>
      <c r="EQ1" s="229"/>
      <c r="ER1" s="229"/>
      <c r="ES1" s="229"/>
      <c r="ET1" s="229"/>
      <c r="EU1" s="229"/>
      <c r="EV1" s="229"/>
      <c r="EW1" s="229"/>
      <c r="EX1" s="229"/>
      <c r="EY1" s="229"/>
      <c r="EZ1" s="229"/>
      <c r="FA1" s="229"/>
      <c r="FB1" s="229"/>
      <c r="FC1" s="229"/>
      <c r="FD1" s="229"/>
      <c r="FE1" s="229"/>
      <c r="FF1" s="229"/>
      <c r="FG1" s="229"/>
      <c r="FH1" s="229"/>
      <c r="FI1" s="229"/>
      <c r="FJ1" s="229"/>
      <c r="FK1" s="229"/>
      <c r="FL1" s="229"/>
      <c r="FM1" s="229"/>
      <c r="FN1" s="229"/>
      <c r="FO1" s="229"/>
      <c r="FP1" s="229"/>
      <c r="FQ1" s="229"/>
      <c r="FR1" s="229"/>
      <c r="FS1" s="229"/>
      <c r="FT1" s="229"/>
      <c r="FU1" s="229"/>
      <c r="FV1" s="229"/>
      <c r="FW1" s="229"/>
      <c r="FX1" s="229"/>
      <c r="FY1" s="229"/>
      <c r="FZ1" s="229"/>
      <c r="GA1" s="229"/>
      <c r="GB1" s="229"/>
      <c r="GC1" s="229"/>
      <c r="GD1" s="229"/>
      <c r="GE1" s="229"/>
      <c r="GF1" s="229"/>
      <c r="GG1" s="229"/>
      <c r="GH1" s="229"/>
      <c r="GI1" s="229"/>
      <c r="GJ1" s="229"/>
      <c r="GK1" s="229"/>
      <c r="GL1" s="229"/>
      <c r="GM1" s="229"/>
      <c r="GN1" s="229"/>
      <c r="GO1" s="229"/>
      <c r="GP1" s="229"/>
      <c r="GQ1" s="229"/>
      <c r="GR1" s="229"/>
      <c r="GS1" s="229"/>
      <c r="GT1" s="93"/>
      <c r="GU1" s="93"/>
    </row>
    <row r="2" spans="1:205" s="237" customFormat="1" ht="12.75" customHeight="1">
      <c r="A2" s="227"/>
      <c r="B2" s="534" t="s">
        <v>15</v>
      </c>
      <c r="C2" s="93"/>
      <c r="D2" s="93"/>
      <c r="E2" s="93"/>
      <c r="F2" s="93"/>
      <c r="G2" s="229"/>
      <c r="H2" s="229"/>
      <c r="I2" s="638"/>
      <c r="J2" s="638"/>
      <c r="K2" s="638"/>
      <c r="L2" s="638"/>
      <c r="M2" s="638"/>
      <c r="N2" s="638"/>
      <c r="O2" s="638"/>
      <c r="P2" s="534" t="s">
        <v>27</v>
      </c>
      <c r="Q2" s="328"/>
      <c r="R2" s="328"/>
      <c r="S2" s="93"/>
      <c r="T2" s="93"/>
      <c r="U2" s="93"/>
      <c r="V2" s="93"/>
      <c r="W2" s="638"/>
      <c r="X2" s="638"/>
      <c r="Y2" s="638"/>
      <c r="Z2" s="638"/>
      <c r="AA2" s="638"/>
      <c r="AB2" s="638"/>
      <c r="AC2" s="638"/>
      <c r="AD2" s="534" t="s">
        <v>28</v>
      </c>
      <c r="AE2" s="93"/>
      <c r="AF2" s="93"/>
      <c r="AG2" s="287"/>
      <c r="AH2" s="287"/>
      <c r="AI2" s="287"/>
      <c r="AJ2" s="638"/>
      <c r="AK2" s="638"/>
      <c r="AL2" s="638"/>
      <c r="AM2" s="638"/>
      <c r="AN2" s="638"/>
      <c r="AO2" s="638"/>
      <c r="AP2" s="638"/>
      <c r="AQ2" s="638"/>
      <c r="AR2" s="534" t="s">
        <v>29</v>
      </c>
      <c r="AS2" s="93"/>
      <c r="AT2" s="93"/>
      <c r="AU2" s="93"/>
      <c r="AV2" s="93"/>
      <c r="AW2" s="93"/>
      <c r="AX2" s="638"/>
      <c r="AY2" s="638"/>
      <c r="AZ2" s="638"/>
      <c r="BA2" s="638"/>
      <c r="BB2" s="638"/>
      <c r="BC2" s="638"/>
      <c r="BD2" s="638"/>
      <c r="BE2" s="638"/>
      <c r="BF2" s="534" t="s">
        <v>30</v>
      </c>
      <c r="BG2" s="93"/>
      <c r="BH2" s="93"/>
      <c r="BI2" s="93"/>
      <c r="BJ2" s="93"/>
      <c r="BK2" s="93"/>
      <c r="BL2" s="638"/>
      <c r="BM2" s="638"/>
      <c r="BN2" s="638"/>
      <c r="BO2" s="638"/>
      <c r="BP2" s="638"/>
      <c r="BQ2" s="638"/>
      <c r="BR2" s="638"/>
      <c r="BS2" s="638"/>
      <c r="BT2" s="534" t="s">
        <v>31</v>
      </c>
      <c r="BU2" s="93"/>
      <c r="BV2" s="93"/>
      <c r="BW2" s="93"/>
      <c r="BX2" s="93"/>
      <c r="BY2" s="93"/>
      <c r="BZ2" s="638"/>
      <c r="CA2" s="638"/>
      <c r="CB2" s="638"/>
      <c r="CC2" s="638"/>
      <c r="CD2" s="638"/>
      <c r="CE2" s="638"/>
      <c r="CF2" s="638"/>
      <c r="CG2" s="638"/>
      <c r="CH2" s="534" t="s">
        <v>32</v>
      </c>
      <c r="CI2" s="93"/>
      <c r="CJ2" s="93"/>
      <c r="CK2" s="93"/>
      <c r="CL2" s="93"/>
      <c r="CM2" s="93"/>
      <c r="CN2" s="93"/>
      <c r="CO2" s="93"/>
      <c r="CP2" s="93"/>
      <c r="CQ2" s="93"/>
      <c r="CR2" s="93"/>
      <c r="CS2" s="93"/>
      <c r="CT2" s="93"/>
      <c r="CU2" s="93"/>
      <c r="CV2" s="639" t="s">
        <v>25</v>
      </c>
      <c r="CW2" s="93"/>
      <c r="CX2" s="93"/>
      <c r="CY2" s="93"/>
      <c r="CZ2" s="93"/>
      <c r="DA2" s="93"/>
      <c r="DB2" s="93"/>
      <c r="DC2" s="93"/>
      <c r="DD2" s="93"/>
      <c r="DE2" s="93"/>
      <c r="DF2" s="93"/>
      <c r="DG2" s="93"/>
      <c r="DH2" s="93"/>
      <c r="DI2" s="93"/>
      <c r="DJ2" s="534" t="s">
        <v>33</v>
      </c>
      <c r="DK2" s="93"/>
      <c r="DL2" s="93"/>
      <c r="DM2" s="93"/>
      <c r="DN2" s="93"/>
      <c r="DO2" s="93"/>
      <c r="DP2" s="93"/>
      <c r="DQ2" s="93"/>
      <c r="DR2" s="93"/>
      <c r="DS2" s="93"/>
      <c r="DT2" s="93"/>
      <c r="DU2" s="93"/>
      <c r="DV2" s="93"/>
      <c r="DW2" s="534" t="s">
        <v>21</v>
      </c>
      <c r="DX2" s="93"/>
      <c r="DY2" s="93"/>
      <c r="DZ2" s="93"/>
      <c r="EA2" s="93"/>
      <c r="EB2" s="93"/>
      <c r="EC2" s="93"/>
      <c r="ED2" s="93"/>
      <c r="EE2" s="93"/>
      <c r="EF2" s="93"/>
      <c r="EG2" s="93"/>
      <c r="EH2" s="93"/>
      <c r="EI2" s="93"/>
      <c r="EJ2" s="534" t="s">
        <v>34</v>
      </c>
      <c r="EK2" s="93"/>
      <c r="EL2" s="93"/>
      <c r="EM2" s="93"/>
      <c r="EN2" s="93"/>
      <c r="EO2" s="93"/>
      <c r="EP2" s="93"/>
      <c r="EQ2" s="93"/>
      <c r="ER2" s="93"/>
      <c r="ES2" s="93"/>
      <c r="ET2" s="93"/>
      <c r="EU2" s="93"/>
      <c r="EV2" s="93"/>
      <c r="EW2" s="534" t="s">
        <v>35</v>
      </c>
      <c r="EX2" s="93"/>
      <c r="EY2" s="93"/>
      <c r="EZ2" s="93"/>
      <c r="FA2" s="93"/>
      <c r="FB2" s="93"/>
      <c r="FC2" s="93"/>
      <c r="FD2" s="93"/>
      <c r="FE2" s="93"/>
      <c r="FF2" s="93"/>
      <c r="FG2" s="93"/>
      <c r="FH2" s="93"/>
      <c r="FI2" s="93"/>
      <c r="FJ2" s="285" t="s">
        <v>54</v>
      </c>
      <c r="FK2" s="287"/>
      <c r="FL2" s="93"/>
      <c r="FM2" s="93"/>
      <c r="FN2" s="93"/>
      <c r="FO2" s="93"/>
      <c r="FP2" s="93"/>
      <c r="FQ2" s="93"/>
      <c r="FR2" s="93"/>
      <c r="FS2" s="93"/>
      <c r="FT2" s="93"/>
      <c r="FU2" s="93"/>
      <c r="FV2" s="93"/>
      <c r="FW2" s="93"/>
      <c r="FX2" s="534" t="s">
        <v>55</v>
      </c>
      <c r="FY2" s="93"/>
      <c r="FZ2" s="93"/>
      <c r="GA2" s="93"/>
      <c r="GB2" s="93"/>
      <c r="GC2" s="93"/>
      <c r="GD2" s="93"/>
      <c r="GE2" s="93"/>
      <c r="GF2" s="93"/>
      <c r="GG2" s="93"/>
      <c r="GH2" s="93"/>
      <c r="GI2" s="93"/>
      <c r="GJ2" s="93"/>
      <c r="GK2" s="534" t="s">
        <v>56</v>
      </c>
      <c r="GL2" s="93"/>
      <c r="GM2" s="93"/>
      <c r="GN2" s="93"/>
      <c r="GO2" s="93"/>
      <c r="GP2" s="93"/>
      <c r="GQ2" s="93"/>
      <c r="GR2" s="93"/>
      <c r="GS2" s="93"/>
    </row>
    <row r="3" spans="1:205" s="237" customFormat="1">
      <c r="A3" s="227"/>
      <c r="B3" s="640" t="s">
        <v>22</v>
      </c>
      <c r="C3" s="252" t="s">
        <v>23</v>
      </c>
      <c r="D3" s="252" t="s">
        <v>62</v>
      </c>
      <c r="E3" s="252" t="s">
        <v>87</v>
      </c>
      <c r="F3" s="252" t="s">
        <v>93</v>
      </c>
      <c r="G3" s="252" t="s">
        <v>103</v>
      </c>
      <c r="H3" s="252" t="s">
        <v>107</v>
      </c>
      <c r="I3" s="252" t="s">
        <v>109</v>
      </c>
      <c r="J3" s="252" t="s">
        <v>115</v>
      </c>
      <c r="K3" s="252" t="s">
        <v>122</v>
      </c>
      <c r="L3" s="252" t="s">
        <v>132</v>
      </c>
      <c r="M3" s="252" t="s">
        <v>159</v>
      </c>
      <c r="N3" s="710" t="s">
        <v>178</v>
      </c>
      <c r="O3" s="710" t="s">
        <v>179</v>
      </c>
      <c r="P3" s="641" t="s">
        <v>22</v>
      </c>
      <c r="Q3" s="252" t="s">
        <v>23</v>
      </c>
      <c r="R3" s="252" t="s">
        <v>62</v>
      </c>
      <c r="S3" s="352" t="s">
        <v>87</v>
      </c>
      <c r="T3" s="352" t="s">
        <v>93</v>
      </c>
      <c r="U3" s="352" t="s">
        <v>103</v>
      </c>
      <c r="V3" s="352" t="s">
        <v>107</v>
      </c>
      <c r="W3" s="252" t="s">
        <v>109</v>
      </c>
      <c r="X3" s="252" t="s">
        <v>115</v>
      </c>
      <c r="Y3" s="252" t="s">
        <v>122</v>
      </c>
      <c r="Z3" s="252" t="s">
        <v>132</v>
      </c>
      <c r="AA3" s="252" t="s">
        <v>159</v>
      </c>
      <c r="AB3" s="710" t="s">
        <v>178</v>
      </c>
      <c r="AC3" s="710" t="s">
        <v>179</v>
      </c>
      <c r="AD3" s="641" t="s">
        <v>22</v>
      </c>
      <c r="AE3" s="252" t="s">
        <v>23</v>
      </c>
      <c r="AF3" s="352" t="s">
        <v>62</v>
      </c>
      <c r="AG3" s="352" t="s">
        <v>87</v>
      </c>
      <c r="AH3" s="352" t="s">
        <v>93</v>
      </c>
      <c r="AI3" s="352" t="s">
        <v>103</v>
      </c>
      <c r="AJ3" s="252" t="s">
        <v>107</v>
      </c>
      <c r="AK3" s="252" t="s">
        <v>109</v>
      </c>
      <c r="AL3" s="252" t="s">
        <v>115</v>
      </c>
      <c r="AM3" s="252" t="s">
        <v>122</v>
      </c>
      <c r="AN3" s="252" t="s">
        <v>132</v>
      </c>
      <c r="AO3" s="252" t="s">
        <v>159</v>
      </c>
      <c r="AP3" s="710" t="s">
        <v>178</v>
      </c>
      <c r="AQ3" s="710" t="s">
        <v>179</v>
      </c>
      <c r="AR3" s="641" t="s">
        <v>22</v>
      </c>
      <c r="AS3" s="252" t="s">
        <v>23</v>
      </c>
      <c r="AT3" s="252" t="s">
        <v>62</v>
      </c>
      <c r="AU3" s="352" t="s">
        <v>87</v>
      </c>
      <c r="AV3" s="352" t="s">
        <v>93</v>
      </c>
      <c r="AW3" s="352" t="s">
        <v>103</v>
      </c>
      <c r="AX3" s="252" t="s">
        <v>107</v>
      </c>
      <c r="AY3" s="252" t="s">
        <v>109</v>
      </c>
      <c r="AZ3" s="252" t="s">
        <v>115</v>
      </c>
      <c r="BA3" s="252" t="s">
        <v>122</v>
      </c>
      <c r="BB3" s="252" t="s">
        <v>132</v>
      </c>
      <c r="BC3" s="252" t="s">
        <v>159</v>
      </c>
      <c r="BD3" s="710" t="s">
        <v>178</v>
      </c>
      <c r="BE3" s="710" t="s">
        <v>179</v>
      </c>
      <c r="BF3" s="641" t="s">
        <v>22</v>
      </c>
      <c r="BG3" s="252" t="s">
        <v>23</v>
      </c>
      <c r="BH3" s="252" t="s">
        <v>62</v>
      </c>
      <c r="BI3" s="352" t="s">
        <v>87</v>
      </c>
      <c r="BJ3" s="352" t="s">
        <v>93</v>
      </c>
      <c r="BK3" s="352" t="s">
        <v>103</v>
      </c>
      <c r="BL3" s="252" t="s">
        <v>107</v>
      </c>
      <c r="BM3" s="252" t="s">
        <v>109</v>
      </c>
      <c r="BN3" s="252" t="s">
        <v>115</v>
      </c>
      <c r="BO3" s="252" t="s">
        <v>122</v>
      </c>
      <c r="BP3" s="252" t="s">
        <v>132</v>
      </c>
      <c r="BQ3" s="252" t="s">
        <v>159</v>
      </c>
      <c r="BR3" s="710" t="s">
        <v>178</v>
      </c>
      <c r="BS3" s="710" t="s">
        <v>179</v>
      </c>
      <c r="BT3" s="641" t="s">
        <v>22</v>
      </c>
      <c r="BU3" s="252" t="s">
        <v>23</v>
      </c>
      <c r="BV3" s="252" t="s">
        <v>62</v>
      </c>
      <c r="BW3" s="352" t="s">
        <v>87</v>
      </c>
      <c r="BX3" s="352" t="s">
        <v>93</v>
      </c>
      <c r="BY3" s="352" t="s">
        <v>103</v>
      </c>
      <c r="BZ3" s="252" t="s">
        <v>107</v>
      </c>
      <c r="CA3" s="252" t="s">
        <v>109</v>
      </c>
      <c r="CB3" s="252" t="s">
        <v>115</v>
      </c>
      <c r="CC3" s="252" t="s">
        <v>122</v>
      </c>
      <c r="CD3" s="252" t="s">
        <v>132</v>
      </c>
      <c r="CE3" s="252" t="s">
        <v>159</v>
      </c>
      <c r="CF3" s="710" t="s">
        <v>178</v>
      </c>
      <c r="CG3" s="710" t="s">
        <v>179</v>
      </c>
      <c r="CH3" s="641" t="s">
        <v>22</v>
      </c>
      <c r="CI3" s="252" t="s">
        <v>23</v>
      </c>
      <c r="CJ3" s="252" t="s">
        <v>62</v>
      </c>
      <c r="CK3" s="352" t="s">
        <v>87</v>
      </c>
      <c r="CL3" s="352" t="s">
        <v>93</v>
      </c>
      <c r="CM3" s="352" t="s">
        <v>103</v>
      </c>
      <c r="CN3" s="352" t="s">
        <v>107</v>
      </c>
      <c r="CO3" s="252" t="s">
        <v>109</v>
      </c>
      <c r="CP3" s="252" t="s">
        <v>115</v>
      </c>
      <c r="CQ3" s="252" t="s">
        <v>122</v>
      </c>
      <c r="CR3" s="252" t="s">
        <v>132</v>
      </c>
      <c r="CS3" s="252" t="s">
        <v>159</v>
      </c>
      <c r="CT3" s="710" t="s">
        <v>178</v>
      </c>
      <c r="CU3" s="710" t="s">
        <v>179</v>
      </c>
      <c r="CV3" s="642" t="s">
        <v>22</v>
      </c>
      <c r="CW3" s="252" t="s">
        <v>23</v>
      </c>
      <c r="CX3" s="352" t="s">
        <v>62</v>
      </c>
      <c r="CY3" s="352" t="s">
        <v>87</v>
      </c>
      <c r="CZ3" s="352" t="s">
        <v>93</v>
      </c>
      <c r="DA3" s="352" t="s">
        <v>103</v>
      </c>
      <c r="DB3" s="252" t="s">
        <v>107</v>
      </c>
      <c r="DC3" s="252" t="s">
        <v>109</v>
      </c>
      <c r="DD3" s="252" t="s">
        <v>115</v>
      </c>
      <c r="DE3" s="252" t="s">
        <v>122</v>
      </c>
      <c r="DF3" s="252" t="s">
        <v>132</v>
      </c>
      <c r="DG3" s="252" t="s">
        <v>159</v>
      </c>
      <c r="DH3" s="710" t="s">
        <v>178</v>
      </c>
      <c r="DI3" s="710" t="s">
        <v>179</v>
      </c>
      <c r="DJ3" s="641" t="s">
        <v>23</v>
      </c>
      <c r="DK3" s="252" t="s">
        <v>62</v>
      </c>
      <c r="DL3" s="352" t="s">
        <v>87</v>
      </c>
      <c r="DM3" s="352" t="s">
        <v>93</v>
      </c>
      <c r="DN3" s="352" t="s">
        <v>103</v>
      </c>
      <c r="DO3" s="252" t="s">
        <v>107</v>
      </c>
      <c r="DP3" s="252" t="s">
        <v>109</v>
      </c>
      <c r="DQ3" s="252" t="s">
        <v>115</v>
      </c>
      <c r="DR3" s="252" t="s">
        <v>122</v>
      </c>
      <c r="DS3" s="252" t="s">
        <v>132</v>
      </c>
      <c r="DT3" s="252" t="s">
        <v>159</v>
      </c>
      <c r="DU3" s="710" t="s">
        <v>178</v>
      </c>
      <c r="DV3" s="710" t="s">
        <v>179</v>
      </c>
      <c r="DW3" s="641" t="s">
        <v>23</v>
      </c>
      <c r="DX3" s="252" t="s">
        <v>62</v>
      </c>
      <c r="DY3" s="352" t="s">
        <v>87</v>
      </c>
      <c r="DZ3" s="352" t="s">
        <v>93</v>
      </c>
      <c r="EA3" s="352" t="s">
        <v>103</v>
      </c>
      <c r="EB3" s="252" t="s">
        <v>107</v>
      </c>
      <c r="EC3" s="252" t="s">
        <v>109</v>
      </c>
      <c r="ED3" s="252" t="s">
        <v>115</v>
      </c>
      <c r="EE3" s="252" t="s">
        <v>122</v>
      </c>
      <c r="EF3" s="252" t="s">
        <v>132</v>
      </c>
      <c r="EG3" s="252" t="s">
        <v>159</v>
      </c>
      <c r="EH3" s="710" t="s">
        <v>178</v>
      </c>
      <c r="EI3" s="710" t="s">
        <v>179</v>
      </c>
      <c r="EJ3" s="641" t="s">
        <v>23</v>
      </c>
      <c r="EK3" s="252" t="s">
        <v>62</v>
      </c>
      <c r="EL3" s="352" t="s">
        <v>87</v>
      </c>
      <c r="EM3" s="352" t="s">
        <v>93</v>
      </c>
      <c r="EN3" s="352" t="s">
        <v>103</v>
      </c>
      <c r="EO3" s="252" t="s">
        <v>107</v>
      </c>
      <c r="EP3" s="252" t="s">
        <v>109</v>
      </c>
      <c r="EQ3" s="252" t="s">
        <v>115</v>
      </c>
      <c r="ER3" s="252" t="s">
        <v>122</v>
      </c>
      <c r="ES3" s="252" t="s">
        <v>132</v>
      </c>
      <c r="ET3" s="252" t="s">
        <v>159</v>
      </c>
      <c r="EU3" s="710" t="s">
        <v>178</v>
      </c>
      <c r="EV3" s="710" t="s">
        <v>179</v>
      </c>
      <c r="EW3" s="641" t="s">
        <v>23</v>
      </c>
      <c r="EX3" s="252" t="s">
        <v>62</v>
      </c>
      <c r="EY3" s="352" t="s">
        <v>87</v>
      </c>
      <c r="EZ3" s="352" t="s">
        <v>93</v>
      </c>
      <c r="FA3" s="352" t="s">
        <v>103</v>
      </c>
      <c r="FB3" s="252" t="s">
        <v>107</v>
      </c>
      <c r="FC3" s="252" t="s">
        <v>109</v>
      </c>
      <c r="FD3" s="252" t="s">
        <v>115</v>
      </c>
      <c r="FE3" s="252" t="s">
        <v>122</v>
      </c>
      <c r="FF3" s="252" t="s">
        <v>132</v>
      </c>
      <c r="FG3" s="252" t="s">
        <v>159</v>
      </c>
      <c r="FH3" s="710" t="s">
        <v>178</v>
      </c>
      <c r="FI3" s="710" t="s">
        <v>179</v>
      </c>
      <c r="FJ3" s="643" t="s">
        <v>22</v>
      </c>
      <c r="FK3" s="252" t="s">
        <v>23</v>
      </c>
      <c r="FL3" s="352" t="s">
        <v>62</v>
      </c>
      <c r="FM3" s="352" t="s">
        <v>87</v>
      </c>
      <c r="FN3" s="352" t="s">
        <v>93</v>
      </c>
      <c r="FO3" s="352" t="s">
        <v>103</v>
      </c>
      <c r="FP3" s="252" t="s">
        <v>107</v>
      </c>
      <c r="FQ3" s="252" t="s">
        <v>109</v>
      </c>
      <c r="FR3" s="252" t="s">
        <v>115</v>
      </c>
      <c r="FS3" s="252" t="s">
        <v>122</v>
      </c>
      <c r="FT3" s="252" t="s">
        <v>132</v>
      </c>
      <c r="FU3" s="252" t="s">
        <v>159</v>
      </c>
      <c r="FV3" s="710" t="s">
        <v>178</v>
      </c>
      <c r="FW3" s="710" t="s">
        <v>179</v>
      </c>
      <c r="FX3" s="641" t="s">
        <v>23</v>
      </c>
      <c r="FY3" s="252" t="s">
        <v>62</v>
      </c>
      <c r="FZ3" s="352" t="s">
        <v>87</v>
      </c>
      <c r="GA3" s="352" t="s">
        <v>93</v>
      </c>
      <c r="GB3" s="352" t="s">
        <v>103</v>
      </c>
      <c r="GC3" s="252" t="s">
        <v>107</v>
      </c>
      <c r="GD3" s="252" t="s">
        <v>109</v>
      </c>
      <c r="GE3" s="252" t="s">
        <v>115</v>
      </c>
      <c r="GF3" s="252" t="s">
        <v>122</v>
      </c>
      <c r="GG3" s="252" t="s">
        <v>132</v>
      </c>
      <c r="GH3" s="252" t="s">
        <v>159</v>
      </c>
      <c r="GI3" s="710" t="s">
        <v>178</v>
      </c>
      <c r="GJ3" s="710" t="s">
        <v>179</v>
      </c>
      <c r="GK3" s="641" t="s">
        <v>23</v>
      </c>
      <c r="GL3" s="252" t="s">
        <v>62</v>
      </c>
      <c r="GM3" s="352" t="s">
        <v>87</v>
      </c>
      <c r="GN3" s="352" t="s">
        <v>93</v>
      </c>
      <c r="GO3" s="352" t="s">
        <v>103</v>
      </c>
      <c r="GP3" s="352" t="s">
        <v>107</v>
      </c>
      <c r="GQ3" s="352" t="s">
        <v>109</v>
      </c>
      <c r="GR3" s="352" t="s">
        <v>115</v>
      </c>
      <c r="GS3" s="352" t="s">
        <v>122</v>
      </c>
      <c r="GT3" s="352" t="s">
        <v>132</v>
      </c>
      <c r="GU3" s="352" t="s">
        <v>159</v>
      </c>
      <c r="GV3" s="718" t="s">
        <v>178</v>
      </c>
      <c r="GW3" s="718" t="s">
        <v>179</v>
      </c>
    </row>
    <row r="4" spans="1:205" s="109" customFormat="1" ht="12.75" customHeight="1">
      <c r="A4" s="109" t="s">
        <v>20</v>
      </c>
      <c r="B4" s="644">
        <f>SUM('State General Purpose'!R4,'State Ed Special Purpose'!B4,'Tuition Revenues'!B4)</f>
        <v>18986440373.067894</v>
      </c>
      <c r="C4" s="645">
        <f>SUM('State General Purpose'!S4,'State Ed Special Purpose'!C4,'Tuition Revenues'!C4)</f>
        <v>20057190857</v>
      </c>
      <c r="D4" s="645">
        <f>SUM('State General Purpose'!T4,'State Ed Special Purpose'!D4,'Tuition Revenues'!D4)</f>
        <v>20707706117.580002</v>
      </c>
      <c r="E4" s="645">
        <f>SUM('State General Purpose'!U4,'State Ed Special Purpose'!E4,'Tuition Revenues'!E4)</f>
        <v>21786579194.510002</v>
      </c>
      <c r="F4" s="645">
        <f>SUM('State General Purpose'!V4,'State Ed Special Purpose'!F4,'Tuition Revenues'!F4)</f>
        <v>23490603753.949997</v>
      </c>
      <c r="G4" s="645">
        <f>SUM('State General Purpose'!W4,'State Ed Special Purpose'!G4,'Tuition Revenues'!G4)</f>
        <v>25637683542.341331</v>
      </c>
      <c r="H4" s="645">
        <f>SUM('State General Purpose'!X4,'State Ed Special Purpose'!H4,'Tuition Revenues'!H4)</f>
        <v>27883714356.5</v>
      </c>
      <c r="I4" s="645">
        <f>SUM('State General Purpose'!Y4,'State Ed Special Purpose'!I4,'Tuition Revenues'!I4)</f>
        <v>29984777376.419998</v>
      </c>
      <c r="J4" s="645">
        <f>SUM('State General Purpose'!Z4,'State Ed Special Purpose'!J4,'Tuition Revenues'!J4)</f>
        <v>31091811538.48</v>
      </c>
      <c r="K4" s="645">
        <f>SUM('State General Purpose'!AA4,'State Ed Special Purpose'!K4,'Tuition Revenues'!K4)</f>
        <v>31010771289.976471</v>
      </c>
      <c r="L4" s="645">
        <f>SUM('State General Purpose'!AB4,'State Ed Special Purpose'!L4,'Tuition Revenues'!L4)</f>
        <v>32396489759.374325</v>
      </c>
      <c r="M4" s="645">
        <f>SUM('State General Purpose'!AC4,'State Ed Special Purpose'!M4,'Tuition Revenues'!M4)</f>
        <v>33782286270.315125</v>
      </c>
      <c r="N4" s="645">
        <f>SUM('State General Purpose'!AD4,'State Ed Special Purpose'!N4,'Tuition Revenues'!N4)</f>
        <v>34085476896.148193</v>
      </c>
      <c r="O4" s="645">
        <f>SUM('State General Purpose'!AE4,'State Ed Special Purpose'!O4,'Tuition Revenues'!O4)</f>
        <v>35396116696.202026</v>
      </c>
      <c r="P4" s="644">
        <f>SUM('State General Purpose'!AG4,'State Ed Special Purpose'!P4,'Tuition Revenues'!P4)</f>
        <v>8800098437.7204876</v>
      </c>
      <c r="Q4" s="645">
        <f>SUM('State General Purpose'!AH4,'State Ed Special Purpose'!Q4,'Tuition Revenues'!Q4)</f>
        <v>9317797760</v>
      </c>
      <c r="R4" s="645">
        <f>SUM('State General Purpose'!AI4,'State Ed Special Purpose'!R4,'Tuition Revenues'!R4)</f>
        <v>9313900368.5799999</v>
      </c>
      <c r="S4" s="645">
        <f>SUM('State General Purpose'!AJ4,'State Ed Special Purpose'!S4,'Tuition Revenues'!S4)</f>
        <v>10027141811.869999</v>
      </c>
      <c r="T4" s="645">
        <f>SUM('State General Purpose'!AK4,'State Ed Special Purpose'!T4,'Tuition Revenues'!T4)</f>
        <v>10756871156.990002</v>
      </c>
      <c r="U4" s="645">
        <f>SUM('State General Purpose'!AL4,'State Ed Special Purpose'!U4,'Tuition Revenues'!U4)</f>
        <v>11721786534.169132</v>
      </c>
      <c r="V4" s="645">
        <f>SUM('State General Purpose'!AM4,'State Ed Special Purpose'!V4,'Tuition Revenues'!V4)</f>
        <v>13441302235</v>
      </c>
      <c r="W4" s="645">
        <f>SUM('State General Purpose'!AN4,'State Ed Special Purpose'!W4,'Tuition Revenues'!W4)</f>
        <v>15239892042</v>
      </c>
      <c r="X4" s="645">
        <f>SUM('State General Purpose'!AO4,'State Ed Special Purpose'!X4,'Tuition Revenues'!X4)</f>
        <v>16534286574.139999</v>
      </c>
      <c r="Y4" s="645">
        <f>SUM('State General Purpose'!AP4,'State Ed Special Purpose'!Y4,'Tuition Revenues'!Y4)</f>
        <v>16591953407.064968</v>
      </c>
      <c r="Z4" s="645">
        <f>SUM('State General Purpose'!AQ4,'State Ed Special Purpose'!Z4,'Tuition Revenues'!Z4)</f>
        <v>17623041767.578815</v>
      </c>
      <c r="AA4" s="645">
        <f>SUM('State General Purpose'!AR4,'State Ed Special Purpose'!AA4,'Tuition Revenues'!AA4)</f>
        <v>18114727233.818733</v>
      </c>
      <c r="AB4" s="645">
        <f>SUM('State General Purpose'!AS4,'State Ed Special Purpose'!AB4,'Tuition Revenues'!AB4)</f>
        <v>18336180196.095623</v>
      </c>
      <c r="AC4" s="645">
        <f>SUM('State General Purpose'!AT4,'State Ed Special Purpose'!AC4,'Tuition Revenues'!AC4)</f>
        <v>19428804360.922718</v>
      </c>
      <c r="AD4" s="644">
        <f>SUM('State General Purpose'!AV4,'State Ed Special Purpose'!AD4,'Tuition Revenues'!AD4)</f>
        <v>3111096070.1673245</v>
      </c>
      <c r="AE4" s="645">
        <f>SUM('State General Purpose'!AW4,'State Ed Special Purpose'!AE4,'Tuition Revenues'!AE4)</f>
        <v>3173610355</v>
      </c>
      <c r="AF4" s="645">
        <f>SUM('State General Purpose'!AX4,'State Ed Special Purpose'!AF4,'Tuition Revenues'!AF4)</f>
        <v>3528631643</v>
      </c>
      <c r="AG4" s="645">
        <f>SUM('State General Purpose'!AY4,'State Ed Special Purpose'!AG4,'Tuition Revenues'!AG4)</f>
        <v>3482285255.9549999</v>
      </c>
      <c r="AH4" s="645">
        <f>SUM('State General Purpose'!AZ4,'State Ed Special Purpose'!AH4,'Tuition Revenues'!AH4)</f>
        <v>3883133565.0250001</v>
      </c>
      <c r="AI4" s="645">
        <f>SUM('State General Purpose'!BA4,'State Ed Special Purpose'!AI4,'Tuition Revenues'!AI4)</f>
        <v>4149656468.4212666</v>
      </c>
      <c r="AJ4" s="645">
        <f>SUM('State General Purpose'!BB4,'State Ed Special Purpose'!AJ4,'Tuition Revenues'!AJ4)</f>
        <v>4024013192</v>
      </c>
      <c r="AK4" s="645">
        <f>SUM('State General Purpose'!BC4,'State Ed Special Purpose'!AK4,'Tuition Revenues'!AK4)</f>
        <v>3628924306</v>
      </c>
      <c r="AL4" s="645">
        <f>SUM('State General Purpose'!BD4,'State Ed Special Purpose'!AL4,'Tuition Revenues'!AL4)</f>
        <v>3245004883.7199998</v>
      </c>
      <c r="AM4" s="645">
        <f>SUM('State General Purpose'!BE4,'State Ed Special Purpose'!AM4,'Tuition Revenues'!AM4)</f>
        <v>3162927623.9270511</v>
      </c>
      <c r="AN4" s="645">
        <f>SUM('State General Purpose'!BF4,'State Ed Special Purpose'!AN4,'Tuition Revenues'!AN4)</f>
        <v>3298415683.7199998</v>
      </c>
      <c r="AO4" s="645">
        <f>SUM('State General Purpose'!BG4,'State Ed Special Purpose'!AO4,'Tuition Revenues'!AO4)</f>
        <v>3908604053.0999999</v>
      </c>
      <c r="AP4" s="645">
        <f>SUM('State General Purpose'!BH4,'State Ed Special Purpose'!AP4,'Tuition Revenues'!AP4)</f>
        <v>3998876239.5819998</v>
      </c>
      <c r="AQ4" s="645">
        <f>SUM('State General Purpose'!BI4,'State Ed Special Purpose'!AQ4,'Tuition Revenues'!AQ4)</f>
        <v>4130666627</v>
      </c>
      <c r="AR4" s="644">
        <f>SUM('State General Purpose'!BK4,'State Ed Special Purpose'!AR4,'Tuition Revenues'!AR4)</f>
        <v>3929430429.4452453</v>
      </c>
      <c r="AS4" s="645">
        <f>SUM('State General Purpose'!BL4,'State Ed Special Purpose'!AS4,'Tuition Revenues'!AS4)</f>
        <v>4242508496</v>
      </c>
      <c r="AT4" s="645">
        <f>SUM('State General Purpose'!BM4,'State Ed Special Purpose'!AT4,'Tuition Revenues'!AT4)</f>
        <v>4522547372</v>
      </c>
      <c r="AU4" s="645">
        <f>SUM('State General Purpose'!BN4,'State Ed Special Purpose'!AU4,'Tuition Revenues'!AU4)</f>
        <v>4785876686.2250004</v>
      </c>
      <c r="AV4" s="645">
        <f>SUM('State General Purpose'!BO4,'State Ed Special Purpose'!AV4,'Tuition Revenues'!AV4)</f>
        <v>5218872279.6499996</v>
      </c>
      <c r="AW4" s="645">
        <f>SUM('State General Purpose'!BP4,'State Ed Special Purpose'!AW4,'Tuition Revenues'!AW4)</f>
        <v>6046259092.1967335</v>
      </c>
      <c r="AX4" s="645">
        <f>SUM('State General Purpose'!BQ4,'State Ed Special Purpose'!AX4,'Tuition Revenues'!AX4)</f>
        <v>6296293637.5</v>
      </c>
      <c r="AY4" s="645">
        <f>SUM('State General Purpose'!BR4,'State Ed Special Purpose'!AY4,'Tuition Revenues'!AY4)</f>
        <v>6783965928.4200001</v>
      </c>
      <c r="AZ4" s="645">
        <f>SUM('State General Purpose'!BS4,'State Ed Special Purpose'!AZ4,'Tuition Revenues'!AZ4)</f>
        <v>6876026903</v>
      </c>
      <c r="BA4" s="645">
        <f>SUM('State General Purpose'!BT4,'State Ed Special Purpose'!BA4,'Tuition Revenues'!BA4)</f>
        <v>7102263038.776473</v>
      </c>
      <c r="BB4" s="645">
        <f>SUM('State General Purpose'!BU4,'State Ed Special Purpose'!BB4,'Tuition Revenues'!BB4)</f>
        <v>7093101952.2526951</v>
      </c>
      <c r="BC4" s="645">
        <f>SUM('State General Purpose'!BV4,'State Ed Special Purpose'!BC4,'Tuition Revenues'!BC4)</f>
        <v>7192578427.8636026</v>
      </c>
      <c r="BD4" s="645">
        <f>SUM('State General Purpose'!BW4,'State Ed Special Purpose'!BD4,'Tuition Revenues'!BD4)</f>
        <v>7644199636.6926842</v>
      </c>
      <c r="BE4" s="645">
        <f>SUM('State General Purpose'!BX4,'State Ed Special Purpose'!BE4,'Tuition Revenues'!BE4)</f>
        <v>7964169098.6811047</v>
      </c>
      <c r="BF4" s="644">
        <f>SUM('State General Purpose'!BZ4,'State Ed Special Purpose'!BF4,'Tuition Revenues'!BF4)</f>
        <v>1687847652.6309326</v>
      </c>
      <c r="BG4" s="645">
        <f>SUM('State General Purpose'!CA4,'State Ed Special Purpose'!BG4,'Tuition Revenues'!BG4)</f>
        <v>1841018620</v>
      </c>
      <c r="BH4" s="645">
        <f>SUM('State General Purpose'!CB4,'State Ed Special Purpose'!BH4,'Tuition Revenues'!BH4)</f>
        <v>1849969892</v>
      </c>
      <c r="BI4" s="645">
        <f>SUM('State General Purpose'!CC4,'State Ed Special Purpose'!BI4,'Tuition Revenues'!BI4)</f>
        <v>1972599759.22</v>
      </c>
      <c r="BJ4" s="645">
        <f>SUM('State General Purpose'!CD4,'State Ed Special Purpose'!BJ4,'Tuition Revenues'!BJ4)</f>
        <v>2051940369.3899999</v>
      </c>
      <c r="BK4" s="645">
        <f>SUM('State General Purpose'!CE4,'State Ed Special Purpose'!BK4,'Tuition Revenues'!BK4)</f>
        <v>2048880836.4769335</v>
      </c>
      <c r="BL4" s="645">
        <f>SUM('State General Purpose'!CF4,'State Ed Special Purpose'!BL4,'Tuition Revenues'!BL4)</f>
        <v>2237264403</v>
      </c>
      <c r="BM4" s="645">
        <f>SUM('State General Purpose'!CG4,'State Ed Special Purpose'!BM4,'Tuition Revenues'!BM4)</f>
        <v>2346894578</v>
      </c>
      <c r="BN4" s="645">
        <f>SUM('State General Purpose'!CH4,'State Ed Special Purpose'!BN4,'Tuition Revenues'!BN4)</f>
        <v>2399675692.8999996</v>
      </c>
      <c r="BO4" s="645">
        <f>SUM('State General Purpose'!CI4,'State Ed Special Purpose'!BO4,'Tuition Revenues'!BO4)</f>
        <v>2173086072.1908436</v>
      </c>
      <c r="BP4" s="645">
        <f>SUM('State General Purpose'!CJ4,'State Ed Special Purpose'!BP4,'Tuition Revenues'!BP4)</f>
        <v>2282816836.0099998</v>
      </c>
      <c r="BQ4" s="645">
        <f>SUM('State General Purpose'!CK4,'State Ed Special Purpose'!BQ4,'Tuition Revenues'!BQ4)</f>
        <v>2424916384.6693611</v>
      </c>
      <c r="BR4" s="645">
        <f>SUM('State General Purpose'!CL4,'State Ed Special Purpose'!BR4,'Tuition Revenues'!BR4)</f>
        <v>2008458756.7572</v>
      </c>
      <c r="BS4" s="645">
        <f>SUM('State General Purpose'!CM4,'State Ed Special Purpose'!BS4,'Tuition Revenues'!BS4)</f>
        <v>2100467526.9000001</v>
      </c>
      <c r="BT4" s="644">
        <f>SUM('State General Purpose'!CO4,'State Ed Special Purpose'!BT4,'Tuition Revenues'!BT4)</f>
        <v>810424584.13527775</v>
      </c>
      <c r="BU4" s="645">
        <f>SUM('State General Purpose'!CP4,'State Ed Special Purpose'!BU4,'Tuition Revenues'!BU4)</f>
        <v>820376895</v>
      </c>
      <c r="BV4" s="645">
        <f>SUM('State General Purpose'!CQ4,'State Ed Special Purpose'!BV4,'Tuition Revenues'!BV4)</f>
        <v>846290059</v>
      </c>
      <c r="BW4" s="645">
        <f>SUM('State General Purpose'!CR4,'State Ed Special Purpose'!BW4,'Tuition Revenues'!BW4)</f>
        <v>883672477.24000001</v>
      </c>
      <c r="BX4" s="645">
        <f>SUM('State General Purpose'!CS4,'State Ed Special Purpose'!BX4,'Tuition Revenues'!BX4)</f>
        <v>924270542.18500006</v>
      </c>
      <c r="BY4" s="645">
        <f>SUM('State General Purpose'!CT4,'State Ed Special Purpose'!BY4,'Tuition Revenues'!BY4)</f>
        <v>1091357755.0772667</v>
      </c>
      <c r="BZ4" s="645">
        <f>SUM('State General Purpose'!CU4,'State Ed Special Purpose'!BZ4,'Tuition Revenues'!BZ4)</f>
        <v>1257311624</v>
      </c>
      <c r="CA4" s="645">
        <f>SUM('State General Purpose'!CV4,'State Ed Special Purpose'!CA4,'Tuition Revenues'!CA4)</f>
        <v>1300601352</v>
      </c>
      <c r="CB4" s="645">
        <f>SUM('State General Purpose'!CW4,'State Ed Special Purpose'!CB4,'Tuition Revenues'!CB4)</f>
        <v>1304746718.72</v>
      </c>
      <c r="CC4" s="645">
        <f>SUM('State General Purpose'!CX4,'State Ed Special Purpose'!CC4,'Tuition Revenues'!CC4)</f>
        <v>1283436444.2371385</v>
      </c>
      <c r="CD4" s="645">
        <f>SUM('State General Purpose'!CY4,'State Ed Special Purpose'!CD4,'Tuition Revenues'!CD4)</f>
        <v>1362704511.1828177</v>
      </c>
      <c r="CE4" s="645">
        <f>SUM('State General Purpose'!CZ4,'State Ed Special Purpose'!CE4,'Tuition Revenues'!CE4)</f>
        <v>1284379036.2440009</v>
      </c>
      <c r="CF4" s="645">
        <f>SUM('State General Purpose'!DA4,'State Ed Special Purpose'!CF4,'Tuition Revenues'!CF4)</f>
        <v>1246323243.5310824</v>
      </c>
      <c r="CG4" s="645">
        <f>SUM('State General Purpose'!DB4,'State Ed Special Purpose'!CG4,'Tuition Revenues'!CG4)</f>
        <v>1293026498.6982088</v>
      </c>
      <c r="CH4" s="644">
        <f>SUM('State General Purpose'!DD4,'State Ed Special Purpose'!CH4,'Tuition Revenues'!CH4)</f>
        <v>654522118.45973468</v>
      </c>
      <c r="CI4" s="645">
        <f>SUM('State General Purpose'!DE4,'State Ed Special Purpose'!CI4,'Tuition Revenues'!CI4)</f>
        <v>661878731</v>
      </c>
      <c r="CJ4" s="645">
        <f>SUM('State General Purpose'!DF4,'State Ed Special Purpose'!CJ4,'Tuition Revenues'!CJ4)</f>
        <v>649832188</v>
      </c>
      <c r="CK4" s="645">
        <f>SUM('State General Purpose'!DG4,'State Ed Special Purpose'!CK4,'Tuition Revenues'!CK4)</f>
        <v>635003205</v>
      </c>
      <c r="CL4" s="645">
        <f>SUM('State General Purpose'!DH4,'State Ed Special Purpose'!CL4,'Tuition Revenues'!CL4)</f>
        <v>655358842.71000004</v>
      </c>
      <c r="CM4" s="645">
        <f>SUM('State General Purpose'!DI4,'State Ed Special Purpose'!CM4,'Tuition Revenues'!CM4)</f>
        <v>613392643</v>
      </c>
      <c r="CN4" s="645">
        <f>SUM('State General Purpose'!DJ4,'State Ed Special Purpose'!CN4,'Tuition Revenues'!CN4)</f>
        <v>640616966</v>
      </c>
      <c r="CO4" s="645">
        <f>SUM('State General Purpose'!DK4,'State Ed Special Purpose'!CO4,'Tuition Revenues'!CO4)</f>
        <v>684499170</v>
      </c>
      <c r="CP4" s="645">
        <f>SUM('State General Purpose'!DL4,'State Ed Special Purpose'!CP4,'Tuition Revenues'!CP4)</f>
        <v>732070766</v>
      </c>
      <c r="CQ4" s="645">
        <f>SUM('State General Purpose'!DM4,'State Ed Special Purpose'!CQ4,'Tuition Revenues'!CQ4)</f>
        <v>699868501.77999997</v>
      </c>
      <c r="CR4" s="645">
        <f>SUM('State General Purpose'!DN4,'State Ed Special Purpose'!CR4,'Tuition Revenues'!CR4)</f>
        <v>736409008.63</v>
      </c>
      <c r="CS4" s="645">
        <f>SUM('State General Purpose'!DO4,'State Ed Special Purpose'!CS4,'Tuition Revenues'!CS4)</f>
        <v>781282115.61942899</v>
      </c>
      <c r="CT4" s="645">
        <f>SUM('State General Purpose'!DP4,'State Ed Special Purpose'!CT4,'Tuition Revenues'!CT4)</f>
        <v>851438828.48959994</v>
      </c>
      <c r="CU4" s="645">
        <f>SUM('State General Purpose'!DQ4,'State Ed Special Purpose'!CU4,'Tuition Revenues'!CU4)</f>
        <v>866252958</v>
      </c>
      <c r="CV4" s="646">
        <f>SUM('State General Purpose'!DT4,'State Ed Special Purpose'!CV4,Local!B4,'Tuition Revenues'!CV4)</f>
        <v>6932302854.811039</v>
      </c>
      <c r="CW4" s="645">
        <f>SUM('State General Purpose'!DU4,'State Ed Special Purpose'!CW4,Local!C4,'Tuition Revenues'!CW4)</f>
        <v>7387116229.8466663</v>
      </c>
      <c r="CX4" s="645">
        <f>SUM('State General Purpose'!DV4,'State Ed Special Purpose'!CX4,Local!D4,'Tuition Revenues'!CX4)</f>
        <v>7901914671.2777777</v>
      </c>
      <c r="CY4" s="645">
        <f>SUM('State General Purpose'!DW4,'State Ed Special Purpose'!CY4,Local!E4,'Tuition Revenues'!CY4)</f>
        <v>8474386114.8000011</v>
      </c>
      <c r="CZ4" s="645">
        <f>SUM('State General Purpose'!DX4,'State Ed Special Purpose'!CZ4,Local!F4,'Tuition Revenues'!CZ4)</f>
        <v>9080332839</v>
      </c>
      <c r="DA4" s="645">
        <f>SUM('State General Purpose'!DY4,'State Ed Special Purpose'!DA4,Local!G4,'Tuition Revenues'!DA4)</f>
        <v>9616161710.3400002</v>
      </c>
      <c r="DB4" s="645">
        <f>SUM('State General Purpose'!DZ4,'State Ed Special Purpose'!DB4,Local!H4,'Tuition Revenues'!DB4)</f>
        <v>10409157784.579706</v>
      </c>
      <c r="DC4" s="645">
        <f>SUM('State General Purpose'!EA4,'State Ed Special Purpose'!DC4,Local!I4,'Tuition Revenues'!DC4)</f>
        <v>11130555485.93</v>
      </c>
      <c r="DD4" s="645">
        <f>SUM('State General Purpose'!EB4,'State Ed Special Purpose'!DD4,Local!J4,'Tuition Revenues'!DD4)</f>
        <v>11356829587.805416</v>
      </c>
      <c r="DE4" s="645">
        <f>SUM('State General Purpose'!EC4,'State Ed Special Purpose'!DE4,Local!K4,'Tuition Revenues'!DE4)</f>
        <v>12101109000.6</v>
      </c>
      <c r="DF4" s="645">
        <f>SUM('State General Purpose'!ED4,'State Ed Special Purpose'!DF4,Local!L4,'Tuition Revenues'!DF4)</f>
        <v>12799921920.224009</v>
      </c>
      <c r="DG4" s="645">
        <f>SUM('State General Purpose'!EE4,'State Ed Special Purpose'!DG4,Local!M4,'Tuition Revenues'!DG4)</f>
        <v>12861715126.474236</v>
      </c>
      <c r="DH4" s="645">
        <f>SUM('State General Purpose'!EF4,'State Ed Special Purpose'!DH4,Local!N4,'Tuition Revenues'!DH4)</f>
        <v>12729088270.508154</v>
      </c>
      <c r="DI4" s="645">
        <f>SUM('State General Purpose'!EG4,'State Ed Special Purpose'!DI4,Local!O4,'Tuition Revenues'!DI4)</f>
        <v>13016346754.523033</v>
      </c>
      <c r="DJ4" s="644">
        <f>SUM('State General Purpose'!EH4,'State Ed Special Purpose'!DJ4,Local!P4,'Tuition Revenues'!DJ4)</f>
        <v>60850178</v>
      </c>
      <c r="DK4" s="645">
        <f>SUM('State General Purpose'!EI4,'State Ed Special Purpose'!DK4,Local!Q4,'Tuition Revenues'!DK4)</f>
        <v>91755206</v>
      </c>
      <c r="DL4" s="645">
        <f>SUM('State General Purpose'!EJ4,'State Ed Special Purpose'!DL4,Local!R4,'Tuition Revenues'!DL4)</f>
        <v>101017447</v>
      </c>
      <c r="DM4" s="645">
        <f>SUM('State General Purpose'!EK4,'State Ed Special Purpose'!DM4,Local!S4,'Tuition Revenues'!DM4)</f>
        <v>492567832.32999998</v>
      </c>
      <c r="DN4" s="645">
        <f>SUM('State General Purpose'!EL4,'State Ed Special Purpose'!DN4,Local!T4,'Tuition Revenues'!DN4)</f>
        <v>493026028.55000001</v>
      </c>
      <c r="DO4" s="645">
        <f>SUM('State General Purpose'!EM4,'State Ed Special Purpose'!DO4,Local!U4,'Tuition Revenues'!DO4)</f>
        <v>515937432</v>
      </c>
      <c r="DP4" s="645">
        <f>SUM('State General Purpose'!EN4,'State Ed Special Purpose'!DP4,Local!V4,'Tuition Revenues'!DP4)</f>
        <v>504377339</v>
      </c>
      <c r="DQ4" s="645">
        <f>SUM('State General Purpose'!EO4,'State Ed Special Purpose'!DQ4,Local!W4,'Tuition Revenues'!DQ4)</f>
        <v>761701585.88</v>
      </c>
      <c r="DR4" s="645">
        <f>SUM('State General Purpose'!EP4,'State Ed Special Purpose'!DR4,Local!X4,'Tuition Revenues'!DR4)</f>
        <v>883317656</v>
      </c>
      <c r="DS4" s="645">
        <f>SUM('State General Purpose'!EQ4,'State Ed Special Purpose'!DS4,Local!Y4,'Tuition Revenues'!DS4)</f>
        <v>1190843358.1500001</v>
      </c>
      <c r="DT4" s="645">
        <f>SUM('State General Purpose'!ER4,'State Ed Special Purpose'!DT4,Local!Z4,'Tuition Revenues'!DT4)</f>
        <v>1212664438.9000001</v>
      </c>
      <c r="DU4" s="645">
        <f>SUM('State General Purpose'!ES4,'State Ed Special Purpose'!DU4,Local!AA4,'Tuition Revenues'!DU4)</f>
        <v>861302544</v>
      </c>
      <c r="DV4" s="645">
        <f>SUM('State General Purpose'!ET4,'State Ed Special Purpose'!DV4,Local!AB4,'Tuition Revenues'!DV4)</f>
        <v>897206479</v>
      </c>
      <c r="DW4" s="644">
        <f>SUM('State General Purpose'!EU4,'State Ed Special Purpose'!DW4,Local!AC4,'Tuition Revenues'!DW4)</f>
        <v>3122585452.29</v>
      </c>
      <c r="DX4" s="645">
        <f>SUM('State General Purpose'!EV4,'State Ed Special Purpose'!DX4,Local!AD4,'Tuition Revenues'!DX4)</f>
        <v>3669166298</v>
      </c>
      <c r="DY4" s="645">
        <f>SUM('State General Purpose'!EW4,'State Ed Special Purpose'!DY4,Local!AE4,'Tuition Revenues'!DY4)</f>
        <v>3916715403.9099998</v>
      </c>
      <c r="DZ4" s="645">
        <f>SUM('State General Purpose'!EX4,'State Ed Special Purpose'!DZ4,Local!AF4,'Tuition Revenues'!DZ4)</f>
        <v>3912707899</v>
      </c>
      <c r="EA4" s="645">
        <f>SUM('State General Purpose'!EY4,'State Ed Special Purpose'!EA4,Local!AG4,'Tuition Revenues'!EA4)</f>
        <v>4215142719.2600002</v>
      </c>
      <c r="EB4" s="645">
        <f>SUM('State General Purpose'!EZ4,'State Ed Special Purpose'!EB4,Local!AH4,'Tuition Revenues'!EB4)</f>
        <v>4683002966.6800003</v>
      </c>
      <c r="EC4" s="645">
        <f>SUM('State General Purpose'!FA4,'State Ed Special Purpose'!EC4,Local!AI4,'Tuition Revenues'!EC4)</f>
        <v>5040496411.6800003</v>
      </c>
      <c r="ED4" s="645">
        <f>SUM('State General Purpose'!FB4,'State Ed Special Purpose'!ED4,Local!AJ4,'Tuition Revenues'!ED4)</f>
        <v>5000319956.1656837</v>
      </c>
      <c r="EE4" s="645">
        <f>SUM('State General Purpose'!FC4,'State Ed Special Purpose'!EE4,Local!AK4,'Tuition Revenues'!EE4)</f>
        <v>5433157877.0500002</v>
      </c>
      <c r="EF4" s="645">
        <f>SUM('State General Purpose'!FD4,'State Ed Special Purpose'!EF4,Local!AL4,'Tuition Revenues'!EF4)</f>
        <v>6074094206.5980988</v>
      </c>
      <c r="EG4" s="645">
        <f>SUM('State General Purpose'!FE4,'State Ed Special Purpose'!EG4,Local!AM4,'Tuition Revenues'!EG4)</f>
        <v>6271339404.9490471</v>
      </c>
      <c r="EH4" s="645">
        <f>SUM('State General Purpose'!FF4,'State Ed Special Purpose'!EH4,Local!AN4,'Tuition Revenues'!EH4)</f>
        <v>5770402470.826992</v>
      </c>
      <c r="EI4" s="645">
        <f>SUM('State General Purpose'!FG4,'State Ed Special Purpose'!EI4,Local!AO4,'Tuition Revenues'!EI4)</f>
        <v>5868228620.0268583</v>
      </c>
      <c r="EJ4" s="644">
        <f>SUM('State General Purpose'!FH4,'State Ed Special Purpose'!EJ4,Local!AP4,'Tuition Revenues'!EJ4)</f>
        <v>1692626388.1800001</v>
      </c>
      <c r="EK4" s="645">
        <f>SUM('State General Purpose'!FI4,'State Ed Special Purpose'!EK4,Local!AQ4,'Tuition Revenues'!EK4)</f>
        <v>2173744939.5</v>
      </c>
      <c r="EL4" s="645">
        <f>SUM('State General Purpose'!FJ4,'State Ed Special Purpose'!EL4,Local!AR4,'Tuition Revenues'!EL4)</f>
        <v>2411686605.46</v>
      </c>
      <c r="EM4" s="645">
        <f>SUM('State General Purpose'!FK4,'State Ed Special Purpose'!EM4,Local!AS4,'Tuition Revenues'!EM4)</f>
        <v>2520521016.5100002</v>
      </c>
      <c r="EN4" s="645">
        <f>SUM('State General Purpose'!FL4,'State Ed Special Purpose'!EN4,Local!AT4,'Tuition Revenues'!EN4)</f>
        <v>2635143898.79</v>
      </c>
      <c r="EO4" s="645">
        <f>SUM('State General Purpose'!FM4,'State Ed Special Purpose'!EO4,Local!AU4,'Tuition Revenues'!EO4)</f>
        <v>3072827152.5597053</v>
      </c>
      <c r="EP4" s="645">
        <f>SUM('State General Purpose'!FN4,'State Ed Special Purpose'!EP4,Local!AV4,'Tuition Revenues'!EP4)</f>
        <v>3267735912.7199998</v>
      </c>
      <c r="EQ4" s="645">
        <f>SUM('State General Purpose'!FO4,'State Ed Special Purpose'!EQ4,Local!AW4,'Tuition Revenues'!EQ4)</f>
        <v>3226462111.7597322</v>
      </c>
      <c r="ER4" s="645">
        <f>SUM('State General Purpose'!FP4,'State Ed Special Purpose'!ER4,Local!AX4,'Tuition Revenues'!ER4)</f>
        <v>3236492712.5900002</v>
      </c>
      <c r="ES4" s="645">
        <f>SUM('State General Purpose'!FQ4,'State Ed Special Purpose'!ES4,Local!AY4,'Tuition Revenues'!ES4)</f>
        <v>2930588506.0946074</v>
      </c>
      <c r="ET4" s="645">
        <f>SUM('State General Purpose'!FR4,'State Ed Special Purpose'!ET4,Local!AZ4,'Tuition Revenues'!ET4)</f>
        <v>2932988572.3117704</v>
      </c>
      <c r="EU4" s="645">
        <f>SUM('State General Purpose'!FS4,'State Ed Special Purpose'!EU4,Local!BA4,'Tuition Revenues'!EU4)</f>
        <v>2957907747.168179</v>
      </c>
      <c r="EV4" s="645">
        <f>SUM('State General Purpose'!FT4,'State Ed Special Purpose'!EV4,Local!BB4,'Tuition Revenues'!EV4)</f>
        <v>2952410364.4088287</v>
      </c>
      <c r="EW4" s="644">
        <f>SUM('State General Purpose'!FU4,'State Ed Special Purpose'!EW4,Local!BC4,'Tuition Revenues'!EW4)</f>
        <v>768175574.71000004</v>
      </c>
      <c r="EX4" s="645">
        <f>SUM('State General Purpose'!FV4,'State Ed Special Purpose'!EX4,Local!BD4,'Tuition Revenues'!EX4)</f>
        <v>957943007</v>
      </c>
      <c r="EY4" s="645">
        <f>SUM('State General Purpose'!FW4,'State Ed Special Purpose'!EY4,Local!BE4,'Tuition Revenues'!EY4)</f>
        <v>914972819.42999995</v>
      </c>
      <c r="EZ4" s="645">
        <f>SUM('State General Purpose'!FX4,'State Ed Special Purpose'!EZ4,Local!BF4,'Tuition Revenues'!EZ4)</f>
        <v>887940323.15999997</v>
      </c>
      <c r="FA4" s="645">
        <f>SUM('State General Purpose'!FY4,'State Ed Special Purpose'!FA4,Local!BG4,'Tuition Revenues'!FA4)</f>
        <v>923559215.98999989</v>
      </c>
      <c r="FB4" s="645">
        <f>SUM('State General Purpose'!FZ4,'State Ed Special Purpose'!FB4,Local!BH4,'Tuition Revenues'!FB4)</f>
        <v>999326414.33999991</v>
      </c>
      <c r="FC4" s="645">
        <f>SUM('State General Purpose'!GA4,'State Ed Special Purpose'!FC4,Local!BI4,'Tuition Revenues'!FC4)</f>
        <v>1058357934.53</v>
      </c>
      <c r="FD4" s="645">
        <f>SUM('State General Purpose'!GB4,'State Ed Special Purpose'!FD4,Local!BJ4,'Tuition Revenues'!FD4)</f>
        <v>1079187569</v>
      </c>
      <c r="FE4" s="645">
        <f>SUM('State General Purpose'!GC4,'State Ed Special Purpose'!FE4,Local!BK4,'Tuition Revenues'!FE4)</f>
        <v>1165834939.96</v>
      </c>
      <c r="FF4" s="645">
        <f>SUM('State General Purpose'!GD4,'State Ed Special Purpose'!FF4,Local!BL4,'Tuition Revenues'!FF4)</f>
        <v>1099243769.3813024</v>
      </c>
      <c r="FG4" s="645">
        <f>SUM('State General Purpose'!GE4,'State Ed Special Purpose'!FG4,Local!BM4,'Tuition Revenues'!FG4)</f>
        <v>1050631078.3134184</v>
      </c>
      <c r="FH4" s="645">
        <f>SUM('State General Purpose'!GF4,'State Ed Special Purpose'!FH4,Local!BN4,'Tuition Revenues'!FH4)</f>
        <v>1007586607.5129834</v>
      </c>
      <c r="FI4" s="645">
        <f>SUM('State General Purpose'!GG4,'State Ed Special Purpose'!FI4,Local!BO4,'Tuition Revenues'!FI4)</f>
        <v>1015685898.0873456</v>
      </c>
      <c r="FJ4" s="647">
        <f>SUM('State General Purpose'!GI4,'State Ed Special Purpose'!FJ4,Local!BP4,'Tuition Revenues'!FJ4)</f>
        <v>523116694</v>
      </c>
      <c r="FK4" s="645">
        <f>SUM('State General Purpose'!GJ4,'State Ed Special Purpose'!FK4,Local!BQ4,'Tuition Revenues'!FK4)</f>
        <v>562442885.09000003</v>
      </c>
      <c r="FL4" s="645">
        <f>SUM('State General Purpose'!GK4,'State Ed Special Purpose'!FL4,Local!BR4,'Tuition Revenues'!FL4)</f>
        <v>555343751.5</v>
      </c>
      <c r="FM4" s="645">
        <f>SUM('State General Purpose'!GL4,'State Ed Special Purpose'!FM4,Local!BS4,'Tuition Revenues'!FM4)</f>
        <v>562430034.93000007</v>
      </c>
      <c r="FN4" s="645">
        <f>SUM('State General Purpose'!GM4,'State Ed Special Purpose'!FN4,Local!BT4,'Tuition Revenues'!FN4)</f>
        <v>573966469</v>
      </c>
      <c r="FO4" s="645">
        <f>SUM('State General Purpose'!GN4,'State Ed Special Purpose'!FO4,Local!BU4,'Tuition Revenues'!FO4)</f>
        <v>594613107</v>
      </c>
      <c r="FP4" s="645">
        <f>SUM('State General Purpose'!GO4,'State Ed Special Purpose'!FP4,Local!BV4,'Tuition Revenues'!FP4)</f>
        <v>660039440.09712744</v>
      </c>
      <c r="FQ4" s="645">
        <f>SUM('State General Purpose'!GP4,'State Ed Special Purpose'!FQ4,Local!BW4,'Tuition Revenues'!FQ4)</f>
        <v>701901553.56000006</v>
      </c>
      <c r="FR4" s="645">
        <f>SUM('State General Purpose'!GQ4,'State Ed Special Purpose'!FR4,Local!BX4,'Tuition Revenues'!FR4)</f>
        <v>700602473.70000005</v>
      </c>
      <c r="FS4" s="645">
        <f>SUM('State General Purpose'!GR4,'State Ed Special Purpose'!FT4,Local!BY4,'Tuition Revenues'!FS4)</f>
        <v>911170148.97462153</v>
      </c>
      <c r="FT4" s="645">
        <f>SUM('State General Purpose'!GS4,'State Ed Special Purpose'!FX4,Local!BZ4,'Tuition Revenues'!FT4)</f>
        <v>897111991.11599207</v>
      </c>
      <c r="FU4" s="645">
        <f>SUM('State General Purpose'!GT4,'State Ed Special Purpose'!FY4,Local!CA4,'Tuition Revenues'!FU4)</f>
        <v>915094238.73113489</v>
      </c>
      <c r="FV4" s="645">
        <f>SUM('State General Purpose'!GU4,'State Ed Special Purpose'!FZ4,Local!CB4,'Tuition Revenues'!FV4)</f>
        <v>885064647.02504492</v>
      </c>
      <c r="FW4" s="645">
        <f>SUM('State General Purpose'!GV4,'State Ed Special Purpose'!GA4,Local!CC4,'Tuition Revenues'!FW4)</f>
        <v>870835174.7065475</v>
      </c>
      <c r="FX4" s="644">
        <f>SUM('State General Purpose'!GW4,'State Ed Special Purpose'!FX4,Local!CD4,'Tuition Revenues'!FX4)</f>
        <v>296688806.63999999</v>
      </c>
      <c r="FY4" s="645">
        <f>SUM('State General Purpose'!GX4,'State Ed Special Purpose'!FY4,Local!CE4,'Tuition Revenues'!FY4)</f>
        <v>310155545.87</v>
      </c>
      <c r="FZ4" s="645">
        <f>SUM('State General Purpose'!GY4,'State Ed Special Purpose'!FZ4,Local!CF4,'Tuition Revenues'!FZ4)</f>
        <v>368259425.26999998</v>
      </c>
      <c r="GA4" s="645">
        <f>SUM('State General Purpose'!GZ4,'State Ed Special Purpose'!GA4,Local!CG4,'Tuition Revenues'!GA4)</f>
        <v>372247475</v>
      </c>
      <c r="GB4" s="645">
        <f>SUM('State General Purpose'!HA4,'State Ed Special Purpose'!GB4,Local!CH4,'Tuition Revenues'!GB4)</f>
        <v>386460875</v>
      </c>
      <c r="GC4" s="645">
        <f>SUM('State General Purpose'!HB4,'State Ed Special Purpose'!GC4,Local!CI4,'Tuition Revenues'!GC4)</f>
        <v>428482453.25289369</v>
      </c>
      <c r="GD4" s="645">
        <f>SUM('State General Purpose'!HC4,'State Ed Special Purpose'!GD4,Local!CJ4,'Tuition Revenues'!GD4)</f>
        <v>467089892.55000001</v>
      </c>
      <c r="GE4" s="645">
        <f>SUM('State General Purpose'!HD4,'State Ed Special Purpose'!GE4,Local!CK4,'Tuition Revenues'!GE4)</f>
        <v>489224067.71000004</v>
      </c>
      <c r="GF4" s="645">
        <f>SUM('State General Purpose'!HE4,'State Ed Special Purpose'!GF4,Local!CL4,'Tuition Revenues'!GF4)</f>
        <v>621670327.68999994</v>
      </c>
      <c r="GG4" s="645">
        <f>SUM('State General Purpose'!HF4,'State Ed Special Purpose'!GG4,Local!CM4,'Tuition Revenues'!GG4)</f>
        <v>684389810.44599211</v>
      </c>
      <c r="GH4" s="645">
        <f>SUM('State General Purpose'!HG4,'State Ed Special Purpose'!GH4,Local!CN4,'Tuition Revenues'!GH4)</f>
        <v>708513478.38113499</v>
      </c>
      <c r="GI4" s="645">
        <f>SUM('State General Purpose'!HH4,'State Ed Special Purpose'!GI4,Local!CO4,'Tuition Revenues'!GI4)</f>
        <v>677565666.02504492</v>
      </c>
      <c r="GJ4" s="645">
        <f>SUM('State General Purpose'!HI4,'State Ed Special Purpose'!GJ4,Local!CP4,'Tuition Revenues'!GJ4)</f>
        <v>651552733.7065475</v>
      </c>
      <c r="GK4" s="644">
        <f>SUM('State General Purpose'!HJ4,'State Ed Special Purpose'!GK4,Local!CQ4,'Tuition Revenues'!GK4)</f>
        <v>89631064.450000003</v>
      </c>
      <c r="GL4" s="645">
        <f>SUM('State General Purpose'!HK4,'State Ed Special Purpose'!GL4,Local!CR4,'Tuition Revenues'!GL4)</f>
        <v>92149294.629999995</v>
      </c>
      <c r="GM4" s="645">
        <f>SUM('State General Purpose'!HL4,'State Ed Special Purpose'!GM4,Local!CS4,'Tuition Revenues'!GM4)</f>
        <v>85124458.659999996</v>
      </c>
      <c r="GN4" s="645">
        <f>SUM('State General Purpose'!HM4,'State Ed Special Purpose'!GN4,Local!CT4,'Tuition Revenues'!GN4)</f>
        <v>94215295</v>
      </c>
      <c r="GO4" s="645">
        <f>SUM('State General Purpose'!HN4,'State Ed Special Purpose'!GO4,Local!CU4,'Tuition Revenues'!GO4)</f>
        <v>104664803</v>
      </c>
      <c r="GP4" s="645">
        <f>SUM('State General Purpose'!HO4,'State Ed Special Purpose'!GP4,Local!CV4,'Tuition Revenues'!GP4)</f>
        <v>141030174.84423384</v>
      </c>
      <c r="GQ4" s="645">
        <f>SUM('State General Purpose'!HP4,'State Ed Special Purpose'!GQ4,Local!CW4,'Tuition Revenues'!GQ4)</f>
        <v>140803982.00999999</v>
      </c>
      <c r="GR4" s="645">
        <f>SUM('State General Purpose'!HQ4,'State Ed Special Purpose'!GR4,Local!CX4,'Tuition Revenues'!GR4)</f>
        <v>118038557.99000001</v>
      </c>
      <c r="GS4" s="645">
        <f>SUM('State General Purpose'!HR4,'State Ed Special Purpose'!GS4,Local!CY4,'Tuition Revenues'!GS4)</f>
        <v>216425586.12462166</v>
      </c>
      <c r="GT4" s="645">
        <f>SUM('State General Purpose'!HS4,'State Ed Special Purpose'!GT4,Local!CZ4,'Tuition Revenues'!GT4)</f>
        <v>214585125.34</v>
      </c>
      <c r="GU4" s="645">
        <f>SUM('State General Purpose'!HT4,'State Ed Special Purpose'!GU4,Local!DA4,'Tuition Revenues'!GU4)</f>
        <v>208891752.34999999</v>
      </c>
      <c r="GV4" s="645">
        <f>SUM('State General Purpose'!HU4,'State Ed Special Purpose'!GV4,Local!DB4,'Tuition Revenues'!GV4)</f>
        <v>223387922</v>
      </c>
      <c r="GW4" s="645">
        <f>SUM('State General Purpose'!HV4,'State Ed Special Purpose'!GW4,Local!DC4,'Tuition Revenues'!GW4)</f>
        <v>227824563</v>
      </c>
    </row>
    <row r="5" spans="1:205" s="648" customFormat="1" ht="12.75" customHeight="1">
      <c r="B5" s="649"/>
      <c r="C5" s="650"/>
      <c r="D5" s="650"/>
      <c r="E5" s="650"/>
      <c r="F5" s="650"/>
      <c r="G5" s="650"/>
      <c r="H5" s="650"/>
      <c r="I5" s="650"/>
      <c r="J5" s="650"/>
      <c r="K5" s="650"/>
      <c r="L5" s="650"/>
      <c r="M5" s="650"/>
      <c r="N5" s="650"/>
      <c r="O5" s="650"/>
      <c r="P5" s="649"/>
      <c r="Q5" s="650"/>
      <c r="R5" s="650"/>
      <c r="S5" s="650"/>
      <c r="T5" s="650"/>
      <c r="U5" s="650"/>
      <c r="V5" s="650"/>
      <c r="W5" s="650"/>
      <c r="X5" s="650"/>
      <c r="Y5" s="650"/>
      <c r="Z5" s="650"/>
      <c r="AA5" s="650"/>
      <c r="AB5" s="650"/>
      <c r="AC5" s="650"/>
      <c r="AD5" s="649"/>
      <c r="AE5" s="650"/>
      <c r="AF5" s="650"/>
      <c r="AG5" s="650"/>
      <c r="AH5" s="650"/>
      <c r="AI5" s="650"/>
      <c r="AJ5" s="650"/>
      <c r="AK5" s="650"/>
      <c r="AL5" s="650"/>
      <c r="AM5" s="650"/>
      <c r="AN5" s="650"/>
      <c r="AO5" s="650"/>
      <c r="AP5" s="650"/>
      <c r="AQ5" s="650"/>
      <c r="AR5" s="649"/>
      <c r="AS5" s="650"/>
      <c r="AT5" s="650"/>
      <c r="AU5" s="650"/>
      <c r="AV5" s="650"/>
      <c r="AW5" s="650"/>
      <c r="AX5" s="650"/>
      <c r="AY5" s="650"/>
      <c r="AZ5" s="650"/>
      <c r="BA5" s="650"/>
      <c r="BB5" s="650"/>
      <c r="BC5" s="650"/>
      <c r="BD5" s="650"/>
      <c r="BE5" s="650"/>
      <c r="BF5" s="649"/>
      <c r="BG5" s="650"/>
      <c r="BH5" s="650"/>
      <c r="BI5" s="650"/>
      <c r="BJ5" s="650"/>
      <c r="BK5" s="650"/>
      <c r="BL5" s="650"/>
      <c r="BM5" s="650"/>
      <c r="BN5" s="650"/>
      <c r="BO5" s="650"/>
      <c r="BP5" s="650"/>
      <c r="BQ5" s="650"/>
      <c r="BR5" s="650"/>
      <c r="BS5" s="650"/>
      <c r="BT5" s="649"/>
      <c r="BU5" s="650"/>
      <c r="BV5" s="650"/>
      <c r="BW5" s="650"/>
      <c r="BX5" s="650"/>
      <c r="BY5" s="650"/>
      <c r="BZ5" s="650"/>
      <c r="CA5" s="650"/>
      <c r="CB5" s="650"/>
      <c r="CC5" s="650"/>
      <c r="CD5" s="650"/>
      <c r="CE5" s="650"/>
      <c r="CF5" s="650"/>
      <c r="CG5" s="650"/>
      <c r="CH5" s="649"/>
      <c r="CI5" s="650"/>
      <c r="CJ5" s="650"/>
      <c r="CK5" s="650"/>
      <c r="CL5" s="650"/>
      <c r="CM5" s="650"/>
      <c r="CN5" s="650"/>
      <c r="CO5" s="650"/>
      <c r="CP5" s="650"/>
      <c r="CQ5" s="650"/>
      <c r="CR5" s="650"/>
      <c r="CS5" s="650"/>
      <c r="CT5" s="650"/>
      <c r="CU5" s="650"/>
      <c r="CV5" s="651"/>
      <c r="CW5" s="650"/>
      <c r="CX5" s="650"/>
      <c r="CY5" s="650"/>
      <c r="CZ5" s="650"/>
      <c r="DA5" s="650"/>
      <c r="DB5" s="650"/>
      <c r="DC5" s="650"/>
      <c r="DD5" s="650"/>
      <c r="DE5" s="650"/>
      <c r="DF5" s="650"/>
      <c r="DG5" s="650"/>
      <c r="DH5" s="650"/>
      <c r="DI5" s="650"/>
      <c r="DJ5" s="649"/>
      <c r="DK5" s="650"/>
      <c r="DL5" s="650"/>
      <c r="DM5" s="650"/>
      <c r="DN5" s="650"/>
      <c r="DO5" s="650"/>
      <c r="DP5" s="650"/>
      <c r="DQ5" s="650"/>
      <c r="DR5" s="650"/>
      <c r="DS5" s="650"/>
      <c r="DT5" s="650"/>
      <c r="DU5" s="650"/>
      <c r="DV5" s="650"/>
      <c r="DW5" s="649"/>
      <c r="DX5" s="650"/>
      <c r="DY5" s="650"/>
      <c r="DZ5" s="650"/>
      <c r="EA5" s="650"/>
      <c r="EB5" s="650"/>
      <c r="EC5" s="650"/>
      <c r="ED5" s="650"/>
      <c r="EE5" s="650"/>
      <c r="EF5" s="650"/>
      <c r="EG5" s="650"/>
      <c r="EH5" s="650"/>
      <c r="EI5" s="650"/>
      <c r="EJ5" s="649"/>
      <c r="EK5" s="650"/>
      <c r="EL5" s="650"/>
      <c r="EM5" s="650"/>
      <c r="EN5" s="650"/>
      <c r="EO5" s="650"/>
      <c r="EP5" s="650"/>
      <c r="EQ5" s="650"/>
      <c r="ER5" s="650"/>
      <c r="ES5" s="650"/>
      <c r="ET5" s="650"/>
      <c r="EU5" s="650"/>
      <c r="EV5" s="650"/>
      <c r="EW5" s="649"/>
      <c r="EX5" s="650"/>
      <c r="EY5" s="650"/>
      <c r="EZ5" s="650"/>
      <c r="FA5" s="650"/>
      <c r="FB5" s="650"/>
      <c r="FC5" s="650"/>
      <c r="FD5" s="650"/>
      <c r="FE5" s="650"/>
      <c r="FF5" s="650"/>
      <c r="FG5" s="650"/>
      <c r="FH5" s="650"/>
      <c r="FI5" s="650"/>
      <c r="FJ5" s="652"/>
      <c r="FK5" s="650"/>
      <c r="FL5" s="650"/>
      <c r="FM5" s="650"/>
      <c r="FN5" s="650"/>
      <c r="FO5" s="650"/>
      <c r="FP5" s="650"/>
      <c r="FQ5" s="650"/>
      <c r="FR5" s="650"/>
      <c r="FS5" s="650"/>
      <c r="FT5" s="650"/>
      <c r="FU5" s="650"/>
      <c r="FV5" s="650"/>
      <c r="FW5" s="650"/>
      <c r="FX5" s="649"/>
      <c r="FY5" s="650"/>
      <c r="FZ5" s="650"/>
      <c r="GA5" s="650"/>
      <c r="GB5" s="650"/>
      <c r="GC5" s="650"/>
      <c r="GD5" s="650"/>
      <c r="GE5" s="650"/>
      <c r="GF5" s="650"/>
      <c r="GG5" s="650"/>
      <c r="GH5" s="650"/>
      <c r="GI5" s="650"/>
      <c r="GJ5" s="650"/>
      <c r="GK5" s="649"/>
      <c r="GL5" s="650"/>
      <c r="GM5" s="650"/>
      <c r="GN5" s="650"/>
      <c r="GO5" s="650"/>
      <c r="GP5" s="650"/>
      <c r="GQ5" s="650"/>
      <c r="GR5" s="650"/>
      <c r="GS5" s="650"/>
      <c r="GT5" s="650"/>
      <c r="GU5" s="650"/>
      <c r="GV5" s="650"/>
      <c r="GW5" s="650"/>
    </row>
    <row r="6" spans="1:205" s="205" customFormat="1" ht="12.75" customHeight="1">
      <c r="A6" s="653" t="s">
        <v>0</v>
      </c>
      <c r="B6" s="654">
        <f>SUM('State General Purpose'!R6,'State Ed Special Purpose'!B6,'Tuition Revenues'!B6)</f>
        <v>1094782162</v>
      </c>
      <c r="C6" s="655">
        <f>SUM('State General Purpose'!S6,'State Ed Special Purpose'!C6,'Tuition Revenues'!C6)</f>
        <v>1114820387</v>
      </c>
      <c r="D6" s="655">
        <f>SUM('State General Purpose'!T6,'State Ed Special Purpose'!D6,'Tuition Revenues'!D6)</f>
        <v>1174659893</v>
      </c>
      <c r="E6" s="655">
        <f>SUM('State General Purpose'!U6,'State Ed Special Purpose'!E6,'Tuition Revenues'!E6)</f>
        <v>1218019777</v>
      </c>
      <c r="F6" s="655">
        <f>SUM('State General Purpose'!V6,'State Ed Special Purpose'!F6,'Tuition Revenues'!F6)</f>
        <v>1309575418</v>
      </c>
      <c r="G6" s="655">
        <f>SUM('State General Purpose'!W6,'State Ed Special Purpose'!G6,'Tuition Revenues'!G6)</f>
        <v>1432361164</v>
      </c>
      <c r="H6" s="655">
        <f>SUM('State General Purpose'!X6,'State Ed Special Purpose'!H6,'Tuition Revenues'!H6)</f>
        <v>1603231291.5</v>
      </c>
      <c r="I6" s="655">
        <f>SUM('State General Purpose'!Y6,'State Ed Special Purpose'!I6,'Tuition Revenues'!I6)</f>
        <v>1763430100</v>
      </c>
      <c r="J6" s="655">
        <f>SUM('State General Purpose'!Z6,'State Ed Special Purpose'!J6,'Tuition Revenues'!J6)</f>
        <v>1712544895</v>
      </c>
      <c r="K6" s="655">
        <f>SUM('State General Purpose'!AA6,'State Ed Special Purpose'!K6,'Tuition Revenues'!K6)</f>
        <v>1776568882</v>
      </c>
      <c r="L6" s="655">
        <f>SUM('State General Purpose'!AB6,'State Ed Special Purpose'!L6,'Tuition Revenues'!L6)</f>
        <v>1899443515</v>
      </c>
      <c r="M6" s="655">
        <f>SUM('State General Purpose'!AC6,'State Ed Special Purpose'!M6,'Tuition Revenues'!M6)</f>
        <v>2050100447</v>
      </c>
      <c r="N6" s="655">
        <f>SUM('State General Purpose'!AD6,'State Ed Special Purpose'!N6,'Tuition Revenues'!N6)</f>
        <v>2136711177</v>
      </c>
      <c r="O6" s="655">
        <f>SUM('State General Purpose'!AE6,'State Ed Special Purpose'!O6,'Tuition Revenues'!O6)</f>
        <v>2086244899</v>
      </c>
      <c r="P6" s="654">
        <f>SUM('State General Purpose'!AG6,'State Ed Special Purpose'!P6,'Tuition Revenues'!P6)</f>
        <v>602989326</v>
      </c>
      <c r="Q6" s="655">
        <f>SUM('State General Purpose'!AH6,'State Ed Special Purpose'!Q6,'Tuition Revenues'!Q6)</f>
        <v>591658805</v>
      </c>
      <c r="R6" s="655">
        <f>SUM('State General Purpose'!AI6,'State Ed Special Purpose'!R6,'Tuition Revenues'!R6)</f>
        <v>638609957</v>
      </c>
      <c r="S6" s="655">
        <f>SUM('State General Purpose'!AJ6,'State Ed Special Purpose'!S6,'Tuition Revenues'!S6)</f>
        <v>678876754</v>
      </c>
      <c r="T6" s="655">
        <f>SUM('State General Purpose'!AK6,'State Ed Special Purpose'!T6,'Tuition Revenues'!T6)</f>
        <v>728560965</v>
      </c>
      <c r="U6" s="655">
        <f>SUM('State General Purpose'!AL6,'State Ed Special Purpose'!U6,'Tuition Revenues'!U6)</f>
        <v>810091925</v>
      </c>
      <c r="V6" s="655">
        <f>SUM('State General Purpose'!AM6,'State Ed Special Purpose'!V6,'Tuition Revenues'!V6)</f>
        <v>916013403</v>
      </c>
      <c r="W6" s="655">
        <f>SUM('State General Purpose'!AN6,'State Ed Special Purpose'!W6,'Tuition Revenues'!W6)</f>
        <v>1052153530</v>
      </c>
      <c r="X6" s="655">
        <f>SUM('State General Purpose'!AO6,'State Ed Special Purpose'!X6,'Tuition Revenues'!X6)</f>
        <v>998897599</v>
      </c>
      <c r="Y6" s="655">
        <f>SUM('State General Purpose'!AP6,'State Ed Special Purpose'!Y6,'Tuition Revenues'!Y6)</f>
        <v>1055637870</v>
      </c>
      <c r="Z6" s="655">
        <f>SUM('State General Purpose'!AQ6,'State Ed Special Purpose'!Z6,'Tuition Revenues'!Z6)</f>
        <v>1140055570</v>
      </c>
      <c r="AA6" s="655">
        <f>SUM('State General Purpose'!AR6,'State Ed Special Purpose'!AA6,'Tuition Revenues'!AA6)</f>
        <v>1117965450</v>
      </c>
      <c r="AB6" s="655">
        <f>SUM('State General Purpose'!AS6,'State Ed Special Purpose'!AB6,'Tuition Revenues'!AB6)</f>
        <v>1180632567</v>
      </c>
      <c r="AC6" s="655">
        <f>SUM('State General Purpose'!AT6,'State Ed Special Purpose'!AC6,'Tuition Revenues'!AC6)</f>
        <v>1108432483</v>
      </c>
      <c r="AD6" s="654">
        <f>SUM('State General Purpose'!AV6,'State Ed Special Purpose'!AD6,'Tuition Revenues'!AD6)</f>
        <v>54318300</v>
      </c>
      <c r="AE6" s="655">
        <f>SUM('State General Purpose'!AW6,'State Ed Special Purpose'!AE6,'Tuition Revenues'!AE6)</f>
        <v>61557017</v>
      </c>
      <c r="AF6" s="655">
        <f>SUM('State General Purpose'!AX6,'State Ed Special Purpose'!AF6,'Tuition Revenues'!AF6)</f>
        <v>65187355</v>
      </c>
      <c r="AG6" s="655">
        <f>SUM('State General Purpose'!AY6,'State Ed Special Purpose'!AG6,'Tuition Revenues'!AG6)</f>
        <v>69252378</v>
      </c>
      <c r="AH6" s="655">
        <f>SUM('State General Purpose'!AZ6,'State Ed Special Purpose'!AH6,'Tuition Revenues'!AH6)</f>
        <v>73092494</v>
      </c>
      <c r="AI6" s="655">
        <f>SUM('State General Purpose'!BA6,'State Ed Special Purpose'!AI6,'Tuition Revenues'!AI6)</f>
        <v>79034256</v>
      </c>
      <c r="AJ6" s="655">
        <f>SUM('State General Purpose'!BB6,'State Ed Special Purpose'!AJ6,'Tuition Revenues'!AJ6)</f>
        <v>88407323</v>
      </c>
      <c r="AK6" s="655">
        <f>SUM('State General Purpose'!BC6,'State Ed Special Purpose'!AK6,'Tuition Revenues'!AK6)</f>
        <v>99957662</v>
      </c>
      <c r="AL6" s="655">
        <f>SUM('State General Purpose'!BD6,'State Ed Special Purpose'!AL6,'Tuition Revenues'!AL6)</f>
        <v>95033344</v>
      </c>
      <c r="AM6" s="655">
        <f>SUM('State General Purpose'!BE6,'State Ed Special Purpose'!AM6,'Tuition Revenues'!AM6)</f>
        <v>100612132</v>
      </c>
      <c r="AN6" s="655">
        <f>SUM('State General Purpose'!BF6,'State Ed Special Purpose'!AN6,'Tuition Revenues'!AN6)</f>
        <v>102524929</v>
      </c>
      <c r="AO6" s="655">
        <f>SUM('State General Purpose'!BG6,'State Ed Special Purpose'!AO6,'Tuition Revenues'!AO6)</f>
        <v>250213608</v>
      </c>
      <c r="AP6" s="655">
        <f>SUM('State General Purpose'!BH6,'State Ed Special Purpose'!AP6,'Tuition Revenues'!AP6)</f>
        <v>268975355</v>
      </c>
      <c r="AQ6" s="655">
        <f>SUM('State General Purpose'!BI6,'State Ed Special Purpose'!AQ6,'Tuition Revenues'!AQ6)</f>
        <v>273656682</v>
      </c>
      <c r="AR6" s="654">
        <f>SUM('State General Purpose'!BK6,'State Ed Special Purpose'!AR6,'Tuition Revenues'!AR6)</f>
        <v>179646466</v>
      </c>
      <c r="AS6" s="655">
        <f>SUM('State General Purpose'!BL6,'State Ed Special Purpose'!AS6,'Tuition Revenues'!AS6)</f>
        <v>185513687</v>
      </c>
      <c r="AT6" s="655">
        <f>SUM('State General Purpose'!BM6,'State Ed Special Purpose'!AT6,'Tuition Revenues'!AT6)</f>
        <v>182101048</v>
      </c>
      <c r="AU6" s="655">
        <f>SUM('State General Purpose'!BN6,'State Ed Special Purpose'!AU6,'Tuition Revenues'!AU6)</f>
        <v>197601348</v>
      </c>
      <c r="AV6" s="655">
        <f>SUM('State General Purpose'!BO6,'State Ed Special Purpose'!AV6,'Tuition Revenues'!AV6)</f>
        <v>208819366</v>
      </c>
      <c r="AW6" s="655">
        <f>SUM('State General Purpose'!BP6,'State Ed Special Purpose'!AW6,'Tuition Revenues'!AW6)</f>
        <v>313700031</v>
      </c>
      <c r="AX6" s="655">
        <f>SUM('State General Purpose'!BQ6,'State Ed Special Purpose'!AX6,'Tuition Revenues'!AX6)</f>
        <v>339796920.5</v>
      </c>
      <c r="AY6" s="655">
        <f>SUM('State General Purpose'!BR6,'State Ed Special Purpose'!AY6,'Tuition Revenues'!AY6)</f>
        <v>385146120</v>
      </c>
      <c r="AZ6" s="655">
        <f>SUM('State General Purpose'!BS6,'State Ed Special Purpose'!AZ6,'Tuition Revenues'!AZ6)</f>
        <v>344449077</v>
      </c>
      <c r="BA6" s="655">
        <f>SUM('State General Purpose'!BT6,'State Ed Special Purpose'!BA6,'Tuition Revenues'!BA6)</f>
        <v>343550606</v>
      </c>
      <c r="BB6" s="655">
        <f>SUM('State General Purpose'!BU6,'State Ed Special Purpose'!BB6,'Tuition Revenues'!BB6)</f>
        <v>368329581</v>
      </c>
      <c r="BC6" s="655">
        <f>SUM('State General Purpose'!BV6,'State Ed Special Purpose'!BC6,'Tuition Revenues'!BC6)</f>
        <v>380386217</v>
      </c>
      <c r="BD6" s="655">
        <f>SUM('State General Purpose'!BW6,'State Ed Special Purpose'!BD6,'Tuition Revenues'!BD6)</f>
        <v>380134595</v>
      </c>
      <c r="BE6" s="655">
        <f>SUM('State General Purpose'!BX6,'State Ed Special Purpose'!BE6,'Tuition Revenues'!BE6)</f>
        <v>383840002</v>
      </c>
      <c r="BF6" s="654">
        <f>SUM('State General Purpose'!BZ6,'State Ed Special Purpose'!BF6,'Tuition Revenues'!BF6)</f>
        <v>157961369</v>
      </c>
      <c r="BG6" s="655">
        <f>SUM('State General Purpose'!CA6,'State Ed Special Purpose'!BG6,'Tuition Revenues'!BG6)</f>
        <v>219791000</v>
      </c>
      <c r="BH6" s="655">
        <f>SUM('State General Purpose'!CB6,'State Ed Special Purpose'!BH6,'Tuition Revenues'!BH6)</f>
        <v>230517815</v>
      </c>
      <c r="BI6" s="655">
        <f>SUM('State General Purpose'!CC6,'State Ed Special Purpose'!BI6,'Tuition Revenues'!BI6)</f>
        <v>177989593</v>
      </c>
      <c r="BJ6" s="655">
        <f>SUM('State General Purpose'!CD6,'State Ed Special Purpose'!BJ6,'Tuition Revenues'!BJ6)</f>
        <v>230829624</v>
      </c>
      <c r="BK6" s="655">
        <f>SUM('State General Purpose'!CE6,'State Ed Special Purpose'!BK6,'Tuition Revenues'!BK6)</f>
        <v>155083108</v>
      </c>
      <c r="BL6" s="655">
        <f>SUM('State General Purpose'!CF6,'State Ed Special Purpose'!BL6,'Tuition Revenues'!BL6)</f>
        <v>175254969</v>
      </c>
      <c r="BM6" s="655">
        <f>SUM('State General Purpose'!CG6,'State Ed Special Purpose'!BM6,'Tuition Revenues'!BM6)</f>
        <v>132831352</v>
      </c>
      <c r="BN6" s="655">
        <f>SUM('State General Purpose'!CH6,'State Ed Special Purpose'!BN6,'Tuition Revenues'!BN6)</f>
        <v>188364215</v>
      </c>
      <c r="BO6" s="655">
        <f>SUM('State General Purpose'!CI6,'State Ed Special Purpose'!BO6,'Tuition Revenues'!BO6)</f>
        <v>190578115</v>
      </c>
      <c r="BP6" s="655">
        <f>SUM('State General Purpose'!CJ6,'State Ed Special Purpose'!BP6,'Tuition Revenues'!BP6)</f>
        <v>198525956</v>
      </c>
      <c r="BQ6" s="655">
        <f>SUM('State General Purpose'!CK6,'State Ed Special Purpose'!BQ6,'Tuition Revenues'!BQ6)</f>
        <v>206139107</v>
      </c>
      <c r="BR6" s="655">
        <f>SUM('State General Purpose'!CL6,'State Ed Special Purpose'!BR6,'Tuition Revenues'!BR6)</f>
        <v>209204454</v>
      </c>
      <c r="BS6" s="655">
        <f>SUM('State General Purpose'!CM6,'State Ed Special Purpose'!BS6,'Tuition Revenues'!BS6)</f>
        <v>215436710</v>
      </c>
      <c r="BT6" s="654">
        <f>SUM('State General Purpose'!CO6,'State Ed Special Purpose'!BT6,'Tuition Revenues'!BT6)</f>
        <v>85813040</v>
      </c>
      <c r="BU6" s="655">
        <f>SUM('State General Purpose'!CP6,'State Ed Special Purpose'!BU6,'Tuition Revenues'!BU6)</f>
        <v>41418836</v>
      </c>
      <c r="BV6" s="655">
        <f>SUM('State General Purpose'!CQ6,'State Ed Special Purpose'!BV6,'Tuition Revenues'!BV6)</f>
        <v>41899689</v>
      </c>
      <c r="BW6" s="655">
        <f>SUM('State General Purpose'!CR6,'State Ed Special Purpose'!BW6,'Tuition Revenues'!BW6)</f>
        <v>77119448</v>
      </c>
      <c r="BX6" s="655">
        <f>SUM('State General Purpose'!CS6,'State Ed Special Purpose'!BX6,'Tuition Revenues'!BX6)</f>
        <v>49391387</v>
      </c>
      <c r="BY6" s="655">
        <f>SUM('State General Purpose'!CT6,'State Ed Special Purpose'!BY6,'Tuition Revenues'!BY6)</f>
        <v>53680143</v>
      </c>
      <c r="BZ6" s="655">
        <f>SUM('State General Purpose'!CU6,'State Ed Special Purpose'!BZ6,'Tuition Revenues'!BZ6)</f>
        <v>60039513</v>
      </c>
      <c r="CA6" s="655">
        <f>SUM('State General Purpose'!CV6,'State Ed Special Purpose'!CA6,'Tuition Revenues'!CA6)</f>
        <v>67364064</v>
      </c>
      <c r="CB6" s="655">
        <f>SUM('State General Purpose'!CW6,'State Ed Special Purpose'!CB6,'Tuition Revenues'!CB6)</f>
        <v>61693705</v>
      </c>
      <c r="CC6" s="655">
        <f>SUM('State General Purpose'!CX6,'State Ed Special Purpose'!CC6,'Tuition Revenues'!CC6)</f>
        <v>61302763</v>
      </c>
      <c r="CD6" s="655">
        <f>SUM('State General Purpose'!CY6,'State Ed Special Purpose'!CD6,'Tuition Revenues'!CD6)</f>
        <v>64508289</v>
      </c>
      <c r="CE6" s="655">
        <f>SUM('State General Purpose'!CZ6,'State Ed Special Purpose'!CE6,'Tuition Revenues'!CE6)</f>
        <v>68302639</v>
      </c>
      <c r="CF6" s="655">
        <f>SUM('State General Purpose'!DA6,'State Ed Special Purpose'!CF6,'Tuition Revenues'!CF6)</f>
        <v>71889542</v>
      </c>
      <c r="CG6" s="655">
        <f>SUM('State General Purpose'!DB6,'State Ed Special Purpose'!CG6,'Tuition Revenues'!CG6)</f>
        <v>76401016</v>
      </c>
      <c r="CH6" s="654">
        <f>SUM('State General Purpose'!DD6,'State Ed Special Purpose'!CH6,'Tuition Revenues'!CH6)</f>
        <v>14053661</v>
      </c>
      <c r="CI6" s="655">
        <f>SUM('State General Purpose'!DE6,'State Ed Special Purpose'!CI6,'Tuition Revenues'!CI6)</f>
        <v>14881042</v>
      </c>
      <c r="CJ6" s="655">
        <f>SUM('State General Purpose'!DF6,'State Ed Special Purpose'!CJ6,'Tuition Revenues'!CJ6)</f>
        <v>16344029</v>
      </c>
      <c r="CK6" s="655">
        <f>SUM('State General Purpose'!DG6,'State Ed Special Purpose'!CK6,'Tuition Revenues'!CK6)</f>
        <v>17180256</v>
      </c>
      <c r="CL6" s="655">
        <f>SUM('State General Purpose'!DH6,'State Ed Special Purpose'!CL6,'Tuition Revenues'!CL6)</f>
        <v>18881582</v>
      </c>
      <c r="CM6" s="655">
        <f>SUM('State General Purpose'!DI6,'State Ed Special Purpose'!CM6,'Tuition Revenues'!CM6)</f>
        <v>20771701</v>
      </c>
      <c r="CN6" s="655">
        <f>SUM('State General Purpose'!DJ6,'State Ed Special Purpose'!CN6,'Tuition Revenues'!CN6)</f>
        <v>23719163</v>
      </c>
      <c r="CO6" s="655">
        <f>SUM('State General Purpose'!DK6,'State Ed Special Purpose'!CO6,'Tuition Revenues'!CO6)</f>
        <v>25977372</v>
      </c>
      <c r="CP6" s="655">
        <f>SUM('State General Purpose'!DL6,'State Ed Special Purpose'!CP6,'Tuition Revenues'!CP6)</f>
        <v>24106955</v>
      </c>
      <c r="CQ6" s="655">
        <f>SUM('State General Purpose'!DM6,'State Ed Special Purpose'!CQ6,'Tuition Revenues'!CQ6)</f>
        <v>24887396</v>
      </c>
      <c r="CR6" s="655">
        <f>SUM('State General Purpose'!DN6,'State Ed Special Purpose'!CR6,'Tuition Revenues'!CR6)</f>
        <v>25499190</v>
      </c>
      <c r="CS6" s="655">
        <f>SUM('State General Purpose'!DO6,'State Ed Special Purpose'!CS6,'Tuition Revenues'!CS6)</f>
        <v>27093426</v>
      </c>
      <c r="CT6" s="655">
        <f>SUM('State General Purpose'!DP6,'State Ed Special Purpose'!CT6,'Tuition Revenues'!CT6)</f>
        <v>25874664</v>
      </c>
      <c r="CU6" s="655">
        <f>SUM('State General Purpose'!DQ6,'State Ed Special Purpose'!CU6,'Tuition Revenues'!CU6)</f>
        <v>28478006</v>
      </c>
      <c r="CV6" s="656">
        <f>SUM('State General Purpose'!DT6,'State Ed Special Purpose'!CV6,Local!B6,'Tuition Revenues'!CV6)</f>
        <v>284723768</v>
      </c>
      <c r="CW6" s="655">
        <f>SUM('State General Purpose'!DU6,'State Ed Special Purpose'!CW6,Local!C6,'Tuition Revenues'!CW6)</f>
        <v>310640278</v>
      </c>
      <c r="CX6" s="655">
        <f>SUM('State General Purpose'!DV6,'State Ed Special Purpose'!CX6,Local!D6,'Tuition Revenues'!CX6)</f>
        <v>341603065</v>
      </c>
      <c r="CY6" s="655">
        <f>SUM('State General Purpose'!DW6,'State Ed Special Purpose'!CY6,Local!E6,'Tuition Revenues'!CY6)</f>
        <v>369346828.79999995</v>
      </c>
      <c r="CZ6" s="655">
        <f>SUM('State General Purpose'!DX6,'State Ed Special Purpose'!CZ6,Local!F6,'Tuition Revenues'!CZ6)</f>
        <v>373149389.31999999</v>
      </c>
      <c r="DA6" s="655">
        <f>SUM('State General Purpose'!DY6,'State Ed Special Purpose'!DA6,Local!G6,'Tuition Revenues'!DA6)</f>
        <v>385788437.18000001</v>
      </c>
      <c r="DB6" s="655">
        <f>SUM('State General Purpose'!DZ6,'State Ed Special Purpose'!DB6,Local!H6,'Tuition Revenues'!DB6)</f>
        <v>459182743.84000003</v>
      </c>
      <c r="DC6" s="655">
        <f>SUM('State General Purpose'!EA6,'State Ed Special Purpose'!DC6,Local!I6,'Tuition Revenues'!DC6)</f>
        <v>496768241.59000003</v>
      </c>
      <c r="DD6" s="655">
        <f>SUM('State General Purpose'!EB6,'State Ed Special Purpose'!DD6,Local!J6,'Tuition Revenues'!DD6)</f>
        <v>462101138</v>
      </c>
      <c r="DE6" s="655">
        <f>SUM('State General Purpose'!EC6,'State Ed Special Purpose'!DE6,Local!K6,'Tuition Revenues'!DE6)</f>
        <v>488986891</v>
      </c>
      <c r="DF6" s="655">
        <f>SUM('State General Purpose'!ED6,'State Ed Special Purpose'!DF6,Local!L6,'Tuition Revenues'!DF6)</f>
        <v>523226804.52999997</v>
      </c>
      <c r="DG6" s="655">
        <f>SUM('State General Purpose'!EE6,'State Ed Special Purpose'!DG6,Local!M6,'Tuition Revenues'!DG6)</f>
        <v>523141705.95000005</v>
      </c>
      <c r="DH6" s="655">
        <f>SUM('State General Purpose'!EF6,'State Ed Special Purpose'!DH6,Local!N6,'Tuition Revenues'!DH6)</f>
        <v>512029698</v>
      </c>
      <c r="DI6" s="655">
        <f>SUM('State General Purpose'!EG6,'State Ed Special Purpose'!DI6,Local!O6,'Tuition Revenues'!DI6)</f>
        <v>526617765</v>
      </c>
      <c r="DJ6" s="654">
        <f>SUM('State General Purpose'!EH6,'State Ed Special Purpose'!DJ6,Local!P6,'Tuition Revenues'!DJ6)</f>
        <v>0</v>
      </c>
      <c r="DK6" s="655">
        <f>SUM('State General Purpose'!EI6,'State Ed Special Purpose'!DK6,Local!Q6,'Tuition Revenues'!DK6)</f>
        <v>0</v>
      </c>
      <c r="DL6" s="655">
        <f>SUM('State General Purpose'!EJ6,'State Ed Special Purpose'!DL6,Local!R6,'Tuition Revenues'!DL6)</f>
        <v>0</v>
      </c>
      <c r="DM6" s="655">
        <f>SUM('State General Purpose'!EK6,'State Ed Special Purpose'!DM6,Local!S6,'Tuition Revenues'!DM6)</f>
        <v>0</v>
      </c>
      <c r="DN6" s="655">
        <f>SUM('State General Purpose'!EL6,'State Ed Special Purpose'!DN6,Local!T6,'Tuition Revenues'!DN6)</f>
        <v>0</v>
      </c>
      <c r="DO6" s="655">
        <f>SUM('State General Purpose'!EM6,'State Ed Special Purpose'!DO6,Local!U6,'Tuition Revenues'!DO6)</f>
        <v>0</v>
      </c>
      <c r="DP6" s="655">
        <f>SUM('State General Purpose'!EN6,'State Ed Special Purpose'!DP6,Local!V6,'Tuition Revenues'!DP6)</f>
        <v>0</v>
      </c>
      <c r="DQ6" s="655">
        <f>SUM('State General Purpose'!EO6,'State Ed Special Purpose'!DQ6,Local!W6,'Tuition Revenues'!DQ6)</f>
        <v>0</v>
      </c>
      <c r="DR6" s="655">
        <f>SUM('State General Purpose'!EP6,'State Ed Special Purpose'!DR6,Local!X6,'Tuition Revenues'!DR6)</f>
        <v>0</v>
      </c>
      <c r="DS6" s="655">
        <f>SUM('State General Purpose'!EQ6,'State Ed Special Purpose'!DS6,Local!Y6,'Tuition Revenues'!DS6)</f>
        <v>0</v>
      </c>
      <c r="DT6" s="655">
        <f>SUM('State General Purpose'!ER6,'State Ed Special Purpose'!DT6,Local!Z6,'Tuition Revenues'!DT6)</f>
        <v>0</v>
      </c>
      <c r="DU6" s="655">
        <f>SUM('State General Purpose'!ES6,'State Ed Special Purpose'!DU6,Local!AA6,'Tuition Revenues'!DU6)</f>
        <v>0</v>
      </c>
      <c r="DV6" s="655">
        <f>SUM('State General Purpose'!ET6,'State Ed Special Purpose'!DV6,Local!AB6,'Tuition Revenues'!DV6)</f>
        <v>0</v>
      </c>
      <c r="DW6" s="654">
        <f>SUM('State General Purpose'!EU6,'State Ed Special Purpose'!DW6,Local!AC6,'Tuition Revenues'!DW6)</f>
        <v>25828768</v>
      </c>
      <c r="DX6" s="657">
        <f>SUM('State General Purpose'!EV6,'State Ed Special Purpose'!DX6,Local!AD6,'Tuition Revenues'!DX6)</f>
        <v>27619332</v>
      </c>
      <c r="DY6" s="657">
        <f>SUM('State General Purpose'!EW6,'State Ed Special Purpose'!DY6,Local!AE6,'Tuition Revenues'!DY6)</f>
        <v>31669202.91</v>
      </c>
      <c r="DZ6" s="657">
        <f>SUM('State General Purpose'!EX6,'State Ed Special Purpose'!DZ6,Local!AF6,'Tuition Revenues'!DZ6)</f>
        <v>66987728.380000003</v>
      </c>
      <c r="EA6" s="657">
        <f>SUM('State General Purpose'!EY6,'State Ed Special Purpose'!EA6,Local!AG6,'Tuition Revenues'!EA6)</f>
        <v>65354598.729999997</v>
      </c>
      <c r="EB6" s="657">
        <f>SUM('State General Purpose'!EZ6,'State Ed Special Purpose'!EB6,Local!AH6,'Tuition Revenues'!EB6)</f>
        <v>78450566.680000007</v>
      </c>
      <c r="EC6" s="657">
        <f>SUM('State General Purpose'!FA6,'State Ed Special Purpose'!EC6,Local!AI6,'Tuition Revenues'!EC6)</f>
        <v>83862184.680000007</v>
      </c>
      <c r="ED6" s="657">
        <f>SUM('State General Purpose'!FB6,'State Ed Special Purpose'!ED6,Local!AJ6,'Tuition Revenues'!ED6)</f>
        <v>77884176</v>
      </c>
      <c r="EE6" s="657">
        <f>SUM('State General Purpose'!FC6,'State Ed Special Purpose'!EE6,Local!AK6,'Tuition Revenues'!EE6)</f>
        <v>84692733.049999997</v>
      </c>
      <c r="EF6" s="657">
        <f>SUM('State General Purpose'!FD6,'State Ed Special Purpose'!EF6,Local!AL6,'Tuition Revenues'!EF6)</f>
        <v>172599849.25</v>
      </c>
      <c r="EG6" s="657">
        <f>SUM('State General Purpose'!FE6,'State Ed Special Purpose'!EG6,Local!AM6,'Tuition Revenues'!EG6)</f>
        <v>175080915.17000002</v>
      </c>
      <c r="EH6" s="657">
        <f>SUM('State General Purpose'!FF6,'State Ed Special Purpose'!EH6,Local!AN6,'Tuition Revenues'!EH6)</f>
        <v>169609669</v>
      </c>
      <c r="EI6" s="657">
        <f>SUM('State General Purpose'!FG6,'State Ed Special Purpose'!EI6,Local!AO6,'Tuition Revenues'!EI6)</f>
        <v>174665545</v>
      </c>
      <c r="EJ6" s="654">
        <f>SUM('State General Purpose'!FH6,'State Ed Special Purpose'!EJ6,Local!AP6,'Tuition Revenues'!EJ6)</f>
        <v>206190211</v>
      </c>
      <c r="EK6" s="657">
        <f>SUM('State General Purpose'!FI6,'State Ed Special Purpose'!EK6,Local!AQ6,'Tuition Revenues'!EK6)</f>
        <v>227361759</v>
      </c>
      <c r="EL6" s="657">
        <f>SUM('State General Purpose'!FJ6,'State Ed Special Purpose'!EL6,Local!AR6,'Tuition Revenues'!EL6)</f>
        <v>237149419.45999998</v>
      </c>
      <c r="EM6" s="657">
        <f>SUM('State General Purpose'!FK6,'State Ed Special Purpose'!EM6,Local!AS6,'Tuition Revenues'!EM6)</f>
        <v>190340280.43000001</v>
      </c>
      <c r="EN6" s="657">
        <f>SUM('State General Purpose'!FL6,'State Ed Special Purpose'!EN6,Local!AT6,'Tuition Revenues'!EN6)</f>
        <v>204989617.91</v>
      </c>
      <c r="EO6" s="657">
        <f>SUM('State General Purpose'!FM6,'State Ed Special Purpose'!EO6,Local!AU6,'Tuition Revenues'!EO6)</f>
        <v>244654610.31999999</v>
      </c>
      <c r="EP6" s="657">
        <f>SUM('State General Purpose'!FN6,'State Ed Special Purpose'!EP6,Local!AV6,'Tuition Revenues'!EP6)</f>
        <v>293351429.72000003</v>
      </c>
      <c r="EQ6" s="657">
        <f>SUM('State General Purpose'!FO6,'State Ed Special Purpose'!EQ6,Local!AW6,'Tuition Revenues'!EQ6)</f>
        <v>273726874</v>
      </c>
      <c r="ER6" s="657">
        <f>SUM('State General Purpose'!FP6,'State Ed Special Purpose'!ER6,Local!AX6,'Tuition Revenues'!ER6)</f>
        <v>301678476.42000002</v>
      </c>
      <c r="ES6" s="657">
        <f>SUM('State General Purpose'!FQ6,'State Ed Special Purpose'!ES6,Local!AY6,'Tuition Revenues'!ES6)</f>
        <v>274892776.23000002</v>
      </c>
      <c r="ET6" s="657">
        <f>SUM('State General Purpose'!FR6,'State Ed Special Purpose'!ET6,Local!AZ6,'Tuition Revenues'!ET6)</f>
        <v>273598746.83000004</v>
      </c>
      <c r="EU6" s="657">
        <f>SUM('State General Purpose'!FS6,'State Ed Special Purpose'!EU6,Local!BA6,'Tuition Revenues'!EU6)</f>
        <v>268351375</v>
      </c>
      <c r="EV6" s="657">
        <f>SUM('State General Purpose'!FT6,'State Ed Special Purpose'!EV6,Local!BB6,'Tuition Revenues'!EV6)</f>
        <v>277162140</v>
      </c>
      <c r="EW6" s="654">
        <f>SUM('State General Purpose'!FU6,'State Ed Special Purpose'!EW6,Local!BC6,'Tuition Revenues'!EW6)</f>
        <v>78621299</v>
      </c>
      <c r="EX6" s="657">
        <f>SUM('State General Purpose'!FV6,'State Ed Special Purpose'!EX6,Local!BD6,'Tuition Revenues'!EX6)</f>
        <v>86621974</v>
      </c>
      <c r="EY6" s="657">
        <f>SUM('State General Purpose'!FW6,'State Ed Special Purpose'!EY6,Local!BE6,'Tuition Revenues'!EY6)</f>
        <v>100528206.42999999</v>
      </c>
      <c r="EZ6" s="657">
        <f>SUM('State General Purpose'!FX6,'State Ed Special Purpose'!EZ6,Local!BF6,'Tuition Revenues'!EZ6)</f>
        <v>115821380.51000001</v>
      </c>
      <c r="FA6" s="657">
        <f>SUM('State General Purpose'!FY6,'State Ed Special Purpose'!FA6,Local!BG6,'Tuition Revenues'!FA6)</f>
        <v>115444220.54000001</v>
      </c>
      <c r="FB6" s="657">
        <f>SUM('State General Purpose'!FZ6,'State Ed Special Purpose'!FB6,Local!BH6,'Tuition Revenues'!FB6)</f>
        <v>136077566.84</v>
      </c>
      <c r="FC6" s="657">
        <f>SUM('State General Purpose'!GA6,'State Ed Special Purpose'!FC6,Local!BI6,'Tuition Revenues'!FC6)</f>
        <v>119554627.19</v>
      </c>
      <c r="FD6" s="657">
        <f>SUM('State General Purpose'!GB6,'State Ed Special Purpose'!FD6,Local!BJ6,'Tuition Revenues'!FD6)</f>
        <v>110490088</v>
      </c>
      <c r="FE6" s="657">
        <f>SUM('State General Purpose'!GC6,'State Ed Special Purpose'!FE6,Local!BK6,'Tuition Revenues'!FE6)</f>
        <v>102615681.53</v>
      </c>
      <c r="FF6" s="657">
        <f>SUM('State General Purpose'!GD6,'State Ed Special Purpose'!FF6,Local!BL6,'Tuition Revenues'!FF6)</f>
        <v>75734179.050000012</v>
      </c>
      <c r="FG6" s="657">
        <f>SUM('State General Purpose'!GE6,'State Ed Special Purpose'!FG6,Local!BM6,'Tuition Revenues'!FG6)</f>
        <v>75180281.950000003</v>
      </c>
      <c r="FH6" s="657">
        <f>SUM('State General Purpose'!GF6,'State Ed Special Purpose'!FH6,Local!BN6,'Tuition Revenues'!FH6)</f>
        <v>74068654</v>
      </c>
      <c r="FI6" s="657">
        <f>SUM('State General Purpose'!GG6,'State Ed Special Purpose'!FI6,Local!BO6,'Tuition Revenues'!FI6)</f>
        <v>74790080</v>
      </c>
      <c r="FJ6" s="658">
        <f>SUM('State General Purpose'!GI6,'State Ed Special Purpose'!FJ6,Local!BP6,'Tuition Revenues'!FJ6)</f>
        <v>43301755</v>
      </c>
      <c r="FK6" s="657">
        <f>SUM('State General Purpose'!GJ6,'State Ed Special Purpose'!FK6,Local!BQ6,'Tuition Revenues'!FK6)</f>
        <v>44999847</v>
      </c>
      <c r="FL6" s="657">
        <f>SUM('State General Purpose'!GK6,'State Ed Special Purpose'!FL6,Local!BR6,'Tuition Revenues'!FL6)</f>
        <v>38904200</v>
      </c>
      <c r="FM6" s="657">
        <f>SUM('State General Purpose'!GL6,'State Ed Special Purpose'!FM6,Local!BS6,'Tuition Revenues'!FM6)</f>
        <v>39767074.93</v>
      </c>
      <c r="FN6" s="657">
        <f>SUM('State General Purpose'!GM6,'State Ed Special Purpose'!FN6,Local!BT6,'Tuition Revenues'!FN6)</f>
        <v>31530792</v>
      </c>
      <c r="FO6" s="657">
        <f>SUM('State General Purpose'!GN6,'State Ed Special Purpose'!FO6,Local!BU6,'Tuition Revenues'!FO6)</f>
        <v>31962910</v>
      </c>
      <c r="FP6" s="657">
        <f>SUM('State General Purpose'!GO6,'State Ed Special Purpose'!FP6,Local!BV6,'Tuition Revenues'!FP6)</f>
        <v>36286379.359999999</v>
      </c>
      <c r="FQ6" s="657">
        <f>SUM('State General Purpose'!GP6,'State Ed Special Purpose'!FQ6,Local!BW6,'Tuition Revenues'!FQ6)</f>
        <v>39052594.710000001</v>
      </c>
      <c r="FR6" s="657">
        <f>SUM('State General Purpose'!GQ6,'State Ed Special Purpose'!FR6,Local!BX6,'Tuition Revenues'!FR6)</f>
        <v>36195577</v>
      </c>
      <c r="FS6" s="657">
        <f>SUM('State General Purpose'!GR6,'State Ed Special Purpose'!FS6,Local!BY6,'Tuition Revenues'!FS6)</f>
        <v>37171541.990000002</v>
      </c>
      <c r="FT6" s="657">
        <f>SUM('State General Purpose'!GS6,'State Ed Special Purpose'!FT6,Local!BZ6,'Tuition Revenues'!FT6)</f>
        <v>38822029.850000001</v>
      </c>
      <c r="FU6" s="657">
        <f>SUM('State General Purpose'!GT6,'State Ed Special Purpose'!FU6,Local!CA6,'Tuition Revenues'!FU6)</f>
        <v>39760507.289999999</v>
      </c>
      <c r="FV6" s="657">
        <f>SUM('State General Purpose'!GU6,'State Ed Special Purpose'!FV6,Local!CB6,'Tuition Revenues'!FV6)</f>
        <v>38921292</v>
      </c>
      <c r="FW6" s="657">
        <f>SUM('State General Purpose'!GV6,'State Ed Special Purpose'!FW6,Local!CC6,'Tuition Revenues'!FW6)</f>
        <v>39473588</v>
      </c>
      <c r="FX6" s="654">
        <f>SUM('State General Purpose'!GW6,'State Ed Special Purpose'!FX6,Local!CD6,'Tuition Revenues'!FX6)</f>
        <v>13094468</v>
      </c>
      <c r="FY6" s="657">
        <f>SUM('State General Purpose'!GX6,'State Ed Special Purpose'!FY6,Local!CE6,'Tuition Revenues'!FY6)</f>
        <v>8924005</v>
      </c>
      <c r="FZ6" s="657">
        <f>SUM('State General Purpose'!GY6,'State Ed Special Purpose'!FZ6,Local!CF6,'Tuition Revenues'!FZ6)</f>
        <v>20994200.27</v>
      </c>
      <c r="GA6" s="657">
        <f>SUM('State General Purpose'!GZ6,'State Ed Special Purpose'!GA6,Local!CG6,'Tuition Revenues'!GA6)</f>
        <v>12599094</v>
      </c>
      <c r="GB6" s="657">
        <f>SUM('State General Purpose'!HA6,'State Ed Special Purpose'!GB6,Local!CH6,'Tuition Revenues'!GB6)</f>
        <v>12199337</v>
      </c>
      <c r="GC6" s="657">
        <f>SUM('State General Purpose'!HB6,'State Ed Special Purpose'!GC6,Local!CI6,'Tuition Revenues'!GC6)</f>
        <v>14968569.199999999</v>
      </c>
      <c r="GD6" s="657">
        <f>SUM('State General Purpose'!HC6,'State Ed Special Purpose'!GD6,Local!CJ6,'Tuition Revenues'!GD6)</f>
        <v>15518993.699999999</v>
      </c>
      <c r="GE6" s="657">
        <f>SUM('State General Purpose'!HD6,'State Ed Special Purpose'!GE6,Local!CK6,'Tuition Revenues'!GE6)</f>
        <v>14277847</v>
      </c>
      <c r="GF6" s="657">
        <f>SUM('State General Purpose'!HE6,'State Ed Special Purpose'!GF6,Local!CL6,'Tuition Revenues'!GF6)</f>
        <v>14278657.140000001</v>
      </c>
      <c r="GG6" s="657">
        <f>SUM('State General Purpose'!HF6,'State Ed Special Purpose'!GG6,Local!CM6,'Tuition Revenues'!GG6)</f>
        <v>15230257.51</v>
      </c>
      <c r="GH6" s="657">
        <f>SUM('State General Purpose'!HG6,'State Ed Special Purpose'!GH6,Local!CN6,'Tuition Revenues'!GH6)</f>
        <v>15470672.940000001</v>
      </c>
      <c r="GI6" s="657">
        <f>SUM('State General Purpose'!HH6,'State Ed Special Purpose'!GI6,Local!CO6,'Tuition Revenues'!GI6)</f>
        <v>14528299</v>
      </c>
      <c r="GJ6" s="657">
        <f>SUM('State General Purpose'!HI6,'State Ed Special Purpose'!GJ6,Local!CP6,'Tuition Revenues'!GJ6)</f>
        <v>14827297</v>
      </c>
      <c r="GK6" s="654">
        <f>SUM('State General Purpose'!HJ6,'State Ed Special Purpose'!GK6,Local!CQ6,'Tuition Revenues'!GK6)</f>
        <v>31905379</v>
      </c>
      <c r="GL6" s="657">
        <f>SUM('State General Purpose'!HK6,'State Ed Special Purpose'!GL6,Local!CR6,'Tuition Revenues'!GL6)</f>
        <v>29980195</v>
      </c>
      <c r="GM6" s="657">
        <f>SUM('State General Purpose'!HL6,'State Ed Special Purpose'!GM6,Local!CS6,'Tuition Revenues'!GM6)</f>
        <v>18772874.66</v>
      </c>
      <c r="GN6" s="657">
        <f>SUM('State General Purpose'!HM6,'State Ed Special Purpose'!GN6,Local!CT6,'Tuition Revenues'!GN6)</f>
        <v>18931698</v>
      </c>
      <c r="GO6" s="657">
        <f>SUM('State General Purpose'!HN6,'State Ed Special Purpose'!GO6,Local!CU6,'Tuition Revenues'!GO6)</f>
        <v>19763573</v>
      </c>
      <c r="GP6" s="657">
        <f>SUM('State General Purpose'!HO6,'State Ed Special Purpose'!GP6,Local!CV6,'Tuition Revenues'!GP6)</f>
        <v>21317810.16</v>
      </c>
      <c r="GQ6" s="657">
        <f>SUM('State General Purpose'!HP6,'State Ed Special Purpose'!GQ6,Local!CW6,'Tuition Revenues'!GQ6)</f>
        <v>23533601.009999998</v>
      </c>
      <c r="GR6" s="657">
        <f>SUM('State General Purpose'!HQ6,'State Ed Special Purpose'!GR6,Local!CX6,'Tuition Revenues'!GR6)</f>
        <v>21917730</v>
      </c>
      <c r="GS6" s="657">
        <f>SUM('State General Purpose'!HR6,'State Ed Special Purpose'!GS6,Local!CY6,'Tuition Revenues'!GS6)</f>
        <v>22892884.850000001</v>
      </c>
      <c r="GT6" s="657">
        <f>SUM('State General Purpose'!HS6,'State Ed Special Purpose'!GT6,Local!CZ6,'Tuition Revenues'!GT6)</f>
        <v>23591772.34</v>
      </c>
      <c r="GU6" s="657">
        <f>SUM('State General Purpose'!HT6,'State Ed Special Purpose'!GU6,Local!DA6,'Tuition Revenues'!GU6)</f>
        <v>24289834.350000001</v>
      </c>
      <c r="GV6" s="657">
        <f>SUM('State General Purpose'!HU6,'State Ed Special Purpose'!GV6,Local!DB6,'Tuition Revenues'!GV6)</f>
        <v>38346742</v>
      </c>
      <c r="GW6" s="657">
        <f>SUM('State General Purpose'!HV6,'State Ed Special Purpose'!GW6,Local!DC6,'Tuition Revenues'!GW6)</f>
        <v>39257572</v>
      </c>
    </row>
    <row r="7" spans="1:205" s="205" customFormat="1" ht="12.75" customHeight="1">
      <c r="A7" s="653" t="s">
        <v>1</v>
      </c>
      <c r="B7" s="654">
        <f>SUM('State General Purpose'!R7,'State Ed Special Purpose'!B7,'Tuition Revenues'!B7)</f>
        <v>569820815</v>
      </c>
      <c r="C7" s="655">
        <f>SUM('State General Purpose'!S7,'State Ed Special Purpose'!C7,'Tuition Revenues'!C7)</f>
        <v>597642953</v>
      </c>
      <c r="D7" s="655">
        <f>SUM('State General Purpose'!T7,'State Ed Special Purpose'!D7,'Tuition Revenues'!D7)</f>
        <v>606515467</v>
      </c>
      <c r="E7" s="655">
        <f>SUM('State General Purpose'!U7,'State Ed Special Purpose'!E7,'Tuition Revenues'!E7)</f>
        <v>659144764</v>
      </c>
      <c r="F7" s="655">
        <f>SUM('State General Purpose'!V7,'State Ed Special Purpose'!F7,'Tuition Revenues'!F7)</f>
        <v>702403907</v>
      </c>
      <c r="G7" s="655">
        <f>SUM('State General Purpose'!W7,'State Ed Special Purpose'!G7,'Tuition Revenues'!G7)</f>
        <v>771584031</v>
      </c>
      <c r="H7" s="655">
        <f>SUM('State General Purpose'!X7,'State Ed Special Purpose'!H7,'Tuition Revenues'!H7)</f>
        <v>811121344</v>
      </c>
      <c r="I7" s="655">
        <f>SUM('State General Purpose'!Y7,'State Ed Special Purpose'!I7,'Tuition Revenues'!I7)</f>
        <v>921453981.41999996</v>
      </c>
      <c r="J7" s="655">
        <f>SUM('State General Purpose'!Z7,'State Ed Special Purpose'!J7,'Tuition Revenues'!J7)</f>
        <v>967712184</v>
      </c>
      <c r="K7" s="655">
        <f>SUM('State General Purpose'!AA7,'State Ed Special Purpose'!K7,'Tuition Revenues'!K7)</f>
        <v>988965905.37</v>
      </c>
      <c r="L7" s="655">
        <f>SUM('State General Purpose'!AB7,'State Ed Special Purpose'!L7,'Tuition Revenues'!L7)</f>
        <v>1043114327</v>
      </c>
      <c r="M7" s="655">
        <f>SUM('State General Purpose'!AC7,'State Ed Special Purpose'!M7,'Tuition Revenues'!M7)</f>
        <v>1102454532.9941258</v>
      </c>
      <c r="N7" s="655">
        <f>SUM('State General Purpose'!AD7,'State Ed Special Purpose'!N7,'Tuition Revenues'!N7)</f>
        <v>1121152655</v>
      </c>
      <c r="O7" s="655">
        <f>SUM('State General Purpose'!AE7,'State Ed Special Purpose'!O7,'Tuition Revenues'!O7)</f>
        <v>1166010855</v>
      </c>
      <c r="P7" s="654">
        <f>SUM('State General Purpose'!AG7,'State Ed Special Purpose'!P7,'Tuition Revenues'!P7)</f>
        <v>0</v>
      </c>
      <c r="Q7" s="655">
        <f>SUM('State General Purpose'!AH7,'State Ed Special Purpose'!Q7,'Tuition Revenues'!Q7)</f>
        <v>0</v>
      </c>
      <c r="R7" s="655">
        <f>SUM('State General Purpose'!AI7,'State Ed Special Purpose'!R7,'Tuition Revenues'!R7)</f>
        <v>0</v>
      </c>
      <c r="S7" s="655">
        <f>SUM('State General Purpose'!AJ7,'State Ed Special Purpose'!S7,'Tuition Revenues'!S7)</f>
        <v>247774235</v>
      </c>
      <c r="T7" s="655">
        <f>SUM('State General Purpose'!AK7,'State Ed Special Purpose'!T7,'Tuition Revenues'!T7)</f>
        <v>261220418</v>
      </c>
      <c r="U7" s="655">
        <f>SUM('State General Purpose'!AL7,'State Ed Special Purpose'!U7,'Tuition Revenues'!U7)</f>
        <v>282670025</v>
      </c>
      <c r="V7" s="655">
        <f>SUM('State General Purpose'!AM7,'State Ed Special Purpose'!V7,'Tuition Revenues'!V7)</f>
        <v>286296298</v>
      </c>
      <c r="W7" s="655">
        <f>SUM('State General Purpose'!AN7,'State Ed Special Purpose'!W7,'Tuition Revenues'!W7)</f>
        <v>313165414</v>
      </c>
      <c r="X7" s="655">
        <f>SUM('State General Purpose'!AO7,'State Ed Special Purpose'!X7,'Tuition Revenues'!X7)</f>
        <v>329355555</v>
      </c>
      <c r="Y7" s="655">
        <f>SUM('State General Purpose'!AP7,'State Ed Special Purpose'!Y7,'Tuition Revenues'!Y7)</f>
        <v>331938516</v>
      </c>
      <c r="Z7" s="655">
        <f>SUM('State General Purpose'!AQ7,'State Ed Special Purpose'!Z7,'Tuition Revenues'!Z7)</f>
        <v>353035546</v>
      </c>
      <c r="AA7" s="655">
        <f>SUM('State General Purpose'!AR7,'State Ed Special Purpose'!AA7,'Tuition Revenues'!AA7)</f>
        <v>386148840.84984988</v>
      </c>
      <c r="AB7" s="655">
        <f>SUM('State General Purpose'!AS7,'State Ed Special Purpose'!AB7,'Tuition Revenues'!AB7)</f>
        <v>399635281</v>
      </c>
      <c r="AC7" s="655">
        <f>SUM('State General Purpose'!AT7,'State Ed Special Purpose'!AC7,'Tuition Revenues'!AC7)</f>
        <v>430085511</v>
      </c>
      <c r="AD7" s="654">
        <f>SUM('State General Purpose'!AV7,'State Ed Special Purpose'!AD7,'Tuition Revenues'!AD7)</f>
        <v>219428160</v>
      </c>
      <c r="AE7" s="655">
        <f>SUM('State General Purpose'!AW7,'State Ed Special Purpose'!AE7,'Tuition Revenues'!AE7)</f>
        <v>226160573</v>
      </c>
      <c r="AF7" s="655">
        <f>SUM('State General Purpose'!AX7,'State Ed Special Purpose'!AF7,'Tuition Revenues'!AF7)</f>
        <v>230812817</v>
      </c>
      <c r="AG7" s="655">
        <f>SUM('State General Purpose'!AY7,'State Ed Special Purpose'!AG7,'Tuition Revenues'!AG7)</f>
        <v>0</v>
      </c>
      <c r="AH7" s="655">
        <f>SUM('State General Purpose'!AZ7,'State Ed Special Purpose'!AH7,'Tuition Revenues'!AH7)</f>
        <v>0</v>
      </c>
      <c r="AI7" s="655">
        <f>SUM('State General Purpose'!BA7,'State Ed Special Purpose'!AI7,'Tuition Revenues'!AI7)</f>
        <v>0</v>
      </c>
      <c r="AJ7" s="655">
        <f>SUM('State General Purpose'!BB7,'State Ed Special Purpose'!AJ7,'Tuition Revenues'!AJ7)</f>
        <v>0</v>
      </c>
      <c r="AK7" s="655">
        <f>SUM('State General Purpose'!BC7,'State Ed Special Purpose'!AK7,'Tuition Revenues'!AK7)</f>
        <v>0</v>
      </c>
      <c r="AL7" s="655">
        <f>SUM('State General Purpose'!BD7,'State Ed Special Purpose'!AL7,'Tuition Revenues'!AL7)</f>
        <v>0</v>
      </c>
      <c r="AM7" s="655">
        <f>SUM('State General Purpose'!BE7,'State Ed Special Purpose'!AM7,'Tuition Revenues'!AM7)</f>
        <v>0</v>
      </c>
      <c r="AN7" s="655">
        <f>SUM('State General Purpose'!BF7,'State Ed Special Purpose'!AN7,'Tuition Revenues'!AN7)</f>
        <v>0</v>
      </c>
      <c r="AO7" s="655">
        <f>SUM('State General Purpose'!BG7,'State Ed Special Purpose'!AO7,'Tuition Revenues'!AO7)</f>
        <v>0</v>
      </c>
      <c r="AP7" s="655">
        <f>SUM('State General Purpose'!BH7,'State Ed Special Purpose'!AP7,'Tuition Revenues'!AP7)</f>
        <v>0</v>
      </c>
      <c r="AQ7" s="655">
        <f>SUM('State General Purpose'!BI7,'State Ed Special Purpose'!AQ7,'Tuition Revenues'!AQ7)</f>
        <v>0</v>
      </c>
      <c r="AR7" s="654">
        <f>SUM('State General Purpose'!BK7,'State Ed Special Purpose'!AR7,'Tuition Revenues'!AR7)</f>
        <v>227740982</v>
      </c>
      <c r="AS7" s="655">
        <f>SUM('State General Purpose'!BL7,'State Ed Special Purpose'!AS7,'Tuition Revenues'!AS7)</f>
        <v>240289757</v>
      </c>
      <c r="AT7" s="655">
        <f>SUM('State General Purpose'!BM7,'State Ed Special Purpose'!AT7,'Tuition Revenues'!AT7)</f>
        <v>241900556</v>
      </c>
      <c r="AU7" s="655">
        <f>SUM('State General Purpose'!BN7,'State Ed Special Purpose'!AU7,'Tuition Revenues'!AU7)</f>
        <v>257445148</v>
      </c>
      <c r="AV7" s="655">
        <f>SUM('State General Purpose'!BO7,'State Ed Special Purpose'!AV7,'Tuition Revenues'!AV7)</f>
        <v>278208796</v>
      </c>
      <c r="AW7" s="655">
        <f>SUM('State General Purpose'!BP7,'State Ed Special Purpose'!AW7,'Tuition Revenues'!AW7)</f>
        <v>308309107</v>
      </c>
      <c r="AX7" s="655">
        <f>SUM('State General Purpose'!BQ7,'State Ed Special Purpose'!AX7,'Tuition Revenues'!AX7)</f>
        <v>331696441</v>
      </c>
      <c r="AY7" s="655">
        <f>SUM('State General Purpose'!BR7,'State Ed Special Purpose'!AY7,'Tuition Revenues'!AY7)</f>
        <v>359244822.41999996</v>
      </c>
      <c r="AZ7" s="655">
        <f>SUM('State General Purpose'!BS7,'State Ed Special Purpose'!AZ7,'Tuition Revenues'!AZ7)</f>
        <v>377054035</v>
      </c>
      <c r="BA7" s="655">
        <f>SUM('State General Purpose'!BT7,'State Ed Special Purpose'!BA7,'Tuition Revenues'!BA7)</f>
        <v>383521772.37</v>
      </c>
      <c r="BB7" s="655">
        <f>SUM('State General Purpose'!BU7,'State Ed Special Purpose'!BB7,'Tuition Revenues'!BB7)</f>
        <v>399757212</v>
      </c>
      <c r="BC7" s="655">
        <f>SUM('State General Purpose'!BV7,'State Ed Special Purpose'!BC7,'Tuition Revenues'!BC7)</f>
        <v>499143066.89543748</v>
      </c>
      <c r="BD7" s="655">
        <f>SUM('State General Purpose'!BW7,'State Ed Special Purpose'!BD7,'Tuition Revenues'!BD7)</f>
        <v>504690338</v>
      </c>
      <c r="BE7" s="655">
        <f>SUM('State General Purpose'!BX7,'State Ed Special Purpose'!BE7,'Tuition Revenues'!BE7)</f>
        <v>517216454</v>
      </c>
      <c r="BF7" s="654">
        <f>SUM('State General Purpose'!BZ7,'State Ed Special Purpose'!BF7,'Tuition Revenues'!BF7)</f>
        <v>0</v>
      </c>
      <c r="BG7" s="655">
        <f>SUM('State General Purpose'!CA7,'State Ed Special Purpose'!BG7,'Tuition Revenues'!BG7)</f>
        <v>0</v>
      </c>
      <c r="BH7" s="655">
        <f>SUM('State General Purpose'!CB7,'State Ed Special Purpose'!BH7,'Tuition Revenues'!BH7)</f>
        <v>0</v>
      </c>
      <c r="BI7" s="655">
        <f>SUM('State General Purpose'!CC7,'State Ed Special Purpose'!BI7,'Tuition Revenues'!BI7)</f>
        <v>0</v>
      </c>
      <c r="BJ7" s="655">
        <f>SUM('State General Purpose'!CD7,'State Ed Special Purpose'!BJ7,'Tuition Revenues'!BJ7)</f>
        <v>76766553</v>
      </c>
      <c r="BK7" s="655">
        <f>SUM('State General Purpose'!CE7,'State Ed Special Purpose'!BK7,'Tuition Revenues'!BK7)</f>
        <v>87689169</v>
      </c>
      <c r="BL7" s="655">
        <f>SUM('State General Purpose'!CF7,'State Ed Special Purpose'!BL7,'Tuition Revenues'!BL7)</f>
        <v>94268027</v>
      </c>
      <c r="BM7" s="655">
        <f>SUM('State General Purpose'!CG7,'State Ed Special Purpose'!BM7,'Tuition Revenues'!BM7)</f>
        <v>101871275</v>
      </c>
      <c r="BN7" s="655">
        <f>SUM('State General Purpose'!CH7,'State Ed Special Purpose'!BN7,'Tuition Revenues'!BN7)</f>
        <v>108914581</v>
      </c>
      <c r="BO7" s="655">
        <f>SUM('State General Purpose'!CI7,'State Ed Special Purpose'!BO7,'Tuition Revenues'!BO7)</f>
        <v>114691097</v>
      </c>
      <c r="BP7" s="655">
        <f>SUM('State General Purpose'!CJ7,'State Ed Special Purpose'!BP7,'Tuition Revenues'!BP7)</f>
        <v>160524216</v>
      </c>
      <c r="BQ7" s="655">
        <f>SUM('State General Purpose'!CK7,'State Ed Special Purpose'!BQ7,'Tuition Revenues'!BQ7)</f>
        <v>83724049.496264786</v>
      </c>
      <c r="BR7" s="655">
        <f>SUM('State General Purpose'!CL7,'State Ed Special Purpose'!BR7,'Tuition Revenues'!BR7)</f>
        <v>84084451</v>
      </c>
      <c r="BS7" s="655">
        <f>SUM('State General Purpose'!CM7,'State Ed Special Purpose'!BS7,'Tuition Revenues'!BS7)</f>
        <v>86588567</v>
      </c>
      <c r="BT7" s="654">
        <f>SUM('State General Purpose'!CO7,'State Ed Special Purpose'!BT7,'Tuition Revenues'!BT7)</f>
        <v>76851497</v>
      </c>
      <c r="BU7" s="655">
        <f>SUM('State General Purpose'!CP7,'State Ed Special Purpose'!BU7,'Tuition Revenues'!BU7)</f>
        <v>82973422</v>
      </c>
      <c r="BV7" s="655">
        <f>SUM('State General Purpose'!CQ7,'State Ed Special Purpose'!BV7,'Tuition Revenues'!BV7)</f>
        <v>85367219</v>
      </c>
      <c r="BW7" s="655">
        <f>SUM('State General Purpose'!CR7,'State Ed Special Purpose'!BW7,'Tuition Revenues'!BW7)</f>
        <v>98061740</v>
      </c>
      <c r="BX7" s="655">
        <f>SUM('State General Purpose'!CS7,'State Ed Special Purpose'!BX7,'Tuition Revenues'!BX7)</f>
        <v>27952095</v>
      </c>
      <c r="BY7" s="655">
        <f>SUM('State General Purpose'!CT7,'State Ed Special Purpose'!BY7,'Tuition Revenues'!BY7)</f>
        <v>30196765</v>
      </c>
      <c r="BZ7" s="655">
        <f>SUM('State General Purpose'!CU7,'State Ed Special Purpose'!BZ7,'Tuition Revenues'!BZ7)</f>
        <v>46108731</v>
      </c>
      <c r="CA7" s="655">
        <f>SUM('State General Purpose'!CV7,'State Ed Special Purpose'!CA7,'Tuition Revenues'!CA7)</f>
        <v>63394426</v>
      </c>
      <c r="CB7" s="655">
        <f>SUM('State General Purpose'!CW7,'State Ed Special Purpose'!CB7,'Tuition Revenues'!CB7)</f>
        <v>62416460</v>
      </c>
      <c r="CC7" s="655">
        <f>SUM('State General Purpose'!CX7,'State Ed Special Purpose'!CC7,'Tuition Revenues'!CC7)</f>
        <v>65071948</v>
      </c>
      <c r="CD7" s="655">
        <f>SUM('State General Purpose'!CY7,'State Ed Special Purpose'!CD7,'Tuition Revenues'!CD7)</f>
        <v>32408557</v>
      </c>
      <c r="CE7" s="655">
        <f>SUM('State General Purpose'!CZ7,'State Ed Special Purpose'!CE7,'Tuition Revenues'!CE7)</f>
        <v>33743657.792216167</v>
      </c>
      <c r="CF7" s="655">
        <f>SUM('State General Purpose'!DA7,'State Ed Special Purpose'!CF7,'Tuition Revenues'!CF7)</f>
        <v>34297572</v>
      </c>
      <c r="CG7" s="655">
        <f>SUM('State General Purpose'!DB7,'State Ed Special Purpose'!CG7,'Tuition Revenues'!CG7)</f>
        <v>34638935</v>
      </c>
      <c r="CH7" s="654">
        <f>SUM('State General Purpose'!DD7,'State Ed Special Purpose'!CH7,'Tuition Revenues'!CH7)</f>
        <v>45800176</v>
      </c>
      <c r="CI7" s="655">
        <f>SUM('State General Purpose'!DE7,'State Ed Special Purpose'!CI7,'Tuition Revenues'!CI7)</f>
        <v>48219201</v>
      </c>
      <c r="CJ7" s="655">
        <f>SUM('State General Purpose'!DF7,'State Ed Special Purpose'!CJ7,'Tuition Revenues'!CJ7)</f>
        <v>48434875</v>
      </c>
      <c r="CK7" s="655">
        <f>SUM('State General Purpose'!DG7,'State Ed Special Purpose'!CK7,'Tuition Revenues'!CK7)</f>
        <v>55863641</v>
      </c>
      <c r="CL7" s="655">
        <f>SUM('State General Purpose'!DH7,'State Ed Special Purpose'!CL7,'Tuition Revenues'!CL7)</f>
        <v>58256045</v>
      </c>
      <c r="CM7" s="655">
        <f>SUM('State General Purpose'!DI7,'State Ed Special Purpose'!CM7,'Tuition Revenues'!CM7)</f>
        <v>62718965</v>
      </c>
      <c r="CN7" s="655">
        <f>SUM('State General Purpose'!DJ7,'State Ed Special Purpose'!CN7,'Tuition Revenues'!CN7)</f>
        <v>65839548</v>
      </c>
      <c r="CO7" s="655">
        <f>SUM('State General Purpose'!DK7,'State Ed Special Purpose'!CO7,'Tuition Revenues'!CO7)</f>
        <v>83778044</v>
      </c>
      <c r="CP7" s="655">
        <f>SUM('State General Purpose'!DL7,'State Ed Special Purpose'!CP7,'Tuition Revenues'!CP7)</f>
        <v>89971553</v>
      </c>
      <c r="CQ7" s="655">
        <f>SUM('State General Purpose'!DM7,'State Ed Special Purpose'!CQ7,'Tuition Revenues'!CQ7)</f>
        <v>93742572</v>
      </c>
      <c r="CR7" s="655">
        <f>SUM('State General Purpose'!DN7,'State Ed Special Purpose'!CR7,'Tuition Revenues'!CR7)</f>
        <v>97388796</v>
      </c>
      <c r="CS7" s="655">
        <f>SUM('State General Purpose'!DO7,'State Ed Special Purpose'!CS7,'Tuition Revenues'!CS7)</f>
        <v>99694917.960357383</v>
      </c>
      <c r="CT7" s="655">
        <f>SUM('State General Purpose'!DP7,'State Ed Special Purpose'!CT7,'Tuition Revenues'!CT7)</f>
        <v>98445014</v>
      </c>
      <c r="CU7" s="655">
        <f>SUM('State General Purpose'!DQ7,'State Ed Special Purpose'!CU7,'Tuition Revenues'!CU7)</f>
        <v>97481390</v>
      </c>
      <c r="CV7" s="656">
        <f>SUM('State General Purpose'!DT7,'State Ed Special Purpose'!CV7,Local!B7,'Tuition Revenues'!CV7)</f>
        <v>170679909</v>
      </c>
      <c r="CW7" s="655">
        <f>SUM('State General Purpose'!DU7,'State Ed Special Purpose'!CW7,Local!C7,'Tuition Revenues'!CW7)</f>
        <v>176069888</v>
      </c>
      <c r="CX7" s="655">
        <f>SUM('State General Purpose'!DV7,'State Ed Special Purpose'!CX7,Local!D7,'Tuition Revenues'!CX7)</f>
        <v>180339616</v>
      </c>
      <c r="CY7" s="655">
        <f>SUM('State General Purpose'!DW7,'State Ed Special Purpose'!CY7,Local!E7,'Tuition Revenues'!CY7)</f>
        <v>225479863</v>
      </c>
      <c r="CZ7" s="655">
        <f>SUM('State General Purpose'!DX7,'State Ed Special Purpose'!CZ7,Local!F7,'Tuition Revenues'!CZ7)</f>
        <v>234517063</v>
      </c>
      <c r="DA7" s="655">
        <f>SUM('State General Purpose'!DY7,'State Ed Special Purpose'!DA7,Local!G7,'Tuition Revenues'!DA7)</f>
        <v>263658922</v>
      </c>
      <c r="DB7" s="655">
        <f>SUM('State General Purpose'!DZ7,'State Ed Special Purpose'!DB7,Local!H7,'Tuition Revenues'!DB7)</f>
        <v>287802517</v>
      </c>
      <c r="DC7" s="655">
        <f>SUM('State General Purpose'!EA7,'State Ed Special Purpose'!DC7,Local!I7,'Tuition Revenues'!DC7)</f>
        <v>268924725.34000003</v>
      </c>
      <c r="DD7" s="655">
        <f>SUM('State General Purpose'!EB7,'State Ed Special Purpose'!DD7,Local!J7,'Tuition Revenues'!DD7)</f>
        <v>286633302.30000001</v>
      </c>
      <c r="DE7" s="655">
        <f>SUM('State General Purpose'!EC7,'State Ed Special Purpose'!DE7,Local!K7,'Tuition Revenues'!DE7)</f>
        <v>303941885</v>
      </c>
      <c r="DF7" s="655">
        <f>SUM('State General Purpose'!ED7,'State Ed Special Purpose'!DF7,Local!L7,'Tuition Revenues'!DF7)</f>
        <v>323158255.19</v>
      </c>
      <c r="DG7" s="655">
        <f>SUM('State General Purpose'!EE7,'State Ed Special Purpose'!DG7,Local!M7,'Tuition Revenues'!DG7)</f>
        <v>327996747.15897942</v>
      </c>
      <c r="DH7" s="655">
        <f>SUM('State General Purpose'!EF7,'State Ed Special Purpose'!DH7,Local!N7,'Tuition Revenues'!DH7)</f>
        <v>329095182.13999999</v>
      </c>
      <c r="DI7" s="655">
        <f>SUM('State General Purpose'!EG7,'State Ed Special Purpose'!DI7,Local!O7,'Tuition Revenues'!DI7)</f>
        <v>341692506</v>
      </c>
      <c r="DJ7" s="654">
        <f>SUM('State General Purpose'!EH7,'State Ed Special Purpose'!DJ7,Local!P7,'Tuition Revenues'!DJ7)</f>
        <v>0</v>
      </c>
      <c r="DK7" s="655">
        <f>SUM('State General Purpose'!EI7,'State Ed Special Purpose'!DK7,Local!Q7,'Tuition Revenues'!DK7)</f>
        <v>26030399</v>
      </c>
      <c r="DL7" s="655">
        <f>SUM('State General Purpose'!EJ7,'State Ed Special Purpose'!DL7,Local!R7,'Tuition Revenues'!DL7)</f>
        <v>32418341</v>
      </c>
      <c r="DM7" s="655">
        <f>SUM('State General Purpose'!EK7,'State Ed Special Purpose'!DM7,Local!S7,'Tuition Revenues'!DM7)</f>
        <v>34073330</v>
      </c>
      <c r="DN7" s="655">
        <f>SUM('State General Purpose'!EL7,'State Ed Special Purpose'!DN7,Local!T7,'Tuition Revenues'!DN7)</f>
        <v>38685682</v>
      </c>
      <c r="DO7" s="655">
        <f>SUM('State General Purpose'!EM7,'State Ed Special Purpose'!DO7,Local!U7,'Tuition Revenues'!DO7)</f>
        <v>42824782</v>
      </c>
      <c r="DP7" s="655">
        <f>SUM('State General Purpose'!EN7,'State Ed Special Purpose'!DP7,Local!V7,'Tuition Revenues'!DP7)</f>
        <v>0</v>
      </c>
      <c r="DQ7" s="655">
        <f>SUM('State General Purpose'!EO7,'State Ed Special Purpose'!DQ7,Local!W7,'Tuition Revenues'!DQ7)</f>
        <v>0</v>
      </c>
      <c r="DR7" s="655">
        <f>SUM('State General Purpose'!EP7,'State Ed Special Purpose'!DR7,Local!X7,'Tuition Revenues'!DR7)</f>
        <v>0</v>
      </c>
      <c r="DS7" s="655">
        <f>SUM('State General Purpose'!EQ7,'State Ed Special Purpose'!DS7,Local!Y7,'Tuition Revenues'!DS7)</f>
        <v>0</v>
      </c>
      <c r="DT7" s="655">
        <f>SUM('State General Purpose'!ER7,'State Ed Special Purpose'!DT7,Local!Z7,'Tuition Revenues'!DT7)</f>
        <v>0</v>
      </c>
      <c r="DU7" s="655">
        <f>SUM('State General Purpose'!ES7,'State Ed Special Purpose'!DU7,Local!AA7,'Tuition Revenues'!DU7)</f>
        <v>0</v>
      </c>
      <c r="DV7" s="655">
        <f>SUM('State General Purpose'!ET7,'State Ed Special Purpose'!DV7,Local!AB7,'Tuition Revenues'!DV7)</f>
        <v>0</v>
      </c>
      <c r="DW7" s="654">
        <f>SUM('State General Purpose'!EU7,'State Ed Special Purpose'!DW7,Local!AC7,'Tuition Revenues'!DW7)</f>
        <v>0</v>
      </c>
      <c r="DX7" s="657">
        <f>SUM('State General Purpose'!EV7,'State Ed Special Purpose'!DX7,Local!AD7,'Tuition Revenues'!DX7)</f>
        <v>0</v>
      </c>
      <c r="DY7" s="657">
        <f>SUM('State General Purpose'!EW7,'State Ed Special Purpose'!DY7,Local!AE7,'Tuition Revenues'!DY7)</f>
        <v>0</v>
      </c>
      <c r="DZ7" s="657">
        <f>SUM('State General Purpose'!EX7,'State Ed Special Purpose'!DZ7,Local!AF7,'Tuition Revenues'!DZ7)</f>
        <v>0</v>
      </c>
      <c r="EA7" s="657">
        <f>SUM('State General Purpose'!EY7,'State Ed Special Purpose'!EA7,Local!AG7,'Tuition Revenues'!EA7)</f>
        <v>24362876</v>
      </c>
      <c r="EB7" s="657">
        <f>SUM('State General Purpose'!EZ7,'State Ed Special Purpose'!EB7,Local!AH7,'Tuition Revenues'!EB7)</f>
        <v>28243072</v>
      </c>
      <c r="EC7" s="657">
        <f>SUM('State General Purpose'!FA7,'State Ed Special Purpose'!EC7,Local!AI7,'Tuition Revenues'!EC7)</f>
        <v>33999267</v>
      </c>
      <c r="ED7" s="657">
        <f>SUM('State General Purpose'!FB7,'State Ed Special Purpose'!ED7,Local!AJ7,'Tuition Revenues'!ED7)</f>
        <v>35245571</v>
      </c>
      <c r="EE7" s="657">
        <f>SUM('State General Purpose'!FC7,'State Ed Special Purpose'!EE7,Local!AK7,'Tuition Revenues'!EE7)</f>
        <v>40059280</v>
      </c>
      <c r="EF7" s="657">
        <f>SUM('State General Purpose'!FD7,'State Ed Special Purpose'!EF7,Local!AL7,'Tuition Revenues'!EF7)</f>
        <v>82744151.75</v>
      </c>
      <c r="EG7" s="657">
        <f>SUM('State General Purpose'!FE7,'State Ed Special Purpose'!EG7,Local!AM7,'Tuition Revenues'!EG7)</f>
        <v>84253213.773461282</v>
      </c>
      <c r="EH7" s="657">
        <f>SUM('State General Purpose'!FF7,'State Ed Special Purpose'!EH7,Local!AN7,'Tuition Revenues'!EH7)</f>
        <v>86667355</v>
      </c>
      <c r="EI7" s="657">
        <f>SUM('State General Purpose'!FG7,'State Ed Special Purpose'!EI7,Local!AO7,'Tuition Revenues'!EI7)</f>
        <v>87974918</v>
      </c>
      <c r="EJ7" s="654">
        <f>SUM('State General Purpose'!FH7,'State Ed Special Purpose'!EJ7,Local!AP7,'Tuition Revenues'!EJ7)</f>
        <v>61609939</v>
      </c>
      <c r="EK7" s="657">
        <f>SUM('State General Purpose'!FI7,'State Ed Special Purpose'!EK7,Local!AQ7,'Tuition Revenues'!EK7)</f>
        <v>39221917</v>
      </c>
      <c r="EL7" s="657">
        <f>SUM('State General Purpose'!FJ7,'State Ed Special Purpose'!EL7,Local!AR7,'Tuition Revenues'!EL7)</f>
        <v>52632062</v>
      </c>
      <c r="EM7" s="657">
        <f>SUM('State General Purpose'!FK7,'State Ed Special Purpose'!EM7,Local!AS7,'Tuition Revenues'!EM7)</f>
        <v>56271886</v>
      </c>
      <c r="EN7" s="657">
        <f>SUM('State General Purpose'!FL7,'State Ed Special Purpose'!EN7,Local!AT7,'Tuition Revenues'!EN7)</f>
        <v>41965901</v>
      </c>
      <c r="EO7" s="657">
        <f>SUM('State General Purpose'!FM7,'State Ed Special Purpose'!EO7,Local!AU7,'Tuition Revenues'!EO7)</f>
        <v>47063993</v>
      </c>
      <c r="EP7" s="657">
        <f>SUM('State General Purpose'!FN7,'State Ed Special Purpose'!EP7,Local!AV7,'Tuition Revenues'!EP7)</f>
        <v>52975743</v>
      </c>
      <c r="EQ7" s="657">
        <f>SUM('State General Purpose'!FO7,'State Ed Special Purpose'!EQ7,Local!AW7,'Tuition Revenues'!EQ7)</f>
        <v>57661919.299999997</v>
      </c>
      <c r="ER7" s="657">
        <f>SUM('State General Purpose'!FP7,'State Ed Special Purpose'!ER7,Local!AX7,'Tuition Revenues'!ER7)</f>
        <v>79174390.570000008</v>
      </c>
      <c r="ES7" s="657">
        <f>SUM('State General Purpose'!FQ7,'State Ed Special Purpose'!ES7,Local!AY7,'Tuition Revenues'!ES7)</f>
        <v>44380152</v>
      </c>
      <c r="ET7" s="657">
        <f>SUM('State General Purpose'!FR7,'State Ed Special Purpose'!ET7,Local!AZ7,'Tuition Revenues'!ET7)</f>
        <v>45134552.673324123</v>
      </c>
      <c r="EU7" s="657">
        <f>SUM('State General Purpose'!FS7,'State Ed Special Purpose'!EU7,Local!BA7,'Tuition Revenues'!EU7)</f>
        <v>44780645</v>
      </c>
      <c r="EV7" s="657">
        <f>SUM('State General Purpose'!FT7,'State Ed Special Purpose'!EV7,Local!BB7,'Tuition Revenues'!EV7)</f>
        <v>44223346</v>
      </c>
      <c r="EW7" s="654">
        <f>SUM('State General Purpose'!FU7,'State Ed Special Purpose'!EW7,Local!BC7,'Tuition Revenues'!EW7)</f>
        <v>114459949</v>
      </c>
      <c r="EX7" s="657">
        <f>SUM('State General Purpose'!FV7,'State Ed Special Purpose'!EX7,Local!BD7,'Tuition Revenues'!EX7)</f>
        <v>115087300</v>
      </c>
      <c r="EY7" s="657">
        <f>SUM('State General Purpose'!FW7,'State Ed Special Purpose'!EY7,Local!BE7,'Tuition Revenues'!EY7)</f>
        <v>140429460</v>
      </c>
      <c r="EZ7" s="657">
        <f>SUM('State General Purpose'!FX7,'State Ed Special Purpose'!EZ7,Local!BF7,'Tuition Revenues'!EZ7)</f>
        <v>144171847</v>
      </c>
      <c r="FA7" s="657">
        <f>SUM('State General Purpose'!FY7,'State Ed Special Purpose'!FA7,Local!BG7,'Tuition Revenues'!FA7)</f>
        <v>158644463</v>
      </c>
      <c r="FB7" s="657">
        <f>SUM('State General Purpose'!FZ7,'State Ed Special Purpose'!FB7,Local!BH7,'Tuition Revenues'!FB7)</f>
        <v>169670670</v>
      </c>
      <c r="FC7" s="657">
        <f>SUM('State General Purpose'!GA7,'State Ed Special Purpose'!FC7,Local!BI7,'Tuition Revenues'!FC7)</f>
        <v>181949715.34</v>
      </c>
      <c r="FD7" s="657">
        <f>SUM('State General Purpose'!GB7,'State Ed Special Purpose'!FD7,Local!BJ7,'Tuition Revenues'!FD7)</f>
        <v>193725812</v>
      </c>
      <c r="FE7" s="657">
        <f>SUM('State General Purpose'!GC7,'State Ed Special Purpose'!FE7,Local!BK7,'Tuition Revenues'!FE7)</f>
        <v>184708214.43000001</v>
      </c>
      <c r="FF7" s="657">
        <f>SUM('State General Purpose'!GD7,'State Ed Special Purpose'!FF7,Local!BL7,'Tuition Revenues'!FF7)</f>
        <v>196033951.44</v>
      </c>
      <c r="FG7" s="657">
        <f>SUM('State General Purpose'!GE7,'State Ed Special Purpose'!FG7,Local!BM7,'Tuition Revenues'!FG7)</f>
        <v>198608980.71219403</v>
      </c>
      <c r="FH7" s="657">
        <f>SUM('State General Purpose'!GF7,'State Ed Special Purpose'!FH7,Local!BN7,'Tuition Revenues'!FH7)</f>
        <v>197647182.13999999</v>
      </c>
      <c r="FI7" s="657">
        <f>SUM('State General Purpose'!GG7,'State Ed Special Purpose'!FI7,Local!BO7,'Tuition Revenues'!FI7)</f>
        <v>209494242</v>
      </c>
      <c r="FJ7" s="658">
        <f>SUM('State General Purpose'!GI7,'State Ed Special Purpose'!FJ7,Local!BP7,'Tuition Revenues'!FJ7)</f>
        <v>0</v>
      </c>
      <c r="FK7" s="657">
        <f>SUM('State General Purpose'!GJ7,'State Ed Special Purpose'!FK7,Local!BQ7,'Tuition Revenues'!FK7)</f>
        <v>0</v>
      </c>
      <c r="FL7" s="657">
        <f>SUM('State General Purpose'!GK7,'State Ed Special Purpose'!FL7,Local!BR7,'Tuition Revenues'!FL7)</f>
        <v>0</v>
      </c>
      <c r="FM7" s="657">
        <f>SUM('State General Purpose'!GL7,'State Ed Special Purpose'!FM7,Local!BS7,'Tuition Revenues'!FM7)</f>
        <v>0</v>
      </c>
      <c r="FN7" s="657">
        <f>SUM('State General Purpose'!GM7,'State Ed Special Purpose'!FN7,Local!BT7,'Tuition Revenues'!FN7)</f>
        <v>0</v>
      </c>
      <c r="FO7" s="657">
        <f>SUM('State General Purpose'!GN7,'State Ed Special Purpose'!FO7,Local!BU7,'Tuition Revenues'!FO7)</f>
        <v>0</v>
      </c>
      <c r="FP7" s="657">
        <f>SUM('State General Purpose'!GO7,'State Ed Special Purpose'!FP7,Local!BV7,'Tuition Revenues'!FP7)</f>
        <v>0</v>
      </c>
      <c r="FQ7" s="657">
        <f>SUM('State General Purpose'!GP7,'State Ed Special Purpose'!FQ7,Local!BW7,'Tuition Revenues'!FQ7)</f>
        <v>0</v>
      </c>
      <c r="FR7" s="657">
        <f>SUM('State General Purpose'!GQ7,'State Ed Special Purpose'!FR7,Local!BX7,'Tuition Revenues'!FR7)</f>
        <v>0</v>
      </c>
      <c r="FS7" s="657">
        <f>SUM('State General Purpose'!GR7,'State Ed Special Purpose'!FS7,Local!BY7,'Tuition Revenues'!FS7)</f>
        <v>0</v>
      </c>
      <c r="FT7" s="657">
        <f>SUM('State General Purpose'!GS7,'State Ed Special Purpose'!FT7,Local!BZ7,'Tuition Revenues'!FT7)</f>
        <v>0</v>
      </c>
      <c r="FU7" s="657">
        <f>SUM('State General Purpose'!GT7,'State Ed Special Purpose'!FU7,Local!CA7,'Tuition Revenues'!FU7)</f>
        <v>0</v>
      </c>
      <c r="FV7" s="657">
        <f>SUM('State General Purpose'!GU7,'State Ed Special Purpose'!FV7,Local!CB7,'Tuition Revenues'!FV7)</f>
        <v>0</v>
      </c>
      <c r="FW7" s="657">
        <f>SUM('State General Purpose'!GV7,'State Ed Special Purpose'!FW7,Local!CC7,'Tuition Revenues'!FW7)</f>
        <v>0</v>
      </c>
      <c r="FX7" s="654">
        <f>SUM('State General Purpose'!GW7,'State Ed Special Purpose'!FX7,Local!CD7,'Tuition Revenues'!FX7)</f>
        <v>0</v>
      </c>
      <c r="FY7" s="657">
        <f>SUM('State General Purpose'!GX7,'State Ed Special Purpose'!FY7,Local!CE7,'Tuition Revenues'!FY7)</f>
        <v>0</v>
      </c>
      <c r="FZ7" s="657">
        <f>SUM('State General Purpose'!GY7,'State Ed Special Purpose'!FZ7,Local!CF7,'Tuition Revenues'!FZ7)</f>
        <v>0</v>
      </c>
      <c r="GA7" s="657">
        <f>SUM('State General Purpose'!GZ7,'State Ed Special Purpose'!GA7,Local!CG7,'Tuition Revenues'!GA7)</f>
        <v>0</v>
      </c>
      <c r="GB7" s="657">
        <f>SUM('State General Purpose'!HA7,'State Ed Special Purpose'!GB7,Local!CH7,'Tuition Revenues'!GB7)</f>
        <v>0</v>
      </c>
      <c r="GC7" s="657">
        <f>SUM('State General Purpose'!HB7,'State Ed Special Purpose'!GC7,Local!CI7,'Tuition Revenues'!GC7)</f>
        <v>0</v>
      </c>
      <c r="GD7" s="657">
        <f>SUM('State General Purpose'!HC7,'State Ed Special Purpose'!GD7,Local!CJ7,'Tuition Revenues'!GD7)</f>
        <v>0</v>
      </c>
      <c r="GE7" s="657">
        <f>SUM('State General Purpose'!HD7,'State Ed Special Purpose'!GE7,Local!CK7,'Tuition Revenues'!GE7)</f>
        <v>0</v>
      </c>
      <c r="GF7" s="657">
        <f>SUM('State General Purpose'!HE7,'State Ed Special Purpose'!GF7,Local!CL7,'Tuition Revenues'!GF7)</f>
        <v>0</v>
      </c>
      <c r="GG7" s="657">
        <f>SUM('State General Purpose'!HF7,'State Ed Special Purpose'!GG7,Local!CM7,'Tuition Revenues'!GG7)</f>
        <v>0</v>
      </c>
      <c r="GH7" s="657">
        <f>SUM('State General Purpose'!HG7,'State Ed Special Purpose'!GH7,Local!CN7,'Tuition Revenues'!GH7)</f>
        <v>0</v>
      </c>
      <c r="GI7" s="657">
        <f>SUM('State General Purpose'!HH7,'State Ed Special Purpose'!GI7,Local!CO7,'Tuition Revenues'!GI7)</f>
        <v>0</v>
      </c>
      <c r="GJ7" s="657">
        <f>SUM('State General Purpose'!HI7,'State Ed Special Purpose'!GJ7,Local!CP7,'Tuition Revenues'!GJ7)</f>
        <v>0</v>
      </c>
      <c r="GK7" s="654">
        <f>SUM('State General Purpose'!HJ7,'State Ed Special Purpose'!GK7,Local!CQ7,'Tuition Revenues'!GK7)</f>
        <v>0</v>
      </c>
      <c r="GL7" s="657">
        <f>SUM('State General Purpose'!HK7,'State Ed Special Purpose'!GL7,Local!CR7,'Tuition Revenues'!GL7)</f>
        <v>0</v>
      </c>
      <c r="GM7" s="657">
        <f>SUM('State General Purpose'!HL7,'State Ed Special Purpose'!GM7,Local!CS7,'Tuition Revenues'!GM7)</f>
        <v>0</v>
      </c>
      <c r="GN7" s="657">
        <f>SUM('State General Purpose'!HM7,'State Ed Special Purpose'!GN7,Local!CT7,'Tuition Revenues'!GN7)</f>
        <v>0</v>
      </c>
      <c r="GO7" s="657">
        <f>SUM('State General Purpose'!HN7,'State Ed Special Purpose'!GO7,Local!CU7,'Tuition Revenues'!GO7)</f>
        <v>0</v>
      </c>
      <c r="GP7" s="657">
        <f>SUM('State General Purpose'!HO7,'State Ed Special Purpose'!GP7,Local!CV7,'Tuition Revenues'!GP7)</f>
        <v>0</v>
      </c>
      <c r="GQ7" s="657">
        <f>SUM('State General Purpose'!HP7,'State Ed Special Purpose'!GQ7,Local!CW7,'Tuition Revenues'!GQ7)</f>
        <v>0</v>
      </c>
      <c r="GR7" s="657">
        <f>SUM('State General Purpose'!HQ7,'State Ed Special Purpose'!GR7,Local!CX7,'Tuition Revenues'!GR7)</f>
        <v>0</v>
      </c>
      <c r="GS7" s="657">
        <f>SUM('State General Purpose'!HR7,'State Ed Special Purpose'!GS7,Local!CY7,'Tuition Revenues'!GS7)</f>
        <v>0</v>
      </c>
      <c r="GT7" s="657">
        <f>SUM('State General Purpose'!HS7,'State Ed Special Purpose'!GT7,Local!CZ7,'Tuition Revenues'!GT7)</f>
        <v>0</v>
      </c>
      <c r="GU7" s="657">
        <f>SUM('State General Purpose'!HT7,'State Ed Special Purpose'!GU7,Local!DA7,'Tuition Revenues'!GU7)</f>
        <v>0</v>
      </c>
      <c r="GV7" s="657">
        <f>SUM('State General Purpose'!HU7,'State Ed Special Purpose'!GV7,Local!DB7,'Tuition Revenues'!GV7)</f>
        <v>0</v>
      </c>
      <c r="GW7" s="657">
        <f>SUM('State General Purpose'!HV7,'State Ed Special Purpose'!GW7,Local!DC7,'Tuition Revenues'!GW7)</f>
        <v>0</v>
      </c>
    </row>
    <row r="8" spans="1:205" s="205" customFormat="1" ht="12.75" customHeight="1">
      <c r="A8" s="653" t="s">
        <v>19</v>
      </c>
      <c r="B8" s="654">
        <f>SUM('State General Purpose'!R8,'State Ed Special Purpose'!B8,'Tuition Revenues'!B8)</f>
        <v>338345880</v>
      </c>
      <c r="C8" s="655">
        <f>SUM('State General Purpose'!S8,'State Ed Special Purpose'!C8,'Tuition Revenues'!C8)</f>
        <v>354763600</v>
      </c>
      <c r="D8" s="655">
        <f>SUM('State General Purpose'!T8,'State Ed Special Purpose'!D8,'Tuition Revenues'!D8)</f>
        <v>369280400</v>
      </c>
      <c r="E8" s="655">
        <f>SUM('State General Purpose'!U8,'State Ed Special Purpose'!E8,'Tuition Revenues'!E8)</f>
        <v>391218400</v>
      </c>
      <c r="F8" s="655">
        <f>SUM('State General Purpose'!V8,'State Ed Special Purpose'!F8,'Tuition Revenues'!F8)</f>
        <v>414392737</v>
      </c>
      <c r="G8" s="655">
        <f>SUM('State General Purpose'!W8,'State Ed Special Purpose'!G8,'Tuition Revenues'!G8)</f>
        <v>453619864</v>
      </c>
      <c r="H8" s="655">
        <f>SUM('State General Purpose'!X8,'State Ed Special Purpose'!H8,'Tuition Revenues'!H8)</f>
        <v>482464746</v>
      </c>
      <c r="I8" s="655">
        <f>SUM('State General Purpose'!Y8,'State Ed Special Purpose'!I8,'Tuition Revenues'!I8)</f>
        <v>499473446</v>
      </c>
      <c r="J8" s="655">
        <f>SUM('State General Purpose'!Z8,'State Ed Special Purpose'!J8,'Tuition Revenues'!J8)</f>
        <v>529396984</v>
      </c>
      <c r="K8" s="655">
        <f>SUM('State General Purpose'!AA8,'State Ed Special Purpose'!K8,'Tuition Revenues'!K8)</f>
        <v>567592036</v>
      </c>
      <c r="L8" s="655">
        <f>SUM('State General Purpose'!AB8,'State Ed Special Purpose'!L8,'Tuition Revenues'!L8)</f>
        <v>600775504</v>
      </c>
      <c r="M8" s="655">
        <f>SUM('State General Purpose'!AC8,'State Ed Special Purpose'!M8,'Tuition Revenues'!M8)</f>
        <v>659729103</v>
      </c>
      <c r="N8" s="655">
        <f>SUM('State General Purpose'!AD8,'State Ed Special Purpose'!N8,'Tuition Revenues'!N8)</f>
        <v>681928227</v>
      </c>
      <c r="O8" s="655">
        <f>SUM('State General Purpose'!AE8,'State Ed Special Purpose'!O8,'Tuition Revenues'!O8)</f>
        <v>717848219</v>
      </c>
      <c r="P8" s="654">
        <f>SUM('State General Purpose'!AG8,'State Ed Special Purpose'!P8,'Tuition Revenues'!P8)</f>
        <v>294030400</v>
      </c>
      <c r="Q8" s="655">
        <f>SUM('State General Purpose'!AH8,'State Ed Special Purpose'!Q8,'Tuition Revenues'!Q8)</f>
        <v>309457100</v>
      </c>
      <c r="R8" s="655">
        <f>SUM('State General Purpose'!AI8,'State Ed Special Purpose'!R8,'Tuition Revenues'!R8)</f>
        <v>323808300</v>
      </c>
      <c r="S8" s="655">
        <f>SUM('State General Purpose'!AJ8,'State Ed Special Purpose'!S8,'Tuition Revenues'!S8)</f>
        <v>343716700</v>
      </c>
      <c r="T8" s="655">
        <f>SUM('State General Purpose'!AK8,'State Ed Special Purpose'!T8,'Tuition Revenues'!T8)</f>
        <v>360638100</v>
      </c>
      <c r="U8" s="655">
        <f>SUM('State General Purpose'!AL8,'State Ed Special Purpose'!U8,'Tuition Revenues'!U8)</f>
        <v>390000500</v>
      </c>
      <c r="V8" s="655">
        <f>SUM('State General Purpose'!AM8,'State Ed Special Purpose'!V8,'Tuition Revenues'!V8)</f>
        <v>413266200</v>
      </c>
      <c r="W8" s="655">
        <f>SUM('State General Purpose'!AN8,'State Ed Special Purpose'!W8,'Tuition Revenues'!W8)</f>
        <v>429067500</v>
      </c>
      <c r="X8" s="655">
        <f>SUM('State General Purpose'!AO8,'State Ed Special Purpose'!X8,'Tuition Revenues'!X8)</f>
        <v>462333900</v>
      </c>
      <c r="Y8" s="655">
        <f>SUM('State General Purpose'!AP8,'State Ed Special Purpose'!Y8,'Tuition Revenues'!Y8)</f>
        <v>503206474</v>
      </c>
      <c r="Z8" s="655">
        <f>SUM('State General Purpose'!AQ8,'State Ed Special Purpose'!Z8,'Tuition Revenues'!Z8)</f>
        <v>537849676</v>
      </c>
      <c r="AA8" s="655">
        <f>SUM('State General Purpose'!AR8,'State Ed Special Purpose'!AA8,'Tuition Revenues'!AA8)</f>
        <v>582945229</v>
      </c>
      <c r="AB8" s="655">
        <f>SUM('State General Purpose'!AS8,'State Ed Special Purpose'!AB8,'Tuition Revenues'!AB8)</f>
        <v>605677088</v>
      </c>
      <c r="AC8" s="655">
        <f>SUM('State General Purpose'!AT8,'State Ed Special Purpose'!AC8,'Tuition Revenues'!AC8)</f>
        <v>634399031</v>
      </c>
      <c r="AD8" s="654">
        <f>SUM('State General Purpose'!AV8,'State Ed Special Purpose'!AD8,'Tuition Revenues'!AD8)</f>
        <v>0</v>
      </c>
      <c r="AE8" s="655">
        <f>SUM('State General Purpose'!AW8,'State Ed Special Purpose'!AE8,'Tuition Revenues'!AE8)</f>
        <v>0</v>
      </c>
      <c r="AF8" s="655">
        <f>SUM('State General Purpose'!AX8,'State Ed Special Purpose'!AF8,'Tuition Revenues'!AF8)</f>
        <v>0</v>
      </c>
      <c r="AG8" s="655">
        <f>SUM('State General Purpose'!AY8,'State Ed Special Purpose'!AG8,'Tuition Revenues'!AG8)</f>
        <v>0</v>
      </c>
      <c r="AH8" s="655">
        <f>SUM('State General Purpose'!AZ8,'State Ed Special Purpose'!AH8,'Tuition Revenues'!AH8)</f>
        <v>0</v>
      </c>
      <c r="AI8" s="655">
        <f>SUM('State General Purpose'!BA8,'State Ed Special Purpose'!AI8,'Tuition Revenues'!AI8)</f>
        <v>0</v>
      </c>
      <c r="AJ8" s="655">
        <f>SUM('State General Purpose'!BB8,'State Ed Special Purpose'!AJ8,'Tuition Revenues'!AJ8)</f>
        <v>0</v>
      </c>
      <c r="AK8" s="655">
        <f>SUM('State General Purpose'!BC8,'State Ed Special Purpose'!AK8,'Tuition Revenues'!AK8)</f>
        <v>0</v>
      </c>
      <c r="AL8" s="655">
        <f>SUM('State General Purpose'!BD8,'State Ed Special Purpose'!AL8,'Tuition Revenues'!AL8)</f>
        <v>0</v>
      </c>
      <c r="AM8" s="655">
        <f>SUM('State General Purpose'!BE8,'State Ed Special Purpose'!AM8,'Tuition Revenues'!AM8)</f>
        <v>0</v>
      </c>
      <c r="AN8" s="655">
        <f>SUM('State General Purpose'!BF8,'State Ed Special Purpose'!AN8,'Tuition Revenues'!AN8)</f>
        <v>0</v>
      </c>
      <c r="AO8" s="655">
        <f>SUM('State General Purpose'!BG8,'State Ed Special Purpose'!AO8,'Tuition Revenues'!AO8)</f>
        <v>0</v>
      </c>
      <c r="AP8" s="655">
        <f>SUM('State General Purpose'!BH8,'State Ed Special Purpose'!AP8,'Tuition Revenues'!AP8)</f>
        <v>0</v>
      </c>
      <c r="AQ8" s="655">
        <f>SUM('State General Purpose'!BI8,'State Ed Special Purpose'!AQ8,'Tuition Revenues'!AQ8)</f>
        <v>0</v>
      </c>
      <c r="AR8" s="654">
        <f>SUM('State General Purpose'!BK8,'State Ed Special Purpose'!AR8,'Tuition Revenues'!AR8)</f>
        <v>0</v>
      </c>
      <c r="AS8" s="655">
        <f>SUM('State General Purpose'!BL8,'State Ed Special Purpose'!AS8,'Tuition Revenues'!AS8)</f>
        <v>0</v>
      </c>
      <c r="AT8" s="655">
        <f>SUM('State General Purpose'!BM8,'State Ed Special Purpose'!AT8,'Tuition Revenues'!AT8)</f>
        <v>0</v>
      </c>
      <c r="AU8" s="655">
        <f>SUM('State General Purpose'!BN8,'State Ed Special Purpose'!AU8,'Tuition Revenues'!AU8)</f>
        <v>0</v>
      </c>
      <c r="AV8" s="655">
        <f>SUM('State General Purpose'!BO8,'State Ed Special Purpose'!AV8,'Tuition Revenues'!AV8)</f>
        <v>0</v>
      </c>
      <c r="AW8" s="655">
        <f>SUM('State General Purpose'!BP8,'State Ed Special Purpose'!AW8,'Tuition Revenues'!AW8)</f>
        <v>0</v>
      </c>
      <c r="AX8" s="655">
        <f>SUM('State General Purpose'!BQ8,'State Ed Special Purpose'!AX8,'Tuition Revenues'!AX8)</f>
        <v>0</v>
      </c>
      <c r="AY8" s="655">
        <f>SUM('State General Purpose'!BR8,'State Ed Special Purpose'!AY8,'Tuition Revenues'!AY8)</f>
        <v>0</v>
      </c>
      <c r="AZ8" s="655">
        <f>SUM('State General Purpose'!BS8,'State Ed Special Purpose'!AZ8,'Tuition Revenues'!AZ8)</f>
        <v>0</v>
      </c>
      <c r="BA8" s="655">
        <f>SUM('State General Purpose'!BT8,'State Ed Special Purpose'!BA8,'Tuition Revenues'!BA8)</f>
        <v>0</v>
      </c>
      <c r="BB8" s="655">
        <f>SUM('State General Purpose'!BU8,'State Ed Special Purpose'!BB8,'Tuition Revenues'!BB8)</f>
        <v>0</v>
      </c>
      <c r="BC8" s="655">
        <f>SUM('State General Purpose'!BV8,'State Ed Special Purpose'!BC8,'Tuition Revenues'!BC8)</f>
        <v>76783874</v>
      </c>
      <c r="BD8" s="655">
        <f>SUM('State General Purpose'!BW8,'State Ed Special Purpose'!BD8,'Tuition Revenues'!BD8)</f>
        <v>76251139</v>
      </c>
      <c r="BE8" s="655">
        <f>SUM('State General Purpose'!BX8,'State Ed Special Purpose'!BE8,'Tuition Revenues'!BE8)</f>
        <v>83449188</v>
      </c>
      <c r="BF8" s="654">
        <f>SUM('State General Purpose'!BZ8,'State Ed Special Purpose'!BF8,'Tuition Revenues'!BF8)</f>
        <v>44315480</v>
      </c>
      <c r="BG8" s="655">
        <f>SUM('State General Purpose'!CA8,'State Ed Special Purpose'!BG8,'Tuition Revenues'!BG8)</f>
        <v>45306500</v>
      </c>
      <c r="BH8" s="655">
        <f>SUM('State General Purpose'!CB8,'State Ed Special Purpose'!BH8,'Tuition Revenues'!BH8)</f>
        <v>45472100</v>
      </c>
      <c r="BI8" s="655">
        <f>SUM('State General Purpose'!CC8,'State Ed Special Purpose'!BI8,'Tuition Revenues'!BI8)</f>
        <v>47501700</v>
      </c>
      <c r="BJ8" s="655">
        <f>SUM('State General Purpose'!CD8,'State Ed Special Purpose'!BJ8,'Tuition Revenues'!BJ8)</f>
        <v>53754637</v>
      </c>
      <c r="BK8" s="655">
        <f>SUM('State General Purpose'!CE8,'State Ed Special Purpose'!BK8,'Tuition Revenues'!BK8)</f>
        <v>63619364</v>
      </c>
      <c r="BL8" s="655">
        <f>SUM('State General Purpose'!CF8,'State Ed Special Purpose'!BL8,'Tuition Revenues'!BL8)</f>
        <v>69198546</v>
      </c>
      <c r="BM8" s="655">
        <f>SUM('State General Purpose'!CG8,'State Ed Special Purpose'!BM8,'Tuition Revenues'!BM8)</f>
        <v>70405946</v>
      </c>
      <c r="BN8" s="655">
        <f>SUM('State General Purpose'!CH8,'State Ed Special Purpose'!BN8,'Tuition Revenues'!BN8)</f>
        <v>67063084</v>
      </c>
      <c r="BO8" s="655">
        <f>SUM('State General Purpose'!CI8,'State Ed Special Purpose'!BO8,'Tuition Revenues'!BO8)</f>
        <v>64385562</v>
      </c>
      <c r="BP8" s="655">
        <f>SUM('State General Purpose'!CJ8,'State Ed Special Purpose'!BP8,'Tuition Revenues'!BP8)</f>
        <v>62925828</v>
      </c>
      <c r="BQ8" s="655">
        <f>SUM('State General Purpose'!CK8,'State Ed Special Purpose'!BQ8,'Tuition Revenues'!BQ8)</f>
        <v>0</v>
      </c>
      <c r="BR8" s="655">
        <f>SUM('State General Purpose'!CL8,'State Ed Special Purpose'!BR8,'Tuition Revenues'!BR8)</f>
        <v>0</v>
      </c>
      <c r="BS8" s="655">
        <f>SUM('State General Purpose'!CM8,'State Ed Special Purpose'!BS8,'Tuition Revenues'!BS8)</f>
        <v>0</v>
      </c>
      <c r="BT8" s="654">
        <f>SUM('State General Purpose'!CO8,'State Ed Special Purpose'!BT8,'Tuition Revenues'!BT8)</f>
        <v>0</v>
      </c>
      <c r="BU8" s="655">
        <f>SUM('State General Purpose'!CP8,'State Ed Special Purpose'!BU8,'Tuition Revenues'!BU8)</f>
        <v>0</v>
      </c>
      <c r="BV8" s="655">
        <f>SUM('State General Purpose'!CQ8,'State Ed Special Purpose'!BV8,'Tuition Revenues'!BV8)</f>
        <v>0</v>
      </c>
      <c r="BW8" s="655">
        <f>SUM('State General Purpose'!CR8,'State Ed Special Purpose'!BW8,'Tuition Revenues'!BW8)</f>
        <v>0</v>
      </c>
      <c r="BX8" s="655">
        <f>SUM('State General Purpose'!CS8,'State Ed Special Purpose'!BX8,'Tuition Revenues'!BX8)</f>
        <v>0</v>
      </c>
      <c r="BY8" s="655">
        <f>SUM('State General Purpose'!CT8,'State Ed Special Purpose'!BY8,'Tuition Revenues'!BY8)</f>
        <v>0</v>
      </c>
      <c r="BZ8" s="655">
        <f>SUM('State General Purpose'!CU8,'State Ed Special Purpose'!BZ8,'Tuition Revenues'!BZ8)</f>
        <v>0</v>
      </c>
      <c r="CA8" s="655">
        <f>SUM('State General Purpose'!CV8,'State Ed Special Purpose'!CA8,'Tuition Revenues'!CA8)</f>
        <v>0</v>
      </c>
      <c r="CB8" s="655">
        <f>SUM('State General Purpose'!CW8,'State Ed Special Purpose'!CB8,'Tuition Revenues'!CB8)</f>
        <v>0</v>
      </c>
      <c r="CC8" s="655">
        <f>SUM('State General Purpose'!CX8,'State Ed Special Purpose'!CC8,'Tuition Revenues'!CC8)</f>
        <v>0</v>
      </c>
      <c r="CD8" s="655">
        <f>SUM('State General Purpose'!CY8,'State Ed Special Purpose'!CD8,'Tuition Revenues'!CD8)</f>
        <v>0</v>
      </c>
      <c r="CE8" s="655">
        <f>SUM('State General Purpose'!CZ8,'State Ed Special Purpose'!CE8,'Tuition Revenues'!CE8)</f>
        <v>0</v>
      </c>
      <c r="CF8" s="655">
        <f>SUM('State General Purpose'!DA8,'State Ed Special Purpose'!CF8,'Tuition Revenues'!CF8)</f>
        <v>0</v>
      </c>
      <c r="CG8" s="655">
        <f>SUM('State General Purpose'!DB8,'State Ed Special Purpose'!CG8,'Tuition Revenues'!CG8)</f>
        <v>0</v>
      </c>
      <c r="CH8" s="654">
        <f>SUM('State General Purpose'!DD8,'State Ed Special Purpose'!CH8,'Tuition Revenues'!CH8)</f>
        <v>0</v>
      </c>
      <c r="CI8" s="655">
        <f>SUM('State General Purpose'!DE8,'State Ed Special Purpose'!CI8,'Tuition Revenues'!CI8)</f>
        <v>0</v>
      </c>
      <c r="CJ8" s="655">
        <f>SUM('State General Purpose'!DF8,'State Ed Special Purpose'!CJ8,'Tuition Revenues'!CJ8)</f>
        <v>0</v>
      </c>
      <c r="CK8" s="655">
        <f>SUM('State General Purpose'!DG8,'State Ed Special Purpose'!CK8,'Tuition Revenues'!CK8)</f>
        <v>0</v>
      </c>
      <c r="CL8" s="655">
        <f>SUM('State General Purpose'!DH8,'State Ed Special Purpose'!CL8,'Tuition Revenues'!CL8)</f>
        <v>0</v>
      </c>
      <c r="CM8" s="655">
        <f>SUM('State General Purpose'!DI8,'State Ed Special Purpose'!CM8,'Tuition Revenues'!CM8)</f>
        <v>0</v>
      </c>
      <c r="CN8" s="655">
        <f>SUM('State General Purpose'!DJ8,'State Ed Special Purpose'!CN8,'Tuition Revenues'!CN8)</f>
        <v>0</v>
      </c>
      <c r="CO8" s="655">
        <f>SUM('State General Purpose'!DK8,'State Ed Special Purpose'!CO8,'Tuition Revenues'!CO8)</f>
        <v>0</v>
      </c>
      <c r="CP8" s="655">
        <f>SUM('State General Purpose'!DL8,'State Ed Special Purpose'!CP8,'Tuition Revenues'!CP8)</f>
        <v>0</v>
      </c>
      <c r="CQ8" s="655">
        <f>SUM('State General Purpose'!DM8,'State Ed Special Purpose'!CQ8,'Tuition Revenues'!CQ8)</f>
        <v>0</v>
      </c>
      <c r="CR8" s="655">
        <f>SUM('State General Purpose'!DN8,'State Ed Special Purpose'!CR8,'Tuition Revenues'!CR8)</f>
        <v>0</v>
      </c>
      <c r="CS8" s="655">
        <f>SUM('State General Purpose'!DO8,'State Ed Special Purpose'!CS8,'Tuition Revenues'!CS8)</f>
        <v>0</v>
      </c>
      <c r="CT8" s="655">
        <f>SUM('State General Purpose'!DP8,'State Ed Special Purpose'!CT8,'Tuition Revenues'!CT8)</f>
        <v>0</v>
      </c>
      <c r="CU8" s="655">
        <f>SUM('State General Purpose'!DQ8,'State Ed Special Purpose'!CU8,'Tuition Revenues'!CU8)</f>
        <v>0</v>
      </c>
      <c r="CV8" s="656">
        <f>SUM('State General Purpose'!DT8,'State Ed Special Purpose'!CV8,Local!B8,'Tuition Revenues'!CV8)</f>
        <v>60410050</v>
      </c>
      <c r="CW8" s="655">
        <f>SUM('State General Purpose'!DU8,'State Ed Special Purpose'!CW8,Local!C8,'Tuition Revenues'!CW8)</f>
        <v>63395556</v>
      </c>
      <c r="CX8" s="655">
        <f>SUM('State General Purpose'!DV8,'State Ed Special Purpose'!CX8,Local!D8,'Tuition Revenues'!CX8)</f>
        <v>67067392</v>
      </c>
      <c r="CY8" s="655">
        <f>SUM('State General Purpose'!DW8,'State Ed Special Purpose'!CY8,Local!E8,'Tuition Revenues'!CY8)</f>
        <v>69156380</v>
      </c>
      <c r="CZ8" s="655">
        <f>SUM('State General Purpose'!DX8,'State Ed Special Purpose'!CZ8,Local!F8,'Tuition Revenues'!CZ8)</f>
        <v>73558620</v>
      </c>
      <c r="DA8" s="655">
        <f>SUM('State General Purpose'!DY8,'State Ed Special Purpose'!DA8,Local!G8,'Tuition Revenues'!DA8)</f>
        <v>75401500</v>
      </c>
      <c r="DB8" s="655">
        <f>SUM('State General Purpose'!DZ8,'State Ed Special Purpose'!DB8,Local!H8,'Tuition Revenues'!DB8)</f>
        <v>82273300</v>
      </c>
      <c r="DC8" s="655">
        <f>SUM('State General Purpose'!EA8,'State Ed Special Purpose'!DC8,Local!I8,'Tuition Revenues'!DC8)</f>
        <v>91235200</v>
      </c>
      <c r="DD8" s="655">
        <f>SUM('State General Purpose'!EB8,'State Ed Special Purpose'!DD8,Local!J8,'Tuition Revenues'!DD8)</f>
        <v>98234100</v>
      </c>
      <c r="DE8" s="655">
        <f>SUM('State General Purpose'!EC8,'State Ed Special Purpose'!DE8,Local!K8,'Tuition Revenues'!DE8)</f>
        <v>99903750</v>
      </c>
      <c r="DF8" s="655">
        <f>SUM('State General Purpose'!ED8,'State Ed Special Purpose'!DF8,Local!L8,'Tuition Revenues'!DF8)</f>
        <v>99549400</v>
      </c>
      <c r="DG8" s="655">
        <f>SUM('State General Purpose'!EE8,'State Ed Special Purpose'!DG8,Local!M8,'Tuition Revenues'!DG8)</f>
        <v>97842800</v>
      </c>
      <c r="DH8" s="655">
        <f>SUM('State General Purpose'!EF8,'State Ed Special Purpose'!DH8,Local!N8,'Tuition Revenues'!DH8)</f>
        <v>104765500</v>
      </c>
      <c r="DI8" s="655">
        <f>SUM('State General Purpose'!EG8,'State Ed Special Purpose'!DI8,Local!O8,'Tuition Revenues'!DI8)</f>
        <v>109845800</v>
      </c>
      <c r="DJ8" s="654">
        <f>SUM('State General Purpose'!EH8,'State Ed Special Purpose'!DJ8,Local!P8,'Tuition Revenues'!DJ8)</f>
        <v>0</v>
      </c>
      <c r="DK8" s="655">
        <f>SUM('State General Purpose'!EI8,'State Ed Special Purpose'!DK8,Local!Q8,'Tuition Revenues'!DK8)</f>
        <v>0</v>
      </c>
      <c r="DL8" s="655">
        <f>SUM('State General Purpose'!EJ8,'State Ed Special Purpose'!DL8,Local!R8,'Tuition Revenues'!DL8)</f>
        <v>0</v>
      </c>
      <c r="DM8" s="655">
        <f>SUM('State General Purpose'!EK8,'State Ed Special Purpose'!DM8,Local!S8,'Tuition Revenues'!DM8)</f>
        <v>0</v>
      </c>
      <c r="DN8" s="655">
        <f>SUM('State General Purpose'!EL8,'State Ed Special Purpose'!DN8,Local!T8,'Tuition Revenues'!DN8)</f>
        <v>0</v>
      </c>
      <c r="DO8" s="655">
        <f>SUM('State General Purpose'!EM8,'State Ed Special Purpose'!DO8,Local!U8,'Tuition Revenues'!DO8)</f>
        <v>0</v>
      </c>
      <c r="DP8" s="655">
        <f>SUM('State General Purpose'!EN8,'State Ed Special Purpose'!DP8,Local!V8,'Tuition Revenues'!DP8)</f>
        <v>0</v>
      </c>
      <c r="DQ8" s="655">
        <f>SUM('State General Purpose'!EO8,'State Ed Special Purpose'!DQ8,Local!W8,'Tuition Revenues'!DQ8)</f>
        <v>0</v>
      </c>
      <c r="DR8" s="655">
        <f>SUM('State General Purpose'!EP8,'State Ed Special Purpose'!DR8,Local!X8,'Tuition Revenues'!DR8)</f>
        <v>0</v>
      </c>
      <c r="DS8" s="655">
        <f>SUM('State General Purpose'!EQ8,'State Ed Special Purpose'!DS8,Local!Y8,'Tuition Revenues'!DS8)</f>
        <v>0</v>
      </c>
      <c r="DT8" s="655">
        <f>SUM('State General Purpose'!ER8,'State Ed Special Purpose'!DT8,Local!Z8,'Tuition Revenues'!DT8)</f>
        <v>0</v>
      </c>
      <c r="DU8" s="655">
        <f>SUM('State General Purpose'!ES8,'State Ed Special Purpose'!DU8,Local!AA8,'Tuition Revenues'!DU8)</f>
        <v>0</v>
      </c>
      <c r="DV8" s="655">
        <f>SUM('State General Purpose'!ET8,'State Ed Special Purpose'!DV8,Local!AB8,'Tuition Revenues'!DV8)</f>
        <v>0</v>
      </c>
      <c r="DW8" s="654">
        <f>SUM('State General Purpose'!EU8,'State Ed Special Purpose'!DW8,Local!AC8,'Tuition Revenues'!DW8)</f>
        <v>0</v>
      </c>
      <c r="DX8" s="657">
        <f>SUM('State General Purpose'!EV8,'State Ed Special Purpose'!DX8,Local!AD8,'Tuition Revenues'!DX8)</f>
        <v>0</v>
      </c>
      <c r="DY8" s="657">
        <f>SUM('State General Purpose'!EW8,'State Ed Special Purpose'!DY8,Local!AE8,'Tuition Revenues'!DY8)</f>
        <v>0</v>
      </c>
      <c r="DZ8" s="657">
        <f>SUM('State General Purpose'!EX8,'State Ed Special Purpose'!DZ8,Local!AF8,'Tuition Revenues'!DZ8)</f>
        <v>0</v>
      </c>
      <c r="EA8" s="657">
        <f>SUM('State General Purpose'!EY8,'State Ed Special Purpose'!EA8,Local!AG8,'Tuition Revenues'!EA8)</f>
        <v>0</v>
      </c>
      <c r="EB8" s="657">
        <f>SUM('State General Purpose'!EZ8,'State Ed Special Purpose'!EB8,Local!AH8,'Tuition Revenues'!EB8)</f>
        <v>0</v>
      </c>
      <c r="EC8" s="657">
        <f>SUM('State General Purpose'!FA8,'State Ed Special Purpose'!EC8,Local!AI8,'Tuition Revenues'!EC8)</f>
        <v>0</v>
      </c>
      <c r="ED8" s="657">
        <f>SUM('State General Purpose'!FB8,'State Ed Special Purpose'!ED8,Local!AJ8,'Tuition Revenues'!ED8)</f>
        <v>0</v>
      </c>
      <c r="EE8" s="657">
        <f>SUM('State General Purpose'!FC8,'State Ed Special Purpose'!EE8,Local!AK8,'Tuition Revenues'!EE8)</f>
        <v>0</v>
      </c>
      <c r="EF8" s="657">
        <f>SUM('State General Purpose'!FD8,'State Ed Special Purpose'!EF8,Local!AL8,'Tuition Revenues'!EF8)</f>
        <v>49656400</v>
      </c>
      <c r="EG8" s="657">
        <f>SUM('State General Purpose'!FE8,'State Ed Special Purpose'!EG8,Local!AM8,'Tuition Revenues'!EG8)</f>
        <v>49368200</v>
      </c>
      <c r="EH8" s="657">
        <f>SUM('State General Purpose'!FF8,'State Ed Special Purpose'!EH8,Local!AN8,'Tuition Revenues'!EH8)</f>
        <v>52159200</v>
      </c>
      <c r="EI8" s="657">
        <f>SUM('State General Purpose'!FG8,'State Ed Special Purpose'!EI8,Local!AO8,'Tuition Revenues'!EI8)</f>
        <v>54400300</v>
      </c>
      <c r="EJ8" s="654">
        <f>SUM('State General Purpose'!FH8,'State Ed Special Purpose'!EJ8,Local!AP8,'Tuition Revenues'!EJ8)</f>
        <v>51813544</v>
      </c>
      <c r="EK8" s="657">
        <f>SUM('State General Purpose'!FI8,'State Ed Special Purpose'!EK8,Local!AQ8,'Tuition Revenues'!EK8)</f>
        <v>55649583</v>
      </c>
      <c r="EL8" s="657">
        <f>SUM('State General Purpose'!FJ8,'State Ed Special Purpose'!EL8,Local!AR8,'Tuition Revenues'!EL8)</f>
        <v>56807980</v>
      </c>
      <c r="EM8" s="657">
        <f>SUM('State General Purpose'!FK8,'State Ed Special Purpose'!EM8,Local!AS8,'Tuition Revenues'!EM8)</f>
        <v>60465220</v>
      </c>
      <c r="EN8" s="657">
        <f>SUM('State General Purpose'!FL8,'State Ed Special Purpose'!EN8,Local!AT8,'Tuition Revenues'!EN8)</f>
        <v>61762300</v>
      </c>
      <c r="EO8" s="657">
        <f>SUM('State General Purpose'!FM8,'State Ed Special Purpose'!EO8,Local!AU8,'Tuition Revenues'!EO8)</f>
        <v>66869000</v>
      </c>
      <c r="EP8" s="657">
        <f>SUM('State General Purpose'!FN8,'State Ed Special Purpose'!EP8,Local!AV8,'Tuition Revenues'!EP8)</f>
        <v>73432100</v>
      </c>
      <c r="EQ8" s="657">
        <f>SUM('State General Purpose'!FO8,'State Ed Special Purpose'!EQ8,Local!AW8,'Tuition Revenues'!EQ8)</f>
        <v>78668900</v>
      </c>
      <c r="ER8" s="657">
        <f>SUM('State General Purpose'!FP8,'State Ed Special Purpose'!ER8,Local!AX8,'Tuition Revenues'!ER8)</f>
        <v>80384850</v>
      </c>
      <c r="ES8" s="657">
        <f>SUM('State General Purpose'!FQ8,'State Ed Special Purpose'!ES8,Local!AY8,'Tuition Revenues'!ES8)</f>
        <v>30067900</v>
      </c>
      <c r="ET8" s="657">
        <f>SUM('State General Purpose'!FR8,'State Ed Special Purpose'!ET8,Local!AZ8,'Tuition Revenues'!ET8)</f>
        <v>29152100</v>
      </c>
      <c r="EU8" s="657">
        <f>SUM('State General Purpose'!FS8,'State Ed Special Purpose'!EU8,Local!BA8,'Tuition Revenues'!EU8)</f>
        <v>52606300</v>
      </c>
      <c r="EV8" s="657">
        <f>SUM('State General Purpose'!FT8,'State Ed Special Purpose'!EV8,Local!BB8,'Tuition Revenues'!EV8)</f>
        <v>55445500</v>
      </c>
      <c r="EW8" s="654">
        <f>SUM('State General Purpose'!FU8,'State Ed Special Purpose'!EW8,Local!BC8,'Tuition Revenues'!EW8)</f>
        <v>11582012</v>
      </c>
      <c r="EX8" s="657">
        <f>SUM('State General Purpose'!FV8,'State Ed Special Purpose'!EX8,Local!BD8,'Tuition Revenues'!EX8)</f>
        <v>11417809</v>
      </c>
      <c r="EY8" s="657">
        <f>SUM('State General Purpose'!FW8,'State Ed Special Purpose'!EY8,Local!BE8,'Tuition Revenues'!EY8)</f>
        <v>12348400</v>
      </c>
      <c r="EZ8" s="657">
        <f>SUM('State General Purpose'!FX8,'State Ed Special Purpose'!EZ8,Local!BF8,'Tuition Revenues'!EZ8)</f>
        <v>13093400</v>
      </c>
      <c r="FA8" s="657">
        <f>SUM('State General Purpose'!FY8,'State Ed Special Purpose'!FA8,Local!BG8,'Tuition Revenues'!FA8)</f>
        <v>13639200</v>
      </c>
      <c r="FB8" s="657">
        <f>SUM('State General Purpose'!FZ8,'State Ed Special Purpose'!FB8,Local!BH8,'Tuition Revenues'!FB8)</f>
        <v>15404300</v>
      </c>
      <c r="FC8" s="657">
        <f>SUM('State General Purpose'!GA8,'State Ed Special Purpose'!FC8,Local!BI8,'Tuition Revenues'!FC8)</f>
        <v>17803100</v>
      </c>
      <c r="FD8" s="657">
        <f>SUM('State General Purpose'!GB8,'State Ed Special Purpose'!FD8,Local!BJ8,'Tuition Revenues'!FD8)</f>
        <v>19565200</v>
      </c>
      <c r="FE8" s="657">
        <f>SUM('State General Purpose'!GC8,'State Ed Special Purpose'!FE8,Local!BK8,'Tuition Revenues'!FE8)</f>
        <v>19518900</v>
      </c>
      <c r="FF8" s="657">
        <f>SUM('State General Purpose'!GD8,'State Ed Special Purpose'!FF8,Local!BL8,'Tuition Revenues'!FF8)</f>
        <v>19825100</v>
      </c>
      <c r="FG8" s="657">
        <f>SUM('State General Purpose'!GE8,'State Ed Special Purpose'!FG8,Local!BM8,'Tuition Revenues'!FG8)</f>
        <v>19322500</v>
      </c>
      <c r="FH8" s="657">
        <f>SUM('State General Purpose'!GF8,'State Ed Special Purpose'!FH8,Local!BN8,'Tuition Revenues'!FH8)</f>
        <v>0</v>
      </c>
      <c r="FI8" s="657">
        <f>SUM('State General Purpose'!GG8,'State Ed Special Purpose'!FI8,Local!BO8,'Tuition Revenues'!FI8)</f>
        <v>0</v>
      </c>
      <c r="FJ8" s="658">
        <f>SUM('State General Purpose'!GI8,'State Ed Special Purpose'!FJ8,Local!BP8,'Tuition Revenues'!FJ8)</f>
        <v>0</v>
      </c>
      <c r="FK8" s="657">
        <f>SUM('State General Purpose'!GJ8,'State Ed Special Purpose'!FK8,Local!BQ8,'Tuition Revenues'!FK8)</f>
        <v>0</v>
      </c>
      <c r="FL8" s="657">
        <f>SUM('State General Purpose'!GK8,'State Ed Special Purpose'!FL8,Local!BR8,'Tuition Revenues'!FL8)</f>
        <v>0</v>
      </c>
      <c r="FM8" s="657">
        <f>SUM('State General Purpose'!GL8,'State Ed Special Purpose'!FM8,Local!BS8,'Tuition Revenues'!FM8)</f>
        <v>0</v>
      </c>
      <c r="FN8" s="657">
        <f>SUM('State General Purpose'!GM8,'State Ed Special Purpose'!FN8,Local!BT8,'Tuition Revenues'!FN8)</f>
        <v>0</v>
      </c>
      <c r="FO8" s="657">
        <f>SUM('State General Purpose'!GN8,'State Ed Special Purpose'!FO8,Local!BU8,'Tuition Revenues'!FO8)</f>
        <v>0</v>
      </c>
      <c r="FP8" s="657">
        <f>SUM('State General Purpose'!GO8,'State Ed Special Purpose'!FP8,Local!BV8,'Tuition Revenues'!FP8)</f>
        <v>0</v>
      </c>
      <c r="FQ8" s="657">
        <f>SUM('State General Purpose'!GP8,'State Ed Special Purpose'!FQ8,Local!BW8,'Tuition Revenues'!FQ8)</f>
        <v>0</v>
      </c>
      <c r="FR8" s="657">
        <f>SUM('State General Purpose'!GQ8,'State Ed Special Purpose'!FR8,Local!BX8,'Tuition Revenues'!FR8)</f>
        <v>0</v>
      </c>
      <c r="FS8" s="657">
        <f>SUM('State General Purpose'!GR8,'State Ed Special Purpose'!FS8,Local!BY8,'Tuition Revenues'!FS8)</f>
        <v>0</v>
      </c>
      <c r="FT8" s="657">
        <f>SUM('State General Purpose'!GS8,'State Ed Special Purpose'!FT8,Local!BZ8,'Tuition Revenues'!FT8)</f>
        <v>0</v>
      </c>
      <c r="FU8" s="657">
        <f>SUM('State General Purpose'!GT8,'State Ed Special Purpose'!FU8,Local!CA8,'Tuition Revenues'!FU8)</f>
        <v>0</v>
      </c>
      <c r="FV8" s="657">
        <f>SUM('State General Purpose'!GU8,'State Ed Special Purpose'!FV8,Local!CB8,'Tuition Revenues'!FV8)</f>
        <v>0</v>
      </c>
      <c r="FW8" s="657">
        <f>SUM('State General Purpose'!GV8,'State Ed Special Purpose'!FW8,Local!CC8,'Tuition Revenues'!FW8)</f>
        <v>0</v>
      </c>
      <c r="FX8" s="654">
        <f>SUM('State General Purpose'!GW8,'State Ed Special Purpose'!FX8,Local!CD8,'Tuition Revenues'!FX8)</f>
        <v>0</v>
      </c>
      <c r="FY8" s="657">
        <f>SUM('State General Purpose'!GX8,'State Ed Special Purpose'!FY8,Local!CE8,'Tuition Revenues'!FY8)</f>
        <v>0</v>
      </c>
      <c r="FZ8" s="657">
        <f>SUM('State General Purpose'!GY8,'State Ed Special Purpose'!FZ8,Local!CF8,'Tuition Revenues'!FZ8)</f>
        <v>0</v>
      </c>
      <c r="GA8" s="657">
        <f>SUM('State General Purpose'!GZ8,'State Ed Special Purpose'!GA8,Local!CG8,'Tuition Revenues'!GA8)</f>
        <v>0</v>
      </c>
      <c r="GB8" s="657">
        <f>SUM('State General Purpose'!HA8,'State Ed Special Purpose'!GB8,Local!CH8,'Tuition Revenues'!GB8)</f>
        <v>0</v>
      </c>
      <c r="GC8" s="657">
        <f>SUM('State General Purpose'!HB8,'State Ed Special Purpose'!GC8,Local!CI8,'Tuition Revenues'!GC8)</f>
        <v>0</v>
      </c>
      <c r="GD8" s="657">
        <f>SUM('State General Purpose'!HC8,'State Ed Special Purpose'!GD8,Local!CJ8,'Tuition Revenues'!GD8)</f>
        <v>0</v>
      </c>
      <c r="GE8" s="657">
        <f>SUM('State General Purpose'!HD8,'State Ed Special Purpose'!GE8,Local!CK8,'Tuition Revenues'!GE8)</f>
        <v>0</v>
      </c>
      <c r="GF8" s="657">
        <f>SUM('State General Purpose'!HE8,'State Ed Special Purpose'!GF8,Local!CL8,'Tuition Revenues'!GF8)</f>
        <v>0</v>
      </c>
      <c r="GG8" s="657">
        <f>SUM('State General Purpose'!HF8,'State Ed Special Purpose'!GG8,Local!CM8,'Tuition Revenues'!GG8)</f>
        <v>0</v>
      </c>
      <c r="GH8" s="657">
        <f>SUM('State General Purpose'!HG8,'State Ed Special Purpose'!GH8,Local!CN8,'Tuition Revenues'!GH8)</f>
        <v>0</v>
      </c>
      <c r="GI8" s="657">
        <f>SUM('State General Purpose'!HH8,'State Ed Special Purpose'!GI8,Local!CO8,'Tuition Revenues'!GI8)</f>
        <v>0</v>
      </c>
      <c r="GJ8" s="657">
        <f>SUM('State General Purpose'!HI8,'State Ed Special Purpose'!GJ8,Local!CP8,'Tuition Revenues'!GJ8)</f>
        <v>0</v>
      </c>
      <c r="GK8" s="654">
        <f>SUM('State General Purpose'!HJ8,'State Ed Special Purpose'!GK8,Local!CQ8,'Tuition Revenues'!GK8)</f>
        <v>0</v>
      </c>
      <c r="GL8" s="657">
        <f>SUM('State General Purpose'!HK8,'State Ed Special Purpose'!GL8,Local!CR8,'Tuition Revenues'!GL8)</f>
        <v>0</v>
      </c>
      <c r="GM8" s="657">
        <f>SUM('State General Purpose'!HL8,'State Ed Special Purpose'!GM8,Local!CS8,'Tuition Revenues'!GM8)</f>
        <v>0</v>
      </c>
      <c r="GN8" s="657">
        <f>SUM('State General Purpose'!HM8,'State Ed Special Purpose'!GN8,Local!CT8,'Tuition Revenues'!GN8)</f>
        <v>0</v>
      </c>
      <c r="GO8" s="657">
        <f>SUM('State General Purpose'!HN8,'State Ed Special Purpose'!GO8,Local!CU8,'Tuition Revenues'!GO8)</f>
        <v>0</v>
      </c>
      <c r="GP8" s="657">
        <f>SUM('State General Purpose'!HO8,'State Ed Special Purpose'!GP8,Local!CV8,'Tuition Revenues'!GP8)</f>
        <v>0</v>
      </c>
      <c r="GQ8" s="657">
        <f>SUM('State General Purpose'!HP8,'State Ed Special Purpose'!GQ8,Local!CW8,'Tuition Revenues'!GQ8)</f>
        <v>0</v>
      </c>
      <c r="GR8" s="657">
        <f>SUM('State General Purpose'!HQ8,'State Ed Special Purpose'!GR8,Local!CX8,'Tuition Revenues'!GR8)</f>
        <v>0</v>
      </c>
      <c r="GS8" s="657">
        <f>SUM('State General Purpose'!HR8,'State Ed Special Purpose'!GS8,Local!CY8,'Tuition Revenues'!GS8)</f>
        <v>0</v>
      </c>
      <c r="GT8" s="657">
        <f>SUM('State General Purpose'!HS8,'State Ed Special Purpose'!GT8,Local!CZ8,'Tuition Revenues'!GT8)</f>
        <v>0</v>
      </c>
      <c r="GU8" s="657">
        <f>SUM('State General Purpose'!HT8,'State Ed Special Purpose'!GU8,Local!DA8,'Tuition Revenues'!GU8)</f>
        <v>0</v>
      </c>
      <c r="GV8" s="657">
        <f>SUM('State General Purpose'!HU8,'State Ed Special Purpose'!GV8,Local!DB8,'Tuition Revenues'!GV8)</f>
        <v>0</v>
      </c>
      <c r="GW8" s="657">
        <f>SUM('State General Purpose'!HV8,'State Ed Special Purpose'!GW8,Local!DC8,'Tuition Revenues'!GW8)</f>
        <v>0</v>
      </c>
    </row>
    <row r="9" spans="1:205" s="205" customFormat="1" ht="12.75" customHeight="1">
      <c r="A9" s="653" t="s">
        <v>2</v>
      </c>
      <c r="B9" s="654">
        <f>SUM('State General Purpose'!R9,'State Ed Special Purpose'!B9,'Tuition Revenues'!B9)</f>
        <v>2108437410</v>
      </c>
      <c r="C9" s="655">
        <f>SUM('State General Purpose'!S9,'State Ed Special Purpose'!C9,'Tuition Revenues'!C9)</f>
        <v>2073879283</v>
      </c>
      <c r="D9" s="655">
        <f>SUM('State General Purpose'!T9,'State Ed Special Purpose'!D9,'Tuition Revenues'!D9)</f>
        <v>2263303790</v>
      </c>
      <c r="E9" s="655">
        <f>SUM('State General Purpose'!U9,'State Ed Special Purpose'!E9,'Tuition Revenues'!E9)</f>
        <v>2390772272</v>
      </c>
      <c r="F9" s="655">
        <f>SUM('State General Purpose'!V9,'State Ed Special Purpose'!F9,'Tuition Revenues'!F9)</f>
        <v>2633691104</v>
      </c>
      <c r="G9" s="655">
        <f>SUM('State General Purpose'!W9,'State Ed Special Purpose'!G9,'Tuition Revenues'!G9)</f>
        <v>2841954754</v>
      </c>
      <c r="H9" s="655">
        <f>SUM('State General Purpose'!X9,'State Ed Special Purpose'!H9,'Tuition Revenues'!H9)</f>
        <v>3116045105</v>
      </c>
      <c r="I9" s="655">
        <f>SUM('State General Purpose'!Y9,'State Ed Special Purpose'!I9,'Tuition Revenues'!I9)</f>
        <v>3215245297</v>
      </c>
      <c r="J9" s="655">
        <f>SUM('State General Purpose'!Z9,'State Ed Special Purpose'!J9,'Tuition Revenues'!J9)</f>
        <v>3173655261</v>
      </c>
      <c r="K9" s="655">
        <f>SUM('State General Purpose'!AA9,'State Ed Special Purpose'!K9,'Tuition Revenues'!K9)</f>
        <v>2959710721</v>
      </c>
      <c r="L9" s="655">
        <f>SUM('State General Purpose'!AB9,'State Ed Special Purpose'!L9,'Tuition Revenues'!L9)</f>
        <v>3124681231</v>
      </c>
      <c r="M9" s="655">
        <f>SUM('State General Purpose'!AC9,'State Ed Special Purpose'!M9,'Tuition Revenues'!M9)</f>
        <v>3087372981</v>
      </c>
      <c r="N9" s="655">
        <f>SUM('State General Purpose'!AD9,'State Ed Special Purpose'!N9,'Tuition Revenues'!N9)</f>
        <v>3069255200</v>
      </c>
      <c r="O9" s="655">
        <f>SUM('State General Purpose'!AE9,'State Ed Special Purpose'!O9,'Tuition Revenues'!O9)</f>
        <v>3626206859</v>
      </c>
      <c r="P9" s="654">
        <f>SUM('State General Purpose'!AG9,'State Ed Special Purpose'!P9,'Tuition Revenues'!P9)</f>
        <v>1190560350</v>
      </c>
      <c r="Q9" s="655">
        <f>SUM('State General Purpose'!AH9,'State Ed Special Purpose'!Q9,'Tuition Revenues'!Q9)</f>
        <v>1135520593</v>
      </c>
      <c r="R9" s="655">
        <f>SUM('State General Purpose'!AI9,'State Ed Special Purpose'!R9,'Tuition Revenues'!R9)</f>
        <v>1218538533</v>
      </c>
      <c r="S9" s="655">
        <f>SUM('State General Purpose'!AJ9,'State Ed Special Purpose'!S9,'Tuition Revenues'!S9)</f>
        <v>1282414502</v>
      </c>
      <c r="T9" s="655">
        <f>SUM('State General Purpose'!AK9,'State Ed Special Purpose'!T9,'Tuition Revenues'!T9)</f>
        <v>1404720114</v>
      </c>
      <c r="U9" s="655">
        <f>SUM('State General Purpose'!AL9,'State Ed Special Purpose'!U9,'Tuition Revenues'!U9)</f>
        <v>1497590549</v>
      </c>
      <c r="V9" s="655">
        <f>SUM('State General Purpose'!AM9,'State Ed Special Purpose'!V9,'Tuition Revenues'!V9)</f>
        <v>2027392561</v>
      </c>
      <c r="W9" s="655">
        <f>SUM('State General Purpose'!AN9,'State Ed Special Purpose'!W9,'Tuition Revenues'!W9)</f>
        <v>2073596595</v>
      </c>
      <c r="X9" s="655">
        <f>SUM('State General Purpose'!AO9,'State Ed Special Purpose'!X9,'Tuition Revenues'!X9)</f>
        <v>2404558278</v>
      </c>
      <c r="Y9" s="655">
        <f>SUM('State General Purpose'!AP9,'State Ed Special Purpose'!Y9,'Tuition Revenues'!Y9)</f>
        <v>2238670923</v>
      </c>
      <c r="Z9" s="655">
        <f>SUM('State General Purpose'!AQ9,'State Ed Special Purpose'!Z9,'Tuition Revenues'!Z9)</f>
        <v>2371630339</v>
      </c>
      <c r="AA9" s="655">
        <f>SUM('State General Purpose'!AR9,'State Ed Special Purpose'!AA9,'Tuition Revenues'!AA9)</f>
        <v>2329114679</v>
      </c>
      <c r="AB9" s="655">
        <f>SUM('State General Purpose'!AS9,'State Ed Special Purpose'!AB9,'Tuition Revenues'!AB9)</f>
        <v>2330409200.2751999</v>
      </c>
      <c r="AC9" s="655">
        <f>SUM('State General Purpose'!AT9,'State Ed Special Purpose'!AC9,'Tuition Revenues'!AC9)</f>
        <v>2770885495</v>
      </c>
      <c r="AD9" s="654">
        <f>SUM('State General Purpose'!AV9,'State Ed Special Purpose'!AD9,'Tuition Revenues'!AD9)</f>
        <v>603116728</v>
      </c>
      <c r="AE9" s="655">
        <f>SUM('State General Purpose'!AW9,'State Ed Special Purpose'!AE9,'Tuition Revenues'!AE9)</f>
        <v>616160557</v>
      </c>
      <c r="AF9" s="655">
        <f>SUM('State General Purpose'!AX9,'State Ed Special Purpose'!AF9,'Tuition Revenues'!AF9)</f>
        <v>692600732</v>
      </c>
      <c r="AG9" s="655">
        <f>SUM('State General Purpose'!AY9,'State Ed Special Purpose'!AG9,'Tuition Revenues'!AG9)</f>
        <v>739210295</v>
      </c>
      <c r="AH9" s="655">
        <f>SUM('State General Purpose'!AZ9,'State Ed Special Purpose'!AH9,'Tuition Revenues'!AH9)</f>
        <v>823349776</v>
      </c>
      <c r="AI9" s="655">
        <f>SUM('State General Purpose'!BA9,'State Ed Special Purpose'!AI9,'Tuition Revenues'!AI9)</f>
        <v>889268100</v>
      </c>
      <c r="AJ9" s="655">
        <f>SUM('State General Purpose'!BB9,'State Ed Special Purpose'!AJ9,'Tuition Revenues'!AJ9)</f>
        <v>580509383</v>
      </c>
      <c r="AK9" s="655">
        <f>SUM('State General Purpose'!BC9,'State Ed Special Purpose'!AK9,'Tuition Revenues'!AK9)</f>
        <v>617850527</v>
      </c>
      <c r="AL9" s="655">
        <f>SUM('State General Purpose'!BD9,'State Ed Special Purpose'!AL9,'Tuition Revenues'!AL9)</f>
        <v>270542374</v>
      </c>
      <c r="AM9" s="655">
        <f>SUM('State General Purpose'!BE9,'State Ed Special Purpose'!AM9,'Tuition Revenues'!AM9)</f>
        <v>248783206</v>
      </c>
      <c r="AN9" s="655">
        <f>SUM('State General Purpose'!BF9,'State Ed Special Purpose'!AN9,'Tuition Revenues'!AN9)</f>
        <v>258633917</v>
      </c>
      <c r="AO9" s="655">
        <f>SUM('State General Purpose'!BG9,'State Ed Special Purpose'!AO9,'Tuition Revenues'!AO9)</f>
        <v>252532563</v>
      </c>
      <c r="AP9" s="655">
        <f>SUM('State General Purpose'!BH9,'State Ed Special Purpose'!AP9,'Tuition Revenues'!AP9)</f>
        <v>235992150.752</v>
      </c>
      <c r="AQ9" s="655">
        <f>SUM('State General Purpose'!BI9,'State Ed Special Purpose'!AQ9,'Tuition Revenues'!AQ9)</f>
        <v>275429284</v>
      </c>
      <c r="AR9" s="654">
        <f>SUM('State General Purpose'!BK9,'State Ed Special Purpose'!AR9,'Tuition Revenues'!AR9)</f>
        <v>278206688</v>
      </c>
      <c r="AS9" s="655">
        <f>SUM('State General Purpose'!BL9,'State Ed Special Purpose'!AS9,'Tuition Revenues'!AS9)</f>
        <v>275257169</v>
      </c>
      <c r="AT9" s="655">
        <f>SUM('State General Purpose'!BM9,'State Ed Special Purpose'!AT9,'Tuition Revenues'!AT9)</f>
        <v>301055413</v>
      </c>
      <c r="AU9" s="655">
        <f>SUM('State General Purpose'!BN9,'State Ed Special Purpose'!AU9,'Tuition Revenues'!AU9)</f>
        <v>314110334</v>
      </c>
      <c r="AV9" s="655">
        <f>SUM('State General Purpose'!BO9,'State Ed Special Purpose'!AV9,'Tuition Revenues'!AV9)</f>
        <v>338378027</v>
      </c>
      <c r="AW9" s="655">
        <f>SUM('State General Purpose'!BP9,'State Ed Special Purpose'!AW9,'Tuition Revenues'!AW9)</f>
        <v>375940124</v>
      </c>
      <c r="AX9" s="655">
        <f>SUM('State General Purpose'!BQ9,'State Ed Special Purpose'!AX9,'Tuition Revenues'!AX9)</f>
        <v>415392236</v>
      </c>
      <c r="AY9" s="655">
        <f>SUM('State General Purpose'!BR9,'State Ed Special Purpose'!AY9,'Tuition Revenues'!AY9)</f>
        <v>417377212</v>
      </c>
      <c r="AZ9" s="655">
        <f>SUM('State General Purpose'!BS9,'State Ed Special Purpose'!AZ9,'Tuition Revenues'!AZ9)</f>
        <v>395752106</v>
      </c>
      <c r="BA9" s="655">
        <f>SUM('State General Purpose'!BT9,'State Ed Special Purpose'!BA9,'Tuition Revenues'!BA9)</f>
        <v>372083563</v>
      </c>
      <c r="BB9" s="655">
        <f>SUM('State General Purpose'!BU9,'State Ed Special Purpose'!BB9,'Tuition Revenues'!BB9)</f>
        <v>390802143</v>
      </c>
      <c r="BC9" s="655">
        <f>SUM('State General Purpose'!BV9,'State Ed Special Purpose'!BC9,'Tuition Revenues'!BC9)</f>
        <v>389684044</v>
      </c>
      <c r="BD9" s="655">
        <f>SUM('State General Purpose'!BW9,'State Ed Special Purpose'!BD9,'Tuition Revenues'!BD9)</f>
        <v>380757658.13599998</v>
      </c>
      <c r="BE9" s="655">
        <f>SUM('State General Purpose'!BX9,'State Ed Special Purpose'!BE9,'Tuition Revenues'!BE9)</f>
        <v>439574640</v>
      </c>
      <c r="BF9" s="654">
        <f>SUM('State General Purpose'!BZ9,'State Ed Special Purpose'!BF9,'Tuition Revenues'!BF9)</f>
        <v>0</v>
      </c>
      <c r="BG9" s="655">
        <f>SUM('State General Purpose'!CA9,'State Ed Special Purpose'!BG9,'Tuition Revenues'!BG9)</f>
        <v>0</v>
      </c>
      <c r="BH9" s="655">
        <f>SUM('State General Purpose'!CB9,'State Ed Special Purpose'!BH9,'Tuition Revenues'!BH9)</f>
        <v>0</v>
      </c>
      <c r="BI9" s="655">
        <f>SUM('State General Purpose'!CC9,'State Ed Special Purpose'!BI9,'Tuition Revenues'!BI9)</f>
        <v>0</v>
      </c>
      <c r="BJ9" s="655">
        <f>SUM('State General Purpose'!CD9,'State Ed Special Purpose'!BJ9,'Tuition Revenues'!BJ9)</f>
        <v>0</v>
      </c>
      <c r="BK9" s="655">
        <f>SUM('State General Purpose'!CE9,'State Ed Special Purpose'!BK9,'Tuition Revenues'!BK9)</f>
        <v>0</v>
      </c>
      <c r="BL9" s="655">
        <f>SUM('State General Purpose'!CF9,'State Ed Special Purpose'!BL9,'Tuition Revenues'!BL9)</f>
        <v>0</v>
      </c>
      <c r="BM9" s="655">
        <f>SUM('State General Purpose'!CG9,'State Ed Special Purpose'!BM9,'Tuition Revenues'!BM9)</f>
        <v>83592771</v>
      </c>
      <c r="BN9" s="655">
        <f>SUM('State General Purpose'!CH9,'State Ed Special Purpose'!BN9,'Tuition Revenues'!BN9)</f>
        <v>81157165</v>
      </c>
      <c r="BO9" s="655">
        <f>SUM('State General Purpose'!CI9,'State Ed Special Purpose'!BO9,'Tuition Revenues'!BO9)</f>
        <v>79329704</v>
      </c>
      <c r="BP9" s="655">
        <f>SUM('State General Purpose'!CJ9,'State Ed Special Purpose'!BP9,'Tuition Revenues'!BP9)</f>
        <v>82253735</v>
      </c>
      <c r="BQ9" s="655">
        <f>SUM('State General Purpose'!CK9,'State Ed Special Purpose'!BQ9,'Tuition Revenues'!BQ9)</f>
        <v>95587105</v>
      </c>
      <c r="BR9" s="655">
        <f>SUM('State General Purpose'!CL9,'State Ed Special Purpose'!BR9,'Tuition Revenues'!BR9)</f>
        <v>101915200.34720001</v>
      </c>
      <c r="BS9" s="655">
        <f>SUM('State General Purpose'!CM9,'State Ed Special Purpose'!BS9,'Tuition Revenues'!BS9)</f>
        <v>116929482</v>
      </c>
      <c r="BT9" s="654">
        <f>SUM('State General Purpose'!CO9,'State Ed Special Purpose'!BT9,'Tuition Revenues'!BT9)</f>
        <v>36553644</v>
      </c>
      <c r="BU9" s="655">
        <f>SUM('State General Purpose'!CP9,'State Ed Special Purpose'!BU9,'Tuition Revenues'!BU9)</f>
        <v>35761200</v>
      </c>
      <c r="BV9" s="655">
        <f>SUM('State General Purpose'!CQ9,'State Ed Special Purpose'!BV9,'Tuition Revenues'!BV9)</f>
        <v>38216413</v>
      </c>
      <c r="BW9" s="655">
        <f>SUM('State General Purpose'!CR9,'State Ed Special Purpose'!BW9,'Tuition Revenues'!BW9)</f>
        <v>40478241</v>
      </c>
      <c r="BX9" s="655">
        <f>SUM('State General Purpose'!CS9,'State Ed Special Purpose'!BX9,'Tuition Revenues'!BX9)</f>
        <v>51035540</v>
      </c>
      <c r="BY9" s="655">
        <f>SUM('State General Purpose'!CT9,'State Ed Special Purpose'!BY9,'Tuition Revenues'!BY9)</f>
        <v>61691513</v>
      </c>
      <c r="BZ9" s="655">
        <f>SUM('State General Purpose'!CU9,'State Ed Special Purpose'!BZ9,'Tuition Revenues'!BZ9)</f>
        <v>71703963</v>
      </c>
      <c r="CA9" s="655">
        <f>SUM('State General Purpose'!CV9,'State Ed Special Purpose'!CA9,'Tuition Revenues'!CA9)</f>
        <v>0</v>
      </c>
      <c r="CB9" s="655">
        <f>SUM('State General Purpose'!CW9,'State Ed Special Purpose'!CB9,'Tuition Revenues'!CB9)</f>
        <v>0</v>
      </c>
      <c r="CC9" s="655">
        <f>SUM('State General Purpose'!CX9,'State Ed Special Purpose'!CC9,'Tuition Revenues'!CC9)</f>
        <v>0</v>
      </c>
      <c r="CD9" s="655">
        <f>SUM('State General Purpose'!CY9,'State Ed Special Purpose'!CD9,'Tuition Revenues'!CD9)</f>
        <v>0</v>
      </c>
      <c r="CE9" s="655">
        <f>SUM('State General Purpose'!CZ9,'State Ed Special Purpose'!CE9,'Tuition Revenues'!CE9)</f>
        <v>0</v>
      </c>
      <c r="CF9" s="655">
        <f>SUM('State General Purpose'!DA9,'State Ed Special Purpose'!CF9,'Tuition Revenues'!CF9)</f>
        <v>0</v>
      </c>
      <c r="CG9" s="655">
        <f>SUM('State General Purpose'!DB9,'State Ed Special Purpose'!CG9,'Tuition Revenues'!CG9)</f>
        <v>0</v>
      </c>
      <c r="CH9" s="654">
        <f>SUM('State General Purpose'!DD9,'State Ed Special Purpose'!CH9,'Tuition Revenues'!CH9)</f>
        <v>0</v>
      </c>
      <c r="CI9" s="655">
        <f>SUM('State General Purpose'!DE9,'State Ed Special Purpose'!CI9,'Tuition Revenues'!CI9)</f>
        <v>11179764</v>
      </c>
      <c r="CJ9" s="655">
        <f>SUM('State General Purpose'!DF9,'State Ed Special Purpose'!CJ9,'Tuition Revenues'!CJ9)</f>
        <v>12892699</v>
      </c>
      <c r="CK9" s="655">
        <f>SUM('State General Purpose'!DG9,'State Ed Special Purpose'!CK9,'Tuition Revenues'!CK9)</f>
        <v>14558900</v>
      </c>
      <c r="CL9" s="655">
        <f>SUM('State General Purpose'!DH9,'State Ed Special Purpose'!CL9,'Tuition Revenues'!CL9)</f>
        <v>16050647</v>
      </c>
      <c r="CM9" s="655">
        <f>SUM('State General Purpose'!DI9,'State Ed Special Purpose'!CM9,'Tuition Revenues'!CM9)</f>
        <v>17464468</v>
      </c>
      <c r="CN9" s="655">
        <f>SUM('State General Purpose'!DJ9,'State Ed Special Purpose'!CN9,'Tuition Revenues'!CN9)</f>
        <v>21046962</v>
      </c>
      <c r="CO9" s="655">
        <f>SUM('State General Purpose'!DK9,'State Ed Special Purpose'!CO9,'Tuition Revenues'!CO9)</f>
        <v>22828192</v>
      </c>
      <c r="CP9" s="655">
        <f>SUM('State General Purpose'!DL9,'State Ed Special Purpose'!CP9,'Tuition Revenues'!CP9)</f>
        <v>21645338</v>
      </c>
      <c r="CQ9" s="655">
        <f>SUM('State General Purpose'!DM9,'State Ed Special Purpose'!CQ9,'Tuition Revenues'!CQ9)</f>
        <v>20843325</v>
      </c>
      <c r="CR9" s="655">
        <f>SUM('State General Purpose'!DN9,'State Ed Special Purpose'!CR9,'Tuition Revenues'!CR9)</f>
        <v>21361097</v>
      </c>
      <c r="CS9" s="655">
        <f>SUM('State General Purpose'!DO9,'State Ed Special Purpose'!CS9,'Tuition Revenues'!CS9)</f>
        <v>20454590</v>
      </c>
      <c r="CT9" s="655">
        <f>SUM('State General Purpose'!DP9,'State Ed Special Purpose'!CT9,'Tuition Revenues'!CT9)</f>
        <v>20180990.489599999</v>
      </c>
      <c r="CU9" s="655">
        <f>SUM('State General Purpose'!DQ9,'State Ed Special Purpose'!CU9,'Tuition Revenues'!CU9)</f>
        <v>23387958</v>
      </c>
      <c r="CV9" s="656">
        <f>SUM('State General Purpose'!DT9,'State Ed Special Purpose'!CV9,Local!B9,'Tuition Revenues'!CV9)</f>
        <v>1258686049.8499999</v>
      </c>
      <c r="CW9" s="655">
        <f>SUM('State General Purpose'!DU9,'State Ed Special Purpose'!CW9,Local!C9,'Tuition Revenues'!CW9)</f>
        <v>1289147671.1799998</v>
      </c>
      <c r="CX9" s="655">
        <f>SUM('State General Purpose'!DV9,'State Ed Special Purpose'!CX9,Local!D9,'Tuition Revenues'!CX9)</f>
        <v>1385325937</v>
      </c>
      <c r="CY9" s="655">
        <f>SUM('State General Purpose'!DW9,'State Ed Special Purpose'!CY9,Local!E9,'Tuition Revenues'!CY9)</f>
        <v>1432657875</v>
      </c>
      <c r="CZ9" s="655">
        <f>SUM('State General Purpose'!DX9,'State Ed Special Purpose'!CZ9,Local!F9,'Tuition Revenues'!CZ9)</f>
        <v>1522740067.6800001</v>
      </c>
      <c r="DA9" s="655">
        <f>SUM('State General Purpose'!DY9,'State Ed Special Purpose'!DA9,Local!G9,'Tuition Revenues'!DA9)</f>
        <v>1595150262.77</v>
      </c>
      <c r="DB9" s="655">
        <f>SUM('State General Purpose'!DZ9,'State Ed Special Purpose'!DB9,Local!H9,'Tuition Revenues'!DB9)</f>
        <v>1743382819</v>
      </c>
      <c r="DC9" s="655">
        <f>SUM('State General Purpose'!EA9,'State Ed Special Purpose'!DC9,Local!I9,'Tuition Revenues'!DC9)</f>
        <v>1653002415</v>
      </c>
      <c r="DD9" s="655">
        <f>SUM('State General Purpose'!EB9,'State Ed Special Purpose'!DD9,Local!J9,'Tuition Revenues'!DD9)</f>
        <v>1681580101.02</v>
      </c>
      <c r="DE9" s="655">
        <f>SUM('State General Purpose'!EC9,'State Ed Special Purpose'!DE9,Local!K9,'Tuition Revenues'!DE9)</f>
        <v>1748659089</v>
      </c>
      <c r="DF9" s="655">
        <f>SUM('State General Purpose'!ED9,'State Ed Special Purpose'!DF9,Local!L9,'Tuition Revenues'!DF9)</f>
        <v>1871459962.0899999</v>
      </c>
      <c r="DG9" s="655">
        <f>SUM('State General Purpose'!EE9,'State Ed Special Purpose'!DG9,Local!M9,'Tuition Revenues'!DG9)</f>
        <v>1903829440.02</v>
      </c>
      <c r="DH9" s="655">
        <f>SUM('State General Purpose'!EF9,'State Ed Special Purpose'!DH9,Local!N9,'Tuition Revenues'!DH9)</f>
        <v>1924288120</v>
      </c>
      <c r="DI9" s="655">
        <f>SUM('State General Purpose'!EG9,'State Ed Special Purpose'!DI9,Local!O9,'Tuition Revenues'!DI9)</f>
        <v>1941074133</v>
      </c>
      <c r="DJ9" s="654">
        <f>SUM('State General Purpose'!EH9,'State Ed Special Purpose'!DJ9,Local!P9,'Tuition Revenues'!DJ9)</f>
        <v>0</v>
      </c>
      <c r="DK9" s="655">
        <f>SUM('State General Purpose'!EI9,'State Ed Special Purpose'!DK9,Local!Q9,'Tuition Revenues'!DK9)</f>
        <v>0</v>
      </c>
      <c r="DL9" s="655">
        <f>SUM('State General Purpose'!EJ9,'State Ed Special Purpose'!DL9,Local!R9,'Tuition Revenues'!DL9)</f>
        <v>0</v>
      </c>
      <c r="DM9" s="655">
        <f>SUM('State General Purpose'!EK9,'State Ed Special Purpose'!DM9,Local!S9,'Tuition Revenues'!DM9)</f>
        <v>362779744.32999998</v>
      </c>
      <c r="DN9" s="655">
        <f>SUM('State General Purpose'!EL9,'State Ed Special Purpose'!DN9,Local!T9,'Tuition Revenues'!DN9)</f>
        <v>378609282.55000001</v>
      </c>
      <c r="DO9" s="655">
        <f>SUM('State General Purpose'!EM9,'State Ed Special Purpose'!DO9,Local!U9,'Tuition Revenues'!DO9)</f>
        <v>415368941</v>
      </c>
      <c r="DP9" s="655">
        <f>SUM('State General Purpose'!EN9,'State Ed Special Purpose'!DP9,Local!V9,'Tuition Revenues'!DP9)</f>
        <v>413524335</v>
      </c>
      <c r="DQ9" s="655">
        <f>SUM('State General Purpose'!EO9,'State Ed Special Purpose'!DQ9,Local!W9,'Tuition Revenues'!DQ9)</f>
        <v>499615831.88</v>
      </c>
      <c r="DR9" s="655">
        <f>SUM('State General Purpose'!EP9,'State Ed Special Purpose'!DR9,Local!X9,'Tuition Revenues'!DR9)</f>
        <v>559762635</v>
      </c>
      <c r="DS9" s="655">
        <f>SUM('State General Purpose'!EQ9,'State Ed Special Purpose'!DS9,Local!Y9,'Tuition Revenues'!DS9)</f>
        <v>808077436.14999998</v>
      </c>
      <c r="DT9" s="655">
        <f>SUM('State General Purpose'!ER9,'State Ed Special Purpose'!DT9,Local!Z9,'Tuition Revenues'!DT9)</f>
        <v>814698571.89999998</v>
      </c>
      <c r="DU9" s="655">
        <f>SUM('State General Purpose'!ES9,'State Ed Special Purpose'!DU9,Local!AA9,'Tuition Revenues'!DU9)</f>
        <v>1186727747</v>
      </c>
      <c r="DV9" s="655">
        <f>SUM('State General Purpose'!ET9,'State Ed Special Purpose'!DV9,Local!AB9,'Tuition Revenues'!DV9)</f>
        <v>1199680467</v>
      </c>
      <c r="DW9" s="654">
        <f>SUM('State General Purpose'!EU9,'State Ed Special Purpose'!DW9,Local!AC9,'Tuition Revenues'!DW9)</f>
        <v>1106037062.79</v>
      </c>
      <c r="DX9" s="657">
        <f>SUM('State General Purpose'!EV9,'State Ed Special Purpose'!DX9,Local!AD9,'Tuition Revenues'!DX9)</f>
        <v>1187513634</v>
      </c>
      <c r="DY9" s="657">
        <f>SUM('State General Purpose'!EW9,'State Ed Special Purpose'!DY9,Local!AE9,'Tuition Revenues'!DY9)</f>
        <v>1228674400</v>
      </c>
      <c r="DZ9" s="657">
        <f>SUM('State General Purpose'!EX9,'State Ed Special Purpose'!DZ9,Local!AF9,'Tuition Revenues'!DZ9)</f>
        <v>954495523.62000012</v>
      </c>
      <c r="EA9" s="657">
        <f>SUM('State General Purpose'!EY9,'State Ed Special Purpose'!EA9,Local!AG9,'Tuition Revenues'!EA9)</f>
        <v>999152739.83999991</v>
      </c>
      <c r="EB9" s="657">
        <f>SUM('State General Purpose'!EZ9,'State Ed Special Purpose'!EB9,Local!AH9,'Tuition Revenues'!EB9)</f>
        <v>1085209651</v>
      </c>
      <c r="EC9" s="657">
        <f>SUM('State General Purpose'!FA9,'State Ed Special Purpose'!EC9,Local!AI9,'Tuition Revenues'!EC9)</f>
        <v>1061253573</v>
      </c>
      <c r="ED9" s="657">
        <f>SUM('State General Purpose'!FB9,'State Ed Special Purpose'!ED9,Local!AJ9,'Tuition Revenues'!ED9)</f>
        <v>1031386174.0699999</v>
      </c>
      <c r="EE9" s="657">
        <f>SUM('State General Purpose'!FC9,'State Ed Special Purpose'!EE9,Local!AK9,'Tuition Revenues'!EE9)</f>
        <v>1069668375</v>
      </c>
      <c r="EF9" s="657">
        <f>SUM('State General Purpose'!FD9,'State Ed Special Purpose'!EF9,Local!AL9,'Tuition Revenues'!EF9)</f>
        <v>938941966.17000008</v>
      </c>
      <c r="EG9" s="657">
        <f>SUM('State General Purpose'!FE9,'State Ed Special Purpose'!EG9,Local!AM9,'Tuition Revenues'!EG9)</f>
        <v>963194369.76000011</v>
      </c>
      <c r="EH9" s="657">
        <f>SUM('State General Purpose'!FF9,'State Ed Special Purpose'!EH9,Local!AN9,'Tuition Revenues'!EH9)</f>
        <v>637031608</v>
      </c>
      <c r="EI9" s="657">
        <f>SUM('State General Purpose'!FG9,'State Ed Special Purpose'!EI9,Local!AO9,'Tuition Revenues'!EI9)</f>
        <v>636436309</v>
      </c>
      <c r="EJ9" s="654">
        <f>SUM('State General Purpose'!FH9,'State Ed Special Purpose'!EJ9,Local!AP9,'Tuition Revenues'!EJ9)</f>
        <v>135420395.18000001</v>
      </c>
      <c r="EK9" s="657">
        <f>SUM('State General Purpose'!FI9,'State Ed Special Purpose'!EK9,Local!AQ9,'Tuition Revenues'!EK9)</f>
        <v>146417148</v>
      </c>
      <c r="EL9" s="657">
        <f>SUM('State General Purpose'!FJ9,'State Ed Special Purpose'!EL9,Local!AR9,'Tuition Revenues'!EL9)</f>
        <v>178643662</v>
      </c>
      <c r="EM9" s="657">
        <f>SUM('State General Purpose'!FK9,'State Ed Special Purpose'!EM9,Local!AS9,'Tuition Revenues'!EM9)</f>
        <v>190782660.07999998</v>
      </c>
      <c r="EN9" s="657">
        <f>SUM('State General Purpose'!FL9,'State Ed Special Purpose'!EN9,Local!AT9,'Tuition Revenues'!EN9)</f>
        <v>201662295.22</v>
      </c>
      <c r="EO9" s="657">
        <f>SUM('State General Purpose'!FM9,'State Ed Special Purpose'!EO9,Local!AU9,'Tuition Revenues'!EO9)</f>
        <v>226021530</v>
      </c>
      <c r="EP9" s="657">
        <f>SUM('State General Purpose'!FN9,'State Ed Special Purpose'!EP9,Local!AV9,'Tuition Revenues'!EP9)</f>
        <v>161760487</v>
      </c>
      <c r="EQ9" s="657">
        <f>SUM('State General Purpose'!FO9,'State Ed Special Purpose'!EQ9,Local!AW9,'Tuition Revenues'!EQ9)</f>
        <v>134716414.06999999</v>
      </c>
      <c r="ER9" s="657">
        <f>SUM('State General Purpose'!FP9,'State Ed Special Purpose'!ER9,Local!AX9,'Tuition Revenues'!ER9)</f>
        <v>103296978</v>
      </c>
      <c r="ES9" s="657">
        <f>SUM('State General Purpose'!FQ9,'State Ed Special Purpose'!ES9,Local!AY9,'Tuition Revenues'!ES9)</f>
        <v>107874392.34999999</v>
      </c>
      <c r="ET9" s="657">
        <f>SUM('State General Purpose'!FR9,'State Ed Special Purpose'!ET9,Local!AZ9,'Tuition Revenues'!ET9)</f>
        <v>109514617.16</v>
      </c>
      <c r="EU9" s="657">
        <f>SUM('State General Purpose'!FS9,'State Ed Special Purpose'!EU9,Local!BA9,'Tuition Revenues'!EU9)</f>
        <v>84107762</v>
      </c>
      <c r="EV9" s="657">
        <f>SUM('State General Purpose'!FT9,'State Ed Special Purpose'!EV9,Local!BB9,'Tuition Revenues'!EV9)</f>
        <v>87457779</v>
      </c>
      <c r="EW9" s="654">
        <f>SUM('State General Purpose'!FU9,'State Ed Special Purpose'!EW9,Local!BC9,'Tuition Revenues'!EW9)</f>
        <v>47690213.210000001</v>
      </c>
      <c r="EX9" s="657">
        <f>SUM('State General Purpose'!FV9,'State Ed Special Purpose'!EX9,Local!BD9,'Tuition Revenues'!EX9)</f>
        <v>51395155</v>
      </c>
      <c r="EY9" s="657">
        <f>SUM('State General Purpose'!FW9,'State Ed Special Purpose'!EY9,Local!BE9,'Tuition Revenues'!EY9)</f>
        <v>25339813</v>
      </c>
      <c r="EZ9" s="657">
        <f>SUM('State General Purpose'!FX9,'State Ed Special Purpose'!EZ9,Local!BF9,'Tuition Revenues'!EZ9)</f>
        <v>14682139.65</v>
      </c>
      <c r="FA9" s="657">
        <f>SUM('State General Purpose'!FY9,'State Ed Special Purpose'!FA9,Local!BG9,'Tuition Revenues'!FA9)</f>
        <v>15725945.16</v>
      </c>
      <c r="FB9" s="657">
        <f>SUM('State General Purpose'!FZ9,'State Ed Special Purpose'!FB9,Local!BH9,'Tuition Revenues'!FB9)</f>
        <v>16782697</v>
      </c>
      <c r="FC9" s="657">
        <f>SUM('State General Purpose'!GA9,'State Ed Special Purpose'!FC9,Local!BI9,'Tuition Revenues'!FC9)</f>
        <v>16464020</v>
      </c>
      <c r="FD9" s="657">
        <f>SUM('State General Purpose'!GB9,'State Ed Special Purpose'!FD9,Local!BJ9,'Tuition Revenues'!FD9)</f>
        <v>15861681</v>
      </c>
      <c r="FE9" s="657">
        <f>SUM('State General Purpose'!GC9,'State Ed Special Purpose'!FE9,Local!BK9,'Tuition Revenues'!FE9)</f>
        <v>15931101</v>
      </c>
      <c r="FF9" s="657">
        <f>SUM('State General Purpose'!GD9,'State Ed Special Purpose'!FF9,Local!BL9,'Tuition Revenues'!FF9)</f>
        <v>16566167.42</v>
      </c>
      <c r="FG9" s="657">
        <f>SUM('State General Purpose'!GE9,'State Ed Special Purpose'!FG9,Local!BM9,'Tuition Revenues'!FG9)</f>
        <v>16421881.199999999</v>
      </c>
      <c r="FH9" s="657">
        <f>SUM('State General Purpose'!GF9,'State Ed Special Purpose'!FH9,Local!BN9,'Tuition Revenues'!FH9)</f>
        <v>16421003</v>
      </c>
      <c r="FI9" s="657">
        <f>SUM('State General Purpose'!GG9,'State Ed Special Purpose'!FI9,Local!BO9,'Tuition Revenues'!FI9)</f>
        <v>17499578</v>
      </c>
      <c r="FJ9" s="658">
        <f>SUM('State General Purpose'!GI9,'State Ed Special Purpose'!FJ9,Local!BP9,'Tuition Revenues'!FJ9)</f>
        <v>0</v>
      </c>
      <c r="FK9" s="657">
        <f>SUM('State General Purpose'!GJ9,'State Ed Special Purpose'!FK9,Local!BQ9,'Tuition Revenues'!FK9)</f>
        <v>0</v>
      </c>
      <c r="FL9" s="657">
        <f>SUM('State General Purpose'!GK9,'State Ed Special Purpose'!FL9,Local!BR9,'Tuition Revenues'!FL9)</f>
        <v>0</v>
      </c>
      <c r="FM9" s="657">
        <f>SUM('State General Purpose'!GL9,'State Ed Special Purpose'!FM9,Local!BS9,'Tuition Revenues'!FM9)</f>
        <v>0</v>
      </c>
      <c r="FN9" s="657">
        <f>SUM('State General Purpose'!GM9,'State Ed Special Purpose'!FN9,Local!BT9,'Tuition Revenues'!FN9)</f>
        <v>0</v>
      </c>
      <c r="FO9" s="657">
        <f>SUM('State General Purpose'!GN9,'State Ed Special Purpose'!FO9,Local!BU9,'Tuition Revenues'!FO9)</f>
        <v>0</v>
      </c>
      <c r="FP9" s="657">
        <f>SUM('State General Purpose'!GO9,'State Ed Special Purpose'!FP9,Local!BV9,'Tuition Revenues'!FP9)</f>
        <v>0</v>
      </c>
      <c r="FQ9" s="657">
        <f>SUM('State General Purpose'!GP9,'State Ed Special Purpose'!FQ9,Local!BW9,'Tuition Revenues'!FQ9)</f>
        <v>0</v>
      </c>
      <c r="FR9" s="657">
        <f>SUM('State General Purpose'!GQ9,'State Ed Special Purpose'!FR9,Local!BX9,'Tuition Revenues'!FR9)</f>
        <v>0</v>
      </c>
      <c r="FS9" s="657">
        <f>SUM('State General Purpose'!GR9,'State Ed Special Purpose'!FS9,Local!BY9,'Tuition Revenues'!FS9)</f>
        <v>0</v>
      </c>
      <c r="FT9" s="657">
        <f>SUM('State General Purpose'!GS9,'State Ed Special Purpose'!FT9,Local!BZ9,'Tuition Revenues'!FT9)</f>
        <v>0</v>
      </c>
      <c r="FU9" s="657">
        <f>SUM('State General Purpose'!GT9,'State Ed Special Purpose'!FU9,Local!CA9,'Tuition Revenues'!FU9)</f>
        <v>0</v>
      </c>
      <c r="FV9" s="657">
        <f>SUM('State General Purpose'!GU9,'State Ed Special Purpose'!FV9,Local!CB9,'Tuition Revenues'!FV9)</f>
        <v>0</v>
      </c>
      <c r="FW9" s="657">
        <f>SUM('State General Purpose'!GV9,'State Ed Special Purpose'!FW9,Local!CC9,'Tuition Revenues'!FW9)</f>
        <v>0</v>
      </c>
      <c r="FX9" s="654">
        <f>SUM('State General Purpose'!GW9,'State Ed Special Purpose'!FX9,Local!CD9,'Tuition Revenues'!FX9)</f>
        <v>0</v>
      </c>
      <c r="FY9" s="657">
        <f>SUM('State General Purpose'!GX9,'State Ed Special Purpose'!FY9,Local!CE9,'Tuition Revenues'!FY9)</f>
        <v>0</v>
      </c>
      <c r="FZ9" s="657">
        <f>SUM('State General Purpose'!GY9,'State Ed Special Purpose'!FZ9,Local!CF9,'Tuition Revenues'!FZ9)</f>
        <v>0</v>
      </c>
      <c r="GA9" s="657">
        <f>SUM('State General Purpose'!GZ9,'State Ed Special Purpose'!GA9,Local!CG9,'Tuition Revenues'!GA9)</f>
        <v>0</v>
      </c>
      <c r="GB9" s="657">
        <f>SUM('State General Purpose'!HA9,'State Ed Special Purpose'!GB9,Local!CH9,'Tuition Revenues'!GB9)</f>
        <v>0</v>
      </c>
      <c r="GC9" s="657">
        <f>SUM('State General Purpose'!HB9,'State Ed Special Purpose'!GC9,Local!CI9,'Tuition Revenues'!GC9)</f>
        <v>0</v>
      </c>
      <c r="GD9" s="657">
        <f>SUM('State General Purpose'!HC9,'State Ed Special Purpose'!GD9,Local!CJ9,'Tuition Revenues'!GD9)</f>
        <v>0</v>
      </c>
      <c r="GE9" s="657">
        <f>SUM('State General Purpose'!HD9,'State Ed Special Purpose'!GE9,Local!CK9,'Tuition Revenues'!GE9)</f>
        <v>0</v>
      </c>
      <c r="GF9" s="657">
        <f>SUM('State General Purpose'!HE9,'State Ed Special Purpose'!GF9,Local!CL9,'Tuition Revenues'!GF9)</f>
        <v>0</v>
      </c>
      <c r="GG9" s="657">
        <f>SUM('State General Purpose'!HF9,'State Ed Special Purpose'!GG9,Local!CM9,'Tuition Revenues'!GG9)</f>
        <v>0</v>
      </c>
      <c r="GH9" s="657">
        <f>SUM('State General Purpose'!HG9,'State Ed Special Purpose'!GH9,Local!CN9,'Tuition Revenues'!GH9)</f>
        <v>0</v>
      </c>
      <c r="GI9" s="657">
        <f>SUM('State General Purpose'!HH9,'State Ed Special Purpose'!GI9,Local!CO9,'Tuition Revenues'!GI9)</f>
        <v>0</v>
      </c>
      <c r="GJ9" s="657">
        <f>SUM('State General Purpose'!HI9,'State Ed Special Purpose'!GJ9,Local!CP9,'Tuition Revenues'!GJ9)</f>
        <v>0</v>
      </c>
      <c r="GK9" s="654">
        <f>SUM('State General Purpose'!HJ9,'State Ed Special Purpose'!GK9,Local!CQ9,'Tuition Revenues'!GK9)</f>
        <v>0</v>
      </c>
      <c r="GL9" s="657">
        <f>SUM('State General Purpose'!HK9,'State Ed Special Purpose'!GL9,Local!CR9,'Tuition Revenues'!GL9)</f>
        <v>0</v>
      </c>
      <c r="GM9" s="657">
        <f>SUM('State General Purpose'!HL9,'State Ed Special Purpose'!GM9,Local!CS9,'Tuition Revenues'!GM9)</f>
        <v>0</v>
      </c>
      <c r="GN9" s="657">
        <f>SUM('State General Purpose'!HM9,'State Ed Special Purpose'!GN9,Local!CT9,'Tuition Revenues'!GN9)</f>
        <v>0</v>
      </c>
      <c r="GO9" s="657">
        <f>SUM('State General Purpose'!HN9,'State Ed Special Purpose'!GO9,Local!CU9,'Tuition Revenues'!GO9)</f>
        <v>0</v>
      </c>
      <c r="GP9" s="657">
        <f>SUM('State General Purpose'!HO9,'State Ed Special Purpose'!GP9,Local!CV9,'Tuition Revenues'!GP9)</f>
        <v>0</v>
      </c>
      <c r="GQ9" s="657">
        <f>SUM('State General Purpose'!HP9,'State Ed Special Purpose'!GQ9,Local!CW9,'Tuition Revenues'!GQ9)</f>
        <v>0</v>
      </c>
      <c r="GR9" s="657">
        <f>SUM('State General Purpose'!HQ9,'State Ed Special Purpose'!GR9,Local!CX9,'Tuition Revenues'!GR9)</f>
        <v>0</v>
      </c>
      <c r="GS9" s="657">
        <f>SUM('State General Purpose'!HR9,'State Ed Special Purpose'!GS9,Local!CY9,'Tuition Revenues'!GS9)</f>
        <v>0</v>
      </c>
      <c r="GT9" s="657">
        <f>SUM('State General Purpose'!HS9,'State Ed Special Purpose'!GT9,Local!CZ9,'Tuition Revenues'!GT9)</f>
        <v>0</v>
      </c>
      <c r="GU9" s="657">
        <f>SUM('State General Purpose'!HT9,'State Ed Special Purpose'!GU9,Local!DA9,'Tuition Revenues'!GU9)</f>
        <v>0</v>
      </c>
      <c r="GV9" s="657">
        <f>SUM('State General Purpose'!HU9,'State Ed Special Purpose'!GV9,Local!DB9,'Tuition Revenues'!GV9)</f>
        <v>0</v>
      </c>
      <c r="GW9" s="657">
        <f>SUM('State General Purpose'!HV9,'State Ed Special Purpose'!GW9,Local!DC9,'Tuition Revenues'!GW9)</f>
        <v>0</v>
      </c>
    </row>
    <row r="10" spans="1:205" s="205" customFormat="1" ht="12.75" customHeight="1">
      <c r="A10" s="653" t="s">
        <v>3</v>
      </c>
      <c r="B10" s="654">
        <f>SUM('State General Purpose'!R10,'State Ed Special Purpose'!B10,'Tuition Revenues'!B10)</f>
        <v>1597061412.6444001</v>
      </c>
      <c r="C10" s="655">
        <f>SUM('State General Purpose'!S10,'State Ed Special Purpose'!C10,'Tuition Revenues'!C10)</f>
        <v>1686575563</v>
      </c>
      <c r="D10" s="655">
        <f>SUM('State General Purpose'!T10,'State Ed Special Purpose'!D10,'Tuition Revenues'!D10)</f>
        <v>1772448470</v>
      </c>
      <c r="E10" s="655">
        <f>SUM('State General Purpose'!U10,'State Ed Special Purpose'!E10,'Tuition Revenues'!E10)</f>
        <v>1842327326</v>
      </c>
      <c r="F10" s="655">
        <f>SUM('State General Purpose'!V10,'State Ed Special Purpose'!F10,'Tuition Revenues'!F10)</f>
        <v>1817332194.99</v>
      </c>
      <c r="G10" s="655">
        <f>SUM('State General Purpose'!W10,'State Ed Special Purpose'!G10,'Tuition Revenues'!G10)</f>
        <v>1972753752</v>
      </c>
      <c r="H10" s="655">
        <f>SUM('State General Purpose'!X10,'State Ed Special Purpose'!H10,'Tuition Revenues'!H10)</f>
        <v>2141489334</v>
      </c>
      <c r="I10" s="655">
        <f>SUM('State General Purpose'!Y10,'State Ed Special Purpose'!I10,'Tuition Revenues'!I10)</f>
        <v>2323001999</v>
      </c>
      <c r="J10" s="655">
        <f>SUM('State General Purpose'!Z10,'State Ed Special Purpose'!J10,'Tuition Revenues'!J10)</f>
        <v>2374442240</v>
      </c>
      <c r="K10" s="655">
        <f>SUM('State General Purpose'!AA10,'State Ed Special Purpose'!K10,'Tuition Revenues'!K10)</f>
        <v>2291436188</v>
      </c>
      <c r="L10" s="655">
        <f>SUM('State General Purpose'!AB10,'State Ed Special Purpose'!L10,'Tuition Revenues'!L10)</f>
        <v>2620699840</v>
      </c>
      <c r="M10" s="655">
        <f>SUM('State General Purpose'!AC10,'State Ed Special Purpose'!M10,'Tuition Revenues'!M10)</f>
        <v>2754693967</v>
      </c>
      <c r="N10" s="655">
        <f>SUM('State General Purpose'!AD10,'State Ed Special Purpose'!N10,'Tuition Revenues'!N10)</f>
        <v>2971253378</v>
      </c>
      <c r="O10" s="655">
        <f>SUM('State General Purpose'!AE10,'State Ed Special Purpose'!O10,'Tuition Revenues'!O10)</f>
        <v>3113015755</v>
      </c>
      <c r="P10" s="654">
        <f>SUM('State General Purpose'!AG10,'State Ed Special Purpose'!P10,'Tuition Revenues'!P10)</f>
        <v>744837494.75574148</v>
      </c>
      <c r="Q10" s="655">
        <f>SUM('State General Purpose'!AH10,'State Ed Special Purpose'!Q10,'Tuition Revenues'!Q10)</f>
        <v>779487445</v>
      </c>
      <c r="R10" s="655">
        <f>SUM('State General Purpose'!AI10,'State Ed Special Purpose'!R10,'Tuition Revenues'!R10)</f>
        <v>799369364</v>
      </c>
      <c r="S10" s="655">
        <f>SUM('State General Purpose'!AJ10,'State Ed Special Purpose'!S10,'Tuition Revenues'!S10)</f>
        <v>827434619</v>
      </c>
      <c r="T10" s="655">
        <f>SUM('State General Purpose'!AK10,'State Ed Special Purpose'!T10,'Tuition Revenues'!T10)</f>
        <v>806486400</v>
      </c>
      <c r="U10" s="655">
        <f>SUM('State General Purpose'!AL10,'State Ed Special Purpose'!U10,'Tuition Revenues'!U10)</f>
        <v>854326488</v>
      </c>
      <c r="V10" s="655">
        <f>SUM('State General Purpose'!AM10,'State Ed Special Purpose'!V10,'Tuition Revenues'!V10)</f>
        <v>914706775</v>
      </c>
      <c r="W10" s="655">
        <f>SUM('State General Purpose'!AN10,'State Ed Special Purpose'!W10,'Tuition Revenues'!W10)</f>
        <v>992209877</v>
      </c>
      <c r="X10" s="655">
        <f>SUM('State General Purpose'!AO10,'State Ed Special Purpose'!X10,'Tuition Revenues'!X10)</f>
        <v>997821813</v>
      </c>
      <c r="Y10" s="655">
        <f>SUM('State General Purpose'!AP10,'State Ed Special Purpose'!Y10,'Tuition Revenues'!Y10)</f>
        <v>943992620</v>
      </c>
      <c r="Z10" s="655">
        <f>SUM('State General Purpose'!AQ10,'State Ed Special Purpose'!Z10,'Tuition Revenues'!Z10)</f>
        <v>1032594322</v>
      </c>
      <c r="AA10" s="655">
        <f>SUM('State General Purpose'!AR10,'State Ed Special Purpose'!AA10,'Tuition Revenues'!AA10)</f>
        <v>1069315505</v>
      </c>
      <c r="AB10" s="655">
        <f>SUM('State General Purpose'!AS10,'State Ed Special Purpose'!AB10,'Tuition Revenues'!AB10)</f>
        <v>1114595549</v>
      </c>
      <c r="AC10" s="655">
        <f>SUM('State General Purpose'!AT10,'State Ed Special Purpose'!AC10,'Tuition Revenues'!AC10)</f>
        <v>1170053416</v>
      </c>
      <c r="AD10" s="654">
        <f>SUM('State General Purpose'!AV10,'State Ed Special Purpose'!AD10,'Tuition Revenues'!AD10)</f>
        <v>277001224</v>
      </c>
      <c r="AE10" s="655">
        <f>SUM('State General Purpose'!AW10,'State Ed Special Purpose'!AE10,'Tuition Revenues'!AE10)</f>
        <v>306134083</v>
      </c>
      <c r="AF10" s="655">
        <f>SUM('State General Purpose'!AX10,'State Ed Special Purpose'!AF10,'Tuition Revenues'!AF10)</f>
        <v>347832822</v>
      </c>
      <c r="AG10" s="655">
        <f>SUM('State General Purpose'!AY10,'State Ed Special Purpose'!AG10,'Tuition Revenues'!AG10)</f>
        <v>370545618</v>
      </c>
      <c r="AH10" s="655">
        <f>SUM('State General Purpose'!AZ10,'State Ed Special Purpose'!AH10,'Tuition Revenues'!AH10)</f>
        <v>323792064.65999997</v>
      </c>
      <c r="AI10" s="655">
        <f>SUM('State General Purpose'!BA10,'State Ed Special Purpose'!AI10,'Tuition Revenues'!AI10)</f>
        <v>350479675</v>
      </c>
      <c r="AJ10" s="655">
        <f>SUM('State General Purpose'!BB10,'State Ed Special Purpose'!AJ10,'Tuition Revenues'!AJ10)</f>
        <v>385013288</v>
      </c>
      <c r="AK10" s="655">
        <f>SUM('State General Purpose'!BC10,'State Ed Special Purpose'!AK10,'Tuition Revenues'!AK10)</f>
        <v>422252100</v>
      </c>
      <c r="AL10" s="655">
        <f>SUM('State General Purpose'!BD10,'State Ed Special Purpose'!AL10,'Tuition Revenues'!AL10)</f>
        <v>431891848</v>
      </c>
      <c r="AM10" s="655">
        <f>SUM('State General Purpose'!BE10,'State Ed Special Purpose'!AM10,'Tuition Revenues'!AM10)</f>
        <v>412964517</v>
      </c>
      <c r="AN10" s="655">
        <f>SUM('State General Purpose'!BF10,'State Ed Special Purpose'!AN10,'Tuition Revenues'!AN10)</f>
        <v>459158744</v>
      </c>
      <c r="AO10" s="655">
        <f>SUM('State General Purpose'!BG10,'State Ed Special Purpose'!AO10,'Tuition Revenues'!AO10)</f>
        <v>482548503</v>
      </c>
      <c r="AP10" s="655">
        <f>SUM('State General Purpose'!BH10,'State Ed Special Purpose'!AP10,'Tuition Revenues'!AP10)</f>
        <v>520936626</v>
      </c>
      <c r="AQ10" s="655">
        <f>SUM('State General Purpose'!BI10,'State Ed Special Purpose'!AQ10,'Tuition Revenues'!AQ10)</f>
        <v>552084309</v>
      </c>
      <c r="AR10" s="654">
        <f>SUM('State General Purpose'!BK10,'State Ed Special Purpose'!AR10,'Tuition Revenues'!AR10)</f>
        <v>155942567.84426546</v>
      </c>
      <c r="AS10" s="655">
        <f>SUM('State General Purpose'!BL10,'State Ed Special Purpose'!AS10,'Tuition Revenues'!AS10)</f>
        <v>161481202</v>
      </c>
      <c r="AT10" s="655">
        <f>SUM('State General Purpose'!BM10,'State Ed Special Purpose'!AT10,'Tuition Revenues'!AT10)</f>
        <v>167126812</v>
      </c>
      <c r="AU10" s="655">
        <f>SUM('State General Purpose'!BN10,'State Ed Special Purpose'!AU10,'Tuition Revenues'!AU10)</f>
        <v>169463750</v>
      </c>
      <c r="AV10" s="655">
        <f>SUM('State General Purpose'!BO10,'State Ed Special Purpose'!AV10,'Tuition Revenues'!AV10)</f>
        <v>247518835</v>
      </c>
      <c r="AW10" s="655">
        <f>SUM('State General Purpose'!BP10,'State Ed Special Purpose'!AW10,'Tuition Revenues'!AW10)</f>
        <v>263381118</v>
      </c>
      <c r="AX10" s="655">
        <f>SUM('State General Purpose'!BQ10,'State Ed Special Purpose'!AX10,'Tuition Revenues'!AX10)</f>
        <v>283163933</v>
      </c>
      <c r="AY10" s="655">
        <f>SUM('State General Purpose'!BR10,'State Ed Special Purpose'!AY10,'Tuition Revenues'!AY10)</f>
        <v>309186470</v>
      </c>
      <c r="AZ10" s="655">
        <f>SUM('State General Purpose'!BS10,'State Ed Special Purpose'!AZ10,'Tuition Revenues'!AZ10)</f>
        <v>320683312</v>
      </c>
      <c r="BA10" s="655">
        <f>SUM('State General Purpose'!BT10,'State Ed Special Purpose'!BA10,'Tuition Revenues'!BA10)</f>
        <v>323939940</v>
      </c>
      <c r="BB10" s="655">
        <f>SUM('State General Purpose'!BU10,'State Ed Special Purpose'!BB10,'Tuition Revenues'!BB10)</f>
        <v>380994318</v>
      </c>
      <c r="BC10" s="655">
        <f>SUM('State General Purpose'!BV10,'State Ed Special Purpose'!BC10,'Tuition Revenues'!BC10)</f>
        <v>385473309</v>
      </c>
      <c r="BD10" s="655">
        <f>SUM('State General Purpose'!BW10,'State Ed Special Purpose'!BD10,'Tuition Revenues'!BD10)</f>
        <v>622671412</v>
      </c>
      <c r="BE10" s="655">
        <f>SUM('State General Purpose'!BX10,'State Ed Special Purpose'!BE10,'Tuition Revenues'!BE10)</f>
        <v>636983700</v>
      </c>
      <c r="BF10" s="654">
        <f>SUM('State General Purpose'!BZ10,'State Ed Special Purpose'!BF10,'Tuition Revenues'!BF10)</f>
        <v>196474939.04678008</v>
      </c>
      <c r="BG10" s="655">
        <f>SUM('State General Purpose'!CA10,'State Ed Special Purpose'!BG10,'Tuition Revenues'!BG10)</f>
        <v>250528222</v>
      </c>
      <c r="BH10" s="655">
        <f>SUM('State General Purpose'!CB10,'State Ed Special Purpose'!BH10,'Tuition Revenues'!BH10)</f>
        <v>264532812</v>
      </c>
      <c r="BI10" s="655">
        <f>SUM('State General Purpose'!CC10,'State Ed Special Purpose'!BI10,'Tuition Revenues'!BI10)</f>
        <v>315695573</v>
      </c>
      <c r="BJ10" s="655">
        <f>SUM('State General Purpose'!CD10,'State Ed Special Purpose'!BJ10,'Tuition Revenues'!BJ10)</f>
        <v>269444029</v>
      </c>
      <c r="BK10" s="655">
        <f>SUM('State General Purpose'!CE10,'State Ed Special Purpose'!BK10,'Tuition Revenues'!BK10)</f>
        <v>294874208</v>
      </c>
      <c r="BL10" s="655">
        <f>SUM('State General Purpose'!CF10,'State Ed Special Purpose'!BL10,'Tuition Revenues'!BL10)</f>
        <v>321680409</v>
      </c>
      <c r="BM10" s="655">
        <f>SUM('State General Purpose'!CG10,'State Ed Special Purpose'!BM10,'Tuition Revenues'!BM10)</f>
        <v>352502666</v>
      </c>
      <c r="BN10" s="655">
        <f>SUM('State General Purpose'!CH10,'State Ed Special Purpose'!BN10,'Tuition Revenues'!BN10)</f>
        <v>367293272</v>
      </c>
      <c r="BO10" s="655">
        <f>SUM('State General Purpose'!CI10,'State Ed Special Purpose'!BO10,'Tuition Revenues'!BO10)</f>
        <v>363421935</v>
      </c>
      <c r="BP10" s="655">
        <f>SUM('State General Purpose'!CJ10,'State Ed Special Purpose'!BP10,'Tuition Revenues'!BP10)</f>
        <v>419432521</v>
      </c>
      <c r="BQ10" s="655">
        <f>SUM('State General Purpose'!CK10,'State Ed Special Purpose'!BQ10,'Tuition Revenues'!BQ10)</f>
        <v>562509357</v>
      </c>
      <c r="BR10" s="655">
        <f>SUM('State General Purpose'!CL10,'State Ed Special Purpose'!BR10,'Tuition Revenues'!BR10)</f>
        <v>402147277</v>
      </c>
      <c r="BS10" s="655">
        <f>SUM('State General Purpose'!CM10,'State Ed Special Purpose'!BS10,'Tuition Revenues'!BS10)</f>
        <v>428628593</v>
      </c>
      <c r="BT10" s="654">
        <f>SUM('State General Purpose'!CO10,'State Ed Special Purpose'!BT10,'Tuition Revenues'!BT10)</f>
        <v>170810689</v>
      </c>
      <c r="BU10" s="655">
        <f>SUM('State General Purpose'!CP10,'State Ed Special Purpose'!BU10,'Tuition Revenues'!BU10)</f>
        <v>163652232</v>
      </c>
      <c r="BV10" s="655">
        <f>SUM('State General Purpose'!CQ10,'State Ed Special Purpose'!BV10,'Tuition Revenues'!BV10)</f>
        <v>166821399</v>
      </c>
      <c r="BW10" s="655">
        <f>SUM('State General Purpose'!CR10,'State Ed Special Purpose'!BW10,'Tuition Revenues'!BW10)</f>
        <v>130799961</v>
      </c>
      <c r="BX10" s="655">
        <f>SUM('State General Purpose'!CS10,'State Ed Special Purpose'!BX10,'Tuition Revenues'!BX10)</f>
        <v>136047408</v>
      </c>
      <c r="BY10" s="655">
        <f>SUM('State General Purpose'!CT10,'State Ed Special Purpose'!BY10,'Tuition Revenues'!BY10)</f>
        <v>144366732</v>
      </c>
      <c r="BZ10" s="655">
        <f>SUM('State General Purpose'!CU10,'State Ed Special Purpose'!BZ10,'Tuition Revenues'!BZ10)</f>
        <v>155256270</v>
      </c>
      <c r="CA10" s="655">
        <f>SUM('State General Purpose'!CV10,'State Ed Special Purpose'!CA10,'Tuition Revenues'!CA10)</f>
        <v>170267257</v>
      </c>
      <c r="CB10" s="655">
        <f>SUM('State General Purpose'!CW10,'State Ed Special Purpose'!CB10,'Tuition Revenues'!CB10)</f>
        <v>172700138</v>
      </c>
      <c r="CC10" s="655">
        <f>SUM('State General Purpose'!CX10,'State Ed Special Purpose'!CC10,'Tuition Revenues'!CC10)</f>
        <v>171027209</v>
      </c>
      <c r="CD10" s="655">
        <f>SUM('State General Purpose'!CY10,'State Ed Special Purpose'!CD10,'Tuition Revenues'!CD10)</f>
        <v>247456216</v>
      </c>
      <c r="CE10" s="655">
        <f>SUM('State General Purpose'!CZ10,'State Ed Special Purpose'!CE10,'Tuition Revenues'!CE10)</f>
        <v>157752677</v>
      </c>
      <c r="CF10" s="655">
        <f>SUM('State General Purpose'!DA10,'State Ed Special Purpose'!CF10,'Tuition Revenues'!CF10)</f>
        <v>156399755</v>
      </c>
      <c r="CG10" s="655">
        <f>SUM('State General Purpose'!DB10,'State Ed Special Purpose'!CG10,'Tuition Revenues'!CG10)</f>
        <v>163427867</v>
      </c>
      <c r="CH10" s="654">
        <f>SUM('State General Purpose'!DD10,'State Ed Special Purpose'!CH10,'Tuition Revenues'!CH10)</f>
        <v>51971762</v>
      </c>
      <c r="CI10" s="655">
        <f>SUM('State General Purpose'!DE10,'State Ed Special Purpose'!CI10,'Tuition Revenues'!CI10)</f>
        <v>25292379</v>
      </c>
      <c r="CJ10" s="655">
        <f>SUM('State General Purpose'!DF10,'State Ed Special Purpose'!CJ10,'Tuition Revenues'!CJ10)</f>
        <v>26765261</v>
      </c>
      <c r="CK10" s="655">
        <f>SUM('State General Purpose'!DG10,'State Ed Special Purpose'!CK10,'Tuition Revenues'!CK10)</f>
        <v>28387805</v>
      </c>
      <c r="CL10" s="655">
        <f>SUM('State General Purpose'!DH10,'State Ed Special Purpose'!CL10,'Tuition Revenues'!CL10)</f>
        <v>34043458.329999998</v>
      </c>
      <c r="CM10" s="655">
        <f>SUM('State General Purpose'!DI10,'State Ed Special Purpose'!CM10,'Tuition Revenues'!CM10)</f>
        <v>65325531</v>
      </c>
      <c r="CN10" s="655">
        <f>SUM('State General Purpose'!DJ10,'State Ed Special Purpose'!CN10,'Tuition Revenues'!CN10)</f>
        <v>81668659</v>
      </c>
      <c r="CO10" s="655">
        <f>SUM('State General Purpose'!DK10,'State Ed Special Purpose'!CO10,'Tuition Revenues'!CO10)</f>
        <v>76583629</v>
      </c>
      <c r="CP10" s="655">
        <f>SUM('State General Purpose'!DL10,'State Ed Special Purpose'!CP10,'Tuition Revenues'!CP10)</f>
        <v>84051857</v>
      </c>
      <c r="CQ10" s="655">
        <f>SUM('State General Purpose'!DM10,'State Ed Special Purpose'!CQ10,'Tuition Revenues'!CQ10)</f>
        <v>76089967</v>
      </c>
      <c r="CR10" s="655">
        <f>SUM('State General Purpose'!DN10,'State Ed Special Purpose'!CR10,'Tuition Revenues'!CR10)</f>
        <v>81063719</v>
      </c>
      <c r="CS10" s="655">
        <f>SUM('State General Purpose'!DO10,'State Ed Special Purpose'!CS10,'Tuition Revenues'!CS10)</f>
        <v>97094616</v>
      </c>
      <c r="CT10" s="655">
        <f>SUM('State General Purpose'!DP10,'State Ed Special Purpose'!CT10,'Tuition Revenues'!CT10)</f>
        <v>154502760</v>
      </c>
      <c r="CU10" s="655">
        <f>SUM('State General Purpose'!DQ10,'State Ed Special Purpose'!CU10,'Tuition Revenues'!CU10)</f>
        <v>161837872</v>
      </c>
      <c r="CV10" s="656">
        <f>SUM('State General Purpose'!DT10,'State Ed Special Purpose'!CV10,Local!B10,'Tuition Revenues'!CV10)</f>
        <v>221978246.23346284</v>
      </c>
      <c r="CW10" s="655">
        <f>SUM('State General Purpose'!DU10,'State Ed Special Purpose'!CW10,Local!C10,'Tuition Revenues'!CW10)</f>
        <v>228011901</v>
      </c>
      <c r="CX10" s="655">
        <f>SUM('State General Purpose'!DV10,'State Ed Special Purpose'!CX10,Local!D10,'Tuition Revenues'!CX10)</f>
        <v>243004474</v>
      </c>
      <c r="CY10" s="655">
        <f>SUM('State General Purpose'!DW10,'State Ed Special Purpose'!CY10,Local!E10,'Tuition Revenues'!CY10)</f>
        <v>260773691</v>
      </c>
      <c r="CZ10" s="655">
        <f>SUM('State General Purpose'!DX10,'State Ed Special Purpose'!CZ10,Local!F10,'Tuition Revenues'!CZ10)</f>
        <v>281240696</v>
      </c>
      <c r="DA10" s="655">
        <f>SUM('State General Purpose'!DY10,'State Ed Special Purpose'!DA10,Local!G10,'Tuition Revenues'!DA10)</f>
        <v>289521368</v>
      </c>
      <c r="DB10" s="655">
        <f>SUM('State General Purpose'!DZ10,'State Ed Special Purpose'!DB10,Local!H10,'Tuition Revenues'!DB10)</f>
        <v>307899787.23970497</v>
      </c>
      <c r="DC10" s="655">
        <f>SUM('State General Purpose'!EA10,'State Ed Special Purpose'!DC10,Local!I10,'Tuition Revenues'!DC10)</f>
        <v>341316466</v>
      </c>
      <c r="DD10" s="655">
        <f>SUM('State General Purpose'!EB10,'State Ed Special Purpose'!DD10,Local!J10,'Tuition Revenues'!DD10)</f>
        <v>343484709</v>
      </c>
      <c r="DE10" s="655">
        <f>SUM('State General Purpose'!EC10,'State Ed Special Purpose'!DE10,Local!K10,'Tuition Revenues'!DE10)</f>
        <v>349015987</v>
      </c>
      <c r="DF10" s="655">
        <f>SUM('State General Purpose'!ED10,'State Ed Special Purpose'!DF10,Local!L10,'Tuition Revenues'!DF10)</f>
        <v>392699950</v>
      </c>
      <c r="DG10" s="655">
        <f>SUM('State General Purpose'!EE10,'State Ed Special Purpose'!DG10,Local!M10,'Tuition Revenues'!DG10)</f>
        <v>418429753</v>
      </c>
      <c r="DH10" s="655">
        <f>SUM('State General Purpose'!EF10,'State Ed Special Purpose'!DH10,Local!N10,'Tuition Revenues'!DH10)</f>
        <v>298538038</v>
      </c>
      <c r="DI10" s="655">
        <f>SUM('State General Purpose'!EG10,'State Ed Special Purpose'!DI10,Local!O10,'Tuition Revenues'!DI10)</f>
        <v>309396815</v>
      </c>
      <c r="DJ10" s="654">
        <f>SUM('State General Purpose'!EH10,'State Ed Special Purpose'!DJ10,Local!P10,'Tuition Revenues'!DJ10)</f>
        <v>33207396</v>
      </c>
      <c r="DK10" s="655">
        <f>SUM('State General Purpose'!EI10,'State Ed Special Purpose'!DK10,Local!Q10,'Tuition Revenues'!DK10)</f>
        <v>35429906</v>
      </c>
      <c r="DL10" s="655">
        <f>SUM('State General Purpose'!EJ10,'State Ed Special Purpose'!DL10,Local!R10,'Tuition Revenues'!DL10)</f>
        <v>38467980</v>
      </c>
      <c r="DM10" s="655">
        <f>SUM('State General Purpose'!EK10,'State Ed Special Purpose'!DM10,Local!S10,'Tuition Revenues'!DM10)</f>
        <v>41934248</v>
      </c>
      <c r="DN10" s="655">
        <f>SUM('State General Purpose'!EL10,'State Ed Special Purpose'!DN10,Local!T10,'Tuition Revenues'!DN10)</f>
        <v>17924219</v>
      </c>
      <c r="DO10" s="655">
        <f>SUM('State General Purpose'!EM10,'State Ed Special Purpose'!DO10,Local!U10,'Tuition Revenues'!DO10)</f>
        <v>18963262</v>
      </c>
      <c r="DP10" s="655">
        <f>SUM('State General Purpose'!EN10,'State Ed Special Purpose'!DP10,Local!V10,'Tuition Revenues'!DP10)</f>
        <v>21573494</v>
      </c>
      <c r="DQ10" s="655">
        <f>SUM('State General Purpose'!EO10,'State Ed Special Purpose'!DQ10,Local!W10,'Tuition Revenues'!DQ10)</f>
        <v>22686019</v>
      </c>
      <c r="DR10" s="655">
        <f>SUM('State General Purpose'!EP10,'State Ed Special Purpose'!DR10,Local!X10,'Tuition Revenues'!DR10)</f>
        <v>59005026</v>
      </c>
      <c r="DS10" s="655">
        <f>SUM('State General Purpose'!EQ10,'State Ed Special Purpose'!DS10,Local!Y10,'Tuition Revenues'!DS10)</f>
        <v>90774801</v>
      </c>
      <c r="DT10" s="655">
        <f>SUM('State General Purpose'!ER10,'State Ed Special Purpose'!DT10,Local!Z10,'Tuition Revenues'!DT10)</f>
        <v>93095416</v>
      </c>
      <c r="DU10" s="655">
        <f>SUM('State General Purpose'!ES10,'State Ed Special Purpose'!DU10,Local!AA10,'Tuition Revenues'!DU10)</f>
        <v>66476438</v>
      </c>
      <c r="DV10" s="655">
        <f>SUM('State General Purpose'!ET10,'State Ed Special Purpose'!DV10,Local!AB10,'Tuition Revenues'!DV10)</f>
        <v>69408125</v>
      </c>
      <c r="DW10" s="654">
        <f>SUM('State General Purpose'!EU10,'State Ed Special Purpose'!DW10,Local!AC10,'Tuition Revenues'!DW10)</f>
        <v>65371811</v>
      </c>
      <c r="DX10" s="657">
        <f>SUM('State General Purpose'!EV10,'State Ed Special Purpose'!DX10,Local!AD10,'Tuition Revenues'!DX10)</f>
        <v>70584191</v>
      </c>
      <c r="DY10" s="657">
        <f>SUM('State General Purpose'!EW10,'State Ed Special Purpose'!DY10,Local!AE10,'Tuition Revenues'!DY10)</f>
        <v>82534732</v>
      </c>
      <c r="DZ10" s="657">
        <f>SUM('State General Purpose'!EX10,'State Ed Special Purpose'!DZ10,Local!AF10,'Tuition Revenues'!DZ10)</f>
        <v>86887839</v>
      </c>
      <c r="EA10" s="657">
        <f>SUM('State General Purpose'!EY10,'State Ed Special Purpose'!EA10,Local!AG10,'Tuition Revenues'!EA10)</f>
        <v>101963730</v>
      </c>
      <c r="EB10" s="657">
        <f>SUM('State General Purpose'!EZ10,'State Ed Special Purpose'!EB10,Local!AH10,'Tuition Revenues'!EB10)</f>
        <v>97750556</v>
      </c>
      <c r="EC10" s="657">
        <f>SUM('State General Purpose'!FA10,'State Ed Special Purpose'!EC10,Local!AI10,'Tuition Revenues'!EC10)</f>
        <v>105656410</v>
      </c>
      <c r="ED10" s="657">
        <f>SUM('State General Purpose'!FB10,'State Ed Special Purpose'!ED10,Local!AJ10,'Tuition Revenues'!ED10)</f>
        <v>104125966</v>
      </c>
      <c r="EE10" s="657">
        <f>SUM('State General Purpose'!FC10,'State Ed Special Purpose'!EE10,Local!AK10,'Tuition Revenues'!EE10)</f>
        <v>108943646</v>
      </c>
      <c r="EF10" s="657">
        <f>SUM('State General Purpose'!FD10,'State Ed Special Purpose'!EF10,Local!AL10,'Tuition Revenues'!EF10)</f>
        <v>117438177</v>
      </c>
      <c r="EG10" s="657">
        <f>SUM('State General Purpose'!FE10,'State Ed Special Purpose'!EG10,Local!AM10,'Tuition Revenues'!EG10)</f>
        <v>133904686</v>
      </c>
      <c r="EH10" s="657">
        <f>SUM('State General Purpose'!FF10,'State Ed Special Purpose'!EH10,Local!AN10,'Tuition Revenues'!EH10)</f>
        <v>108292527</v>
      </c>
      <c r="EI10" s="657">
        <f>SUM('State General Purpose'!FG10,'State Ed Special Purpose'!EI10,Local!AO10,'Tuition Revenues'!EI10)</f>
        <v>114299293</v>
      </c>
      <c r="EJ10" s="654">
        <f>SUM('State General Purpose'!FH10,'State Ed Special Purpose'!EJ10,Local!AP10,'Tuition Revenues'!EJ10)</f>
        <v>58137998</v>
      </c>
      <c r="EK10" s="657">
        <f>SUM('State General Purpose'!FI10,'State Ed Special Purpose'!EK10,Local!AQ10,'Tuition Revenues'!EK10)</f>
        <v>61824606</v>
      </c>
      <c r="EL10" s="657">
        <f>SUM('State General Purpose'!FJ10,'State Ed Special Purpose'!EL10,Local!AR10,'Tuition Revenues'!EL10)</f>
        <v>77546605</v>
      </c>
      <c r="EM10" s="657">
        <f>SUM('State General Purpose'!FK10,'State Ed Special Purpose'!EM10,Local!AS10,'Tuition Revenues'!EM10)</f>
        <v>102239299</v>
      </c>
      <c r="EN10" s="657">
        <f>SUM('State General Purpose'!FL10,'State Ed Special Purpose'!EN10,Local!AT10,'Tuition Revenues'!EN10)</f>
        <v>114564767</v>
      </c>
      <c r="EO10" s="657">
        <f>SUM('State General Purpose'!FM10,'State Ed Special Purpose'!EO10,Local!AU10,'Tuition Revenues'!EO10)</f>
        <v>144928186.23970497</v>
      </c>
      <c r="EP10" s="657">
        <f>SUM('State General Purpose'!FN10,'State Ed Special Purpose'!EP10,Local!AV10,'Tuition Revenues'!EP10)</f>
        <v>174934401</v>
      </c>
      <c r="EQ10" s="657">
        <f>SUM('State General Purpose'!FO10,'State Ed Special Purpose'!EQ10,Local!AW10,'Tuition Revenues'!EQ10)</f>
        <v>175765868</v>
      </c>
      <c r="ER10" s="657">
        <f>SUM('State General Purpose'!FP10,'State Ed Special Purpose'!ER10,Local!AX10,'Tuition Revenues'!ER10)</f>
        <v>140268105</v>
      </c>
      <c r="ES10" s="657">
        <f>SUM('State General Purpose'!FQ10,'State Ed Special Purpose'!ES10,Local!AY10,'Tuition Revenues'!ES10)</f>
        <v>166645298</v>
      </c>
      <c r="ET10" s="657">
        <f>SUM('State General Purpose'!FR10,'State Ed Special Purpose'!ET10,Local!AZ10,'Tuition Revenues'!ET10)</f>
        <v>173544907</v>
      </c>
      <c r="EU10" s="657">
        <f>SUM('State General Purpose'!FS10,'State Ed Special Purpose'!EU10,Local!BA10,'Tuition Revenues'!EU10)</f>
        <v>123769073</v>
      </c>
      <c r="EV10" s="657">
        <f>SUM('State General Purpose'!FT10,'State Ed Special Purpose'!EV10,Local!BB10,'Tuition Revenues'!EV10)</f>
        <v>125689397</v>
      </c>
      <c r="EW10" s="654">
        <f>SUM('State General Purpose'!FU10,'State Ed Special Purpose'!EW10,Local!BC10,'Tuition Revenues'!EW10)</f>
        <v>71294696</v>
      </c>
      <c r="EX10" s="657">
        <f>SUM('State General Purpose'!FV10,'State Ed Special Purpose'!EX10,Local!BD10,'Tuition Revenues'!EX10)</f>
        <v>75165771</v>
      </c>
      <c r="EY10" s="657">
        <f>SUM('State General Purpose'!FW10,'State Ed Special Purpose'!EY10,Local!BE10,'Tuition Revenues'!EY10)</f>
        <v>62224374</v>
      </c>
      <c r="EZ10" s="657">
        <f>SUM('State General Purpose'!FX10,'State Ed Special Purpose'!EZ10,Local!BF10,'Tuition Revenues'!EZ10)</f>
        <v>50179310</v>
      </c>
      <c r="FA10" s="657">
        <f>SUM('State General Purpose'!FY10,'State Ed Special Purpose'!FA10,Local!BG10,'Tuition Revenues'!FA10)</f>
        <v>55068652</v>
      </c>
      <c r="FB10" s="657">
        <f>SUM('State General Purpose'!FZ10,'State Ed Special Purpose'!FB10,Local!BH10,'Tuition Revenues'!FB10)</f>
        <v>46257783</v>
      </c>
      <c r="FC10" s="657">
        <f>SUM('State General Purpose'!GA10,'State Ed Special Purpose'!FC10,Local!BI10,'Tuition Revenues'!FC10)</f>
        <v>39152161</v>
      </c>
      <c r="FD10" s="657">
        <f>SUM('State General Purpose'!GB10,'State Ed Special Purpose'!FD10,Local!BJ10,'Tuition Revenues'!FD10)</f>
        <v>40906856</v>
      </c>
      <c r="FE10" s="657">
        <f>SUM('State General Purpose'!GC10,'State Ed Special Purpose'!FE10,Local!BK10,'Tuition Revenues'!FE10)</f>
        <v>40799210</v>
      </c>
      <c r="FF10" s="657">
        <f>SUM('State General Purpose'!GD10,'State Ed Special Purpose'!FF10,Local!BL10,'Tuition Revenues'!FF10)</f>
        <v>17841674</v>
      </c>
      <c r="FG10" s="657">
        <f>SUM('State General Purpose'!GE10,'State Ed Special Purpose'!FG10,Local!BM10,'Tuition Revenues'!FG10)</f>
        <v>17884744</v>
      </c>
      <c r="FH10" s="657">
        <f>SUM('State General Purpose'!GF10,'State Ed Special Purpose'!FH10,Local!BN10,'Tuition Revenues'!FH10)</f>
        <v>0</v>
      </c>
      <c r="FI10" s="657">
        <f>SUM('State General Purpose'!GG10,'State Ed Special Purpose'!FI10,Local!BO10,'Tuition Revenues'!FI10)</f>
        <v>0</v>
      </c>
      <c r="FJ10" s="658">
        <f>SUM('State General Purpose'!GI10,'State Ed Special Purpose'!FJ10,Local!BP10,'Tuition Revenues'!FJ10)</f>
        <v>276960947</v>
      </c>
      <c r="FK10" s="657">
        <f>SUM('State General Purpose'!GJ10,'State Ed Special Purpose'!FK10,Local!BQ10,'Tuition Revenues'!FK10)</f>
        <v>294281624.08999997</v>
      </c>
      <c r="FL10" s="657">
        <f>SUM('State General Purpose'!GK10,'State Ed Special Purpose'!FL10,Local!BR10,'Tuition Revenues'!FL10)</f>
        <v>310062782.5</v>
      </c>
      <c r="FM10" s="657">
        <f>SUM('State General Purpose'!GL10,'State Ed Special Purpose'!FM10,Local!BS10,'Tuition Revenues'!FM10)</f>
        <v>349274866</v>
      </c>
      <c r="FN10" s="657">
        <f>SUM('State General Purpose'!GM10,'State Ed Special Purpose'!FN10,Local!BT10,'Tuition Revenues'!FN10)</f>
        <v>366285717</v>
      </c>
      <c r="FO10" s="657">
        <f>SUM('State General Purpose'!GN10,'State Ed Special Purpose'!FO10,Local!BU10,'Tuition Revenues'!FO10)</f>
        <v>388180397</v>
      </c>
      <c r="FP10" s="657">
        <f>SUM('State General Purpose'!GO10,'State Ed Special Purpose'!FP10,Local!BV10,'Tuition Revenues'!FP10)</f>
        <v>428536632.73712742</v>
      </c>
      <c r="FQ10" s="657">
        <f>SUM('State General Purpose'!GP10,'State Ed Special Purpose'!FQ10,Local!BW10,'Tuition Revenues'!FQ10)</f>
        <v>454430175.85000002</v>
      </c>
      <c r="FR10" s="657">
        <f>SUM('State General Purpose'!GQ10,'State Ed Special Purpose'!FR10,Local!BX10,'Tuition Revenues'!FR10)</f>
        <v>455672688.70000005</v>
      </c>
      <c r="FS10" s="657">
        <f>SUM('State General Purpose'!GR10,'State Ed Special Purpose'!FS10,Local!BY10,'Tuition Revenues'!FS10)</f>
        <v>552553048.22000003</v>
      </c>
      <c r="FT10" s="657">
        <f>SUM('State General Purpose'!GS10,'State Ed Special Purpose'!FT10,Local!BZ10,'Tuition Revenues'!FT10)</f>
        <v>521580901.98999989</v>
      </c>
      <c r="FU10" s="657">
        <f>SUM('State General Purpose'!GT10,'State Ed Special Purpose'!FU10,Local!CA10,'Tuition Revenues'!FU10)</f>
        <v>538239370.43000007</v>
      </c>
      <c r="FV10" s="657">
        <f>SUM('State General Purpose'!GU10,'State Ed Special Purpose'!FV10,Local!CB10,'Tuition Revenues'!FV10)</f>
        <v>531345221.21320003</v>
      </c>
      <c r="FW10" s="657">
        <f>SUM('State General Purpose'!GV10,'State Ed Special Purpose'!FW10,Local!CC10,'Tuition Revenues'!FW10)</f>
        <v>518574080.6695801</v>
      </c>
      <c r="FX10" s="654">
        <f>SUM('State General Purpose'!GW10,'State Ed Special Purpose'!FX10,Local!CD10,'Tuition Revenues'!FX10)</f>
        <v>282477338.63999999</v>
      </c>
      <c r="FY10" s="657">
        <f>SUM('State General Purpose'!GX10,'State Ed Special Purpose'!FY10,Local!CE10,'Tuition Revenues'!FY10)</f>
        <v>296750237.87</v>
      </c>
      <c r="FZ10" s="657">
        <f>SUM('State General Purpose'!GY10,'State Ed Special Purpose'!FZ10,Local!CF10,'Tuition Revenues'!FZ10)</f>
        <v>335539093</v>
      </c>
      <c r="GA10" s="657">
        <f>SUM('State General Purpose'!GZ10,'State Ed Special Purpose'!GA10,Local!CG10,'Tuition Revenues'!GA10)</f>
        <v>352038945</v>
      </c>
      <c r="GB10" s="657">
        <f>SUM('State General Purpose'!HA10,'State Ed Special Purpose'!GB10,Local!CH10,'Tuition Revenues'!GB10)</f>
        <v>367072019</v>
      </c>
      <c r="GC10" s="657">
        <f>SUM('State General Purpose'!HB10,'State Ed Special Purpose'!GC10,Local!CI10,'Tuition Revenues'!GC10)</f>
        <v>391591665.05289364</v>
      </c>
      <c r="GD10" s="657">
        <f>SUM('State General Purpose'!HC10,'State Ed Special Purpose'!GD10,Local!CJ10,'Tuition Revenues'!GD10)</f>
        <v>415066257.85000002</v>
      </c>
      <c r="GE10" s="657">
        <f>SUM('State General Purpose'!HD10,'State Ed Special Purpose'!GE10,Local!CK10,'Tuition Revenues'!GE10)</f>
        <v>436784935.71000004</v>
      </c>
      <c r="GF10" s="657">
        <f>SUM('State General Purpose'!HE10,'State Ed Special Purpose'!GF10,Local!CL10,'Tuition Revenues'!GF10)</f>
        <v>539154646.54999995</v>
      </c>
      <c r="GG10" s="657">
        <f>SUM('State General Purpose'!HF10,'State Ed Special Purpose'!GG10,Local!CM10,'Tuition Revenues'!GG10)</f>
        <v>521580901.98999989</v>
      </c>
      <c r="GH10" s="657">
        <f>SUM('State General Purpose'!HG10,'State Ed Special Purpose'!GH10,Local!CN10,'Tuition Revenues'!GH10)</f>
        <v>538239370.43000007</v>
      </c>
      <c r="GI10" s="657">
        <f>SUM('State General Purpose'!HH10,'State Ed Special Purpose'!GI10,Local!CO10,'Tuition Revenues'!GI10)</f>
        <v>531345221.21320003</v>
      </c>
      <c r="GJ10" s="657">
        <f>SUM('State General Purpose'!HI10,'State Ed Special Purpose'!GJ10,Local!CP10,'Tuition Revenues'!GJ10)</f>
        <v>518574080.6695801</v>
      </c>
      <c r="GK10" s="654">
        <f>SUM('State General Purpose'!HJ10,'State Ed Special Purpose'!GK10,Local!CQ10,'Tuition Revenues'!GK10)</f>
        <v>11804285.449999999</v>
      </c>
      <c r="GL10" s="657">
        <f>SUM('State General Purpose'!HK10,'State Ed Special Purpose'!GL10,Local!CR10,'Tuition Revenues'!GL10)</f>
        <v>13312544.629999999</v>
      </c>
      <c r="GM10" s="657">
        <f>SUM('State General Purpose'!HL10,'State Ed Special Purpose'!GM10,Local!CS10,'Tuition Revenues'!GM10)</f>
        <v>13735773</v>
      </c>
      <c r="GN10" s="657">
        <f>SUM('State General Purpose'!HM10,'State Ed Special Purpose'!GN10,Local!CT10,'Tuition Revenues'!GN10)</f>
        <v>14246772</v>
      </c>
      <c r="GO10" s="657">
        <f>SUM('State General Purpose'!HN10,'State Ed Special Purpose'!GO10,Local!CU10,'Tuition Revenues'!GO10)</f>
        <v>21108378</v>
      </c>
      <c r="GP10" s="657">
        <f>SUM('State General Purpose'!HO10,'State Ed Special Purpose'!GP10,Local!CV10,'Tuition Revenues'!GP10)</f>
        <v>37057721.684233844</v>
      </c>
      <c r="GQ10" s="657">
        <f>SUM('State General Purpose'!HP10,'State Ed Special Purpose'!GQ10,Local!CW10,'Tuition Revenues'!GQ10)</f>
        <v>39363918</v>
      </c>
      <c r="GR10" s="657">
        <f>SUM('State General Purpose'!HQ10,'State Ed Special Purpose'!GR10,Local!CX10,'Tuition Revenues'!GR10)</f>
        <v>18887752.990000002</v>
      </c>
      <c r="GS10" s="657">
        <f>SUM('State General Purpose'!HR10,'State Ed Special Purpose'!GS10,Local!CY10,'Tuition Revenues'!GS10)</f>
        <v>13398401.670000002</v>
      </c>
      <c r="GT10" s="657">
        <f>SUM('State General Purpose'!HS10,'State Ed Special Purpose'!GT10,Local!CZ10,'Tuition Revenues'!GT10)</f>
        <v>0</v>
      </c>
      <c r="GU10" s="657">
        <f>SUM('State General Purpose'!HT10,'State Ed Special Purpose'!GU10,Local!DA10,'Tuition Revenues'!GU10)</f>
        <v>0</v>
      </c>
      <c r="GV10" s="657">
        <f>SUM('State General Purpose'!HU10,'State Ed Special Purpose'!GV10,Local!DB10,'Tuition Revenues'!GV10)</f>
        <v>0</v>
      </c>
      <c r="GW10" s="657">
        <f>SUM('State General Purpose'!HV10,'State Ed Special Purpose'!GW10,Local!DC10,'Tuition Revenues'!GW10)</f>
        <v>0</v>
      </c>
    </row>
    <row r="11" spans="1:205" s="205" customFormat="1" ht="12.75" customHeight="1">
      <c r="A11" s="653" t="s">
        <v>4</v>
      </c>
      <c r="B11" s="654">
        <f>SUM('State General Purpose'!R11,'State Ed Special Purpose'!B11,'Tuition Revenues'!B11)</f>
        <v>986054535</v>
      </c>
      <c r="C11" s="655">
        <f>SUM('State General Purpose'!S11,'State Ed Special Purpose'!C11,'Tuition Revenues'!C11)</f>
        <v>1070881600</v>
      </c>
      <c r="D11" s="655">
        <f>SUM('State General Purpose'!T11,'State Ed Special Purpose'!D11,'Tuition Revenues'!D11)</f>
        <v>1075028800</v>
      </c>
      <c r="E11" s="655">
        <f>SUM('State General Purpose'!U11,'State Ed Special Purpose'!E11,'Tuition Revenues'!E11)</f>
        <v>1140140900</v>
      </c>
      <c r="F11" s="655">
        <f>SUM('State General Purpose'!V11,'State Ed Special Purpose'!F11,'Tuition Revenues'!F11)</f>
        <v>1235842700</v>
      </c>
      <c r="G11" s="655">
        <f>SUM('State General Purpose'!W11,'State Ed Special Purpose'!G11,'Tuition Revenues'!G11)</f>
        <v>1374555700</v>
      </c>
      <c r="H11" s="655">
        <f>SUM('State General Purpose'!X11,'State Ed Special Purpose'!H11,'Tuition Revenues'!H11)</f>
        <v>1390824042</v>
      </c>
      <c r="I11" s="655">
        <f>SUM('State General Purpose'!Y11,'State Ed Special Purpose'!I11,'Tuition Revenues'!I11)</f>
        <v>1567082051</v>
      </c>
      <c r="J11" s="655">
        <f>SUM('State General Purpose'!Z11,'State Ed Special Purpose'!J11,'Tuition Revenues'!J11)</f>
        <v>1624946599</v>
      </c>
      <c r="K11" s="655">
        <f>SUM('State General Purpose'!AA11,'State Ed Special Purpose'!K11,'Tuition Revenues'!K11)</f>
        <v>1607951208</v>
      </c>
      <c r="L11" s="655">
        <f>SUM('State General Purpose'!AB11,'State Ed Special Purpose'!L11,'Tuition Revenues'!L11)</f>
        <v>1742385651</v>
      </c>
      <c r="M11" s="655">
        <f>SUM('State General Purpose'!AC11,'State Ed Special Purpose'!M11,'Tuition Revenues'!M11)</f>
        <v>1813916447.2145011</v>
      </c>
      <c r="N11" s="655">
        <f>SUM('State General Purpose'!AD11,'State Ed Special Purpose'!N11,'Tuition Revenues'!N11)</f>
        <v>1859245627.4384091</v>
      </c>
      <c r="O11" s="655">
        <f>SUM('State General Purpose'!AE11,'State Ed Special Purpose'!O11,'Tuition Revenues'!O11)</f>
        <v>1901739303.9454026</v>
      </c>
      <c r="P11" s="654">
        <f>SUM('State General Purpose'!AG11,'State Ed Special Purpose'!P11,'Tuition Revenues'!P11)</f>
        <v>348637500</v>
      </c>
      <c r="Q11" s="655">
        <f>SUM('State General Purpose'!AH11,'State Ed Special Purpose'!Q11,'Tuition Revenues'!Q11)</f>
        <v>358299000</v>
      </c>
      <c r="R11" s="655">
        <f>SUM('State General Purpose'!AI11,'State Ed Special Purpose'!R11,'Tuition Revenues'!R11)</f>
        <v>356254200</v>
      </c>
      <c r="S11" s="655">
        <f>SUM('State General Purpose'!AJ11,'State Ed Special Purpose'!S11,'Tuition Revenues'!S11)</f>
        <v>370960400</v>
      </c>
      <c r="T11" s="655">
        <f>SUM('State General Purpose'!AK11,'State Ed Special Purpose'!T11,'Tuition Revenues'!T11)</f>
        <v>391892500</v>
      </c>
      <c r="U11" s="655">
        <f>SUM('State General Purpose'!AL11,'State Ed Special Purpose'!U11,'Tuition Revenues'!U11)</f>
        <v>433733600</v>
      </c>
      <c r="V11" s="655">
        <f>SUM('State General Purpose'!AM11,'State Ed Special Purpose'!V11,'Tuition Revenues'!V11)</f>
        <v>437379349</v>
      </c>
      <c r="W11" s="655">
        <f>SUM('State General Purpose'!AN11,'State Ed Special Purpose'!W11,'Tuition Revenues'!W11)</f>
        <v>774854751</v>
      </c>
      <c r="X11" s="655">
        <f>SUM('State General Purpose'!AO11,'State Ed Special Purpose'!X11,'Tuition Revenues'!X11)</f>
        <v>796887096</v>
      </c>
      <c r="Y11" s="655">
        <f>SUM('State General Purpose'!AP11,'State Ed Special Purpose'!Y11,'Tuition Revenues'!Y11)</f>
        <v>779196008</v>
      </c>
      <c r="Z11" s="655">
        <f>SUM('State General Purpose'!AQ11,'State Ed Special Purpose'!Z11,'Tuition Revenues'!Z11)</f>
        <v>848155700</v>
      </c>
      <c r="AA11" s="655">
        <f>SUM('State General Purpose'!AR11,'State Ed Special Purpose'!AA11,'Tuition Revenues'!AA11)</f>
        <v>888854691.21450114</v>
      </c>
      <c r="AB11" s="655">
        <f>SUM('State General Purpose'!AS11,'State Ed Special Purpose'!AB11,'Tuition Revenues'!AB11)</f>
        <v>923846718.02840912</v>
      </c>
      <c r="AC11" s="655">
        <f>SUM('State General Purpose'!AT11,'State Ed Special Purpose'!AC11,'Tuition Revenues'!AC11)</f>
        <v>941099344.04540253</v>
      </c>
      <c r="AD11" s="654">
        <f>SUM('State General Purpose'!AV11,'State Ed Special Purpose'!AD11,'Tuition Revenues'!AD11)</f>
        <v>193106100</v>
      </c>
      <c r="AE11" s="655">
        <f>SUM('State General Purpose'!AW11,'State Ed Special Purpose'!AE11,'Tuition Revenues'!AE11)</f>
        <v>211665500</v>
      </c>
      <c r="AF11" s="655">
        <f>SUM('State General Purpose'!AX11,'State Ed Special Purpose'!AF11,'Tuition Revenues'!AF11)</f>
        <v>211144400</v>
      </c>
      <c r="AG11" s="655">
        <f>SUM('State General Purpose'!AY11,'State Ed Special Purpose'!AG11,'Tuition Revenues'!AG11)</f>
        <v>221419300</v>
      </c>
      <c r="AH11" s="655">
        <f>SUM('State General Purpose'!AZ11,'State Ed Special Purpose'!AH11,'Tuition Revenues'!AH11)</f>
        <v>238800400</v>
      </c>
      <c r="AI11" s="655">
        <f>SUM('State General Purpose'!BA11,'State Ed Special Purpose'!AI11,'Tuition Revenues'!AI11)</f>
        <v>262449500</v>
      </c>
      <c r="AJ11" s="655">
        <f>SUM('State General Purpose'!BB11,'State Ed Special Purpose'!AJ11,'Tuition Revenues'!AJ11)</f>
        <v>260790779</v>
      </c>
      <c r="AK11" s="655">
        <f>SUM('State General Purpose'!BC11,'State Ed Special Purpose'!AK11,'Tuition Revenues'!AK11)</f>
        <v>0</v>
      </c>
      <c r="AL11" s="655">
        <f>SUM('State General Purpose'!BD11,'State Ed Special Purpose'!AL11,'Tuition Revenues'!AL11)</f>
        <v>0</v>
      </c>
      <c r="AM11" s="655">
        <f>SUM('State General Purpose'!BE11,'State Ed Special Purpose'!AM11,'Tuition Revenues'!AM11)</f>
        <v>0</v>
      </c>
      <c r="AN11" s="655">
        <f>SUM('State General Purpose'!BF11,'State Ed Special Purpose'!AN11,'Tuition Revenues'!AN11)</f>
        <v>0</v>
      </c>
      <c r="AO11" s="655">
        <f>SUM('State General Purpose'!BG11,'State Ed Special Purpose'!AO11,'Tuition Revenues'!AO11)</f>
        <v>0</v>
      </c>
      <c r="AP11" s="655">
        <f>SUM('State General Purpose'!BH11,'State Ed Special Purpose'!AP11,'Tuition Revenues'!AP11)</f>
        <v>0</v>
      </c>
      <c r="AQ11" s="655">
        <f>SUM('State General Purpose'!BI11,'State Ed Special Purpose'!AQ11,'Tuition Revenues'!AQ11)</f>
        <v>0</v>
      </c>
      <c r="AR11" s="654">
        <f>SUM('State General Purpose'!BK11,'State Ed Special Purpose'!AR11,'Tuition Revenues'!AR11)</f>
        <v>279739400</v>
      </c>
      <c r="AS11" s="655">
        <f>SUM('State General Purpose'!BL11,'State Ed Special Purpose'!AS11,'Tuition Revenues'!AS11)</f>
        <v>310307100</v>
      </c>
      <c r="AT11" s="655">
        <f>SUM('State General Purpose'!BM11,'State Ed Special Purpose'!AT11,'Tuition Revenues'!AT11)</f>
        <v>313894700</v>
      </c>
      <c r="AU11" s="655">
        <f>SUM('State General Purpose'!BN11,'State Ed Special Purpose'!AU11,'Tuition Revenues'!AU11)</f>
        <v>339209200</v>
      </c>
      <c r="AV11" s="655">
        <f>SUM('State General Purpose'!BO11,'State Ed Special Purpose'!AV11,'Tuition Revenues'!AV11)</f>
        <v>377952100</v>
      </c>
      <c r="AW11" s="655">
        <f>SUM('State General Purpose'!BP11,'State Ed Special Purpose'!AW11,'Tuition Revenues'!AW11)</f>
        <v>428852200</v>
      </c>
      <c r="AX11" s="655">
        <f>SUM('State General Purpose'!BQ11,'State Ed Special Purpose'!AX11,'Tuition Revenues'!AX11)</f>
        <v>443587214</v>
      </c>
      <c r="AY11" s="655">
        <f>SUM('State General Purpose'!BR11,'State Ed Special Purpose'!AY11,'Tuition Revenues'!AY11)</f>
        <v>505186000</v>
      </c>
      <c r="AZ11" s="655">
        <f>SUM('State General Purpose'!BS11,'State Ed Special Purpose'!AZ11,'Tuition Revenues'!AZ11)</f>
        <v>528398700</v>
      </c>
      <c r="BA11" s="655">
        <f>SUM('State General Purpose'!BT11,'State Ed Special Purpose'!BA11,'Tuition Revenues'!BA11)</f>
        <v>624630900</v>
      </c>
      <c r="BB11" s="655">
        <f>SUM('State General Purpose'!BU11,'State Ed Special Purpose'!BB11,'Tuition Revenues'!BB11)</f>
        <v>670929000</v>
      </c>
      <c r="BC11" s="655">
        <f>SUM('State General Purpose'!BV11,'State Ed Special Purpose'!BC11,'Tuition Revenues'!BC11)</f>
        <v>695943856</v>
      </c>
      <c r="BD11" s="655">
        <f>SUM('State General Purpose'!BW11,'State Ed Special Purpose'!BD11,'Tuition Revenues'!BD11)</f>
        <v>706289097</v>
      </c>
      <c r="BE11" s="655">
        <f>SUM('State General Purpose'!BX11,'State Ed Special Purpose'!BE11,'Tuition Revenues'!BE11)</f>
        <v>724880883</v>
      </c>
      <c r="BF11" s="654">
        <f>SUM('State General Purpose'!BZ11,'State Ed Special Purpose'!BF11,'Tuition Revenues'!BF11)</f>
        <v>136415235</v>
      </c>
      <c r="BG11" s="655">
        <f>SUM('State General Purpose'!CA11,'State Ed Special Purpose'!BG11,'Tuition Revenues'!BG11)</f>
        <v>160561900</v>
      </c>
      <c r="BH11" s="655">
        <f>SUM('State General Purpose'!CB11,'State Ed Special Purpose'!BH11,'Tuition Revenues'!BH11)</f>
        <v>162486700</v>
      </c>
      <c r="BI11" s="655">
        <f>SUM('State General Purpose'!CC11,'State Ed Special Purpose'!BI11,'Tuition Revenues'!BI11)</f>
        <v>177091200</v>
      </c>
      <c r="BJ11" s="655">
        <f>SUM('State General Purpose'!CD11,'State Ed Special Purpose'!BJ11,'Tuition Revenues'!BJ11)</f>
        <v>194830400</v>
      </c>
      <c r="BK11" s="655">
        <f>SUM('State General Purpose'!CE11,'State Ed Special Purpose'!BK11,'Tuition Revenues'!BK11)</f>
        <v>213969600</v>
      </c>
      <c r="BL11" s="655">
        <f>SUM('State General Purpose'!CF11,'State Ed Special Purpose'!BL11,'Tuition Revenues'!BL11)</f>
        <v>210337500</v>
      </c>
      <c r="BM11" s="655">
        <f>SUM('State General Purpose'!CG11,'State Ed Special Purpose'!BM11,'Tuition Revenues'!BM11)</f>
        <v>244510100</v>
      </c>
      <c r="BN11" s="655">
        <f>SUM('State General Purpose'!CH11,'State Ed Special Purpose'!BN11,'Tuition Revenues'!BN11)</f>
        <v>256304700</v>
      </c>
      <c r="BO11" s="655">
        <f>SUM('State General Purpose'!CI11,'State Ed Special Purpose'!BO11,'Tuition Revenues'!BO11)</f>
        <v>204124300</v>
      </c>
      <c r="BP11" s="655">
        <f>SUM('State General Purpose'!CJ11,'State Ed Special Purpose'!BP11,'Tuition Revenues'!BP11)</f>
        <v>223300951</v>
      </c>
      <c r="BQ11" s="655">
        <f>SUM('State General Purpose'!CK11,'State Ed Special Purpose'!BQ11,'Tuition Revenues'!BQ11)</f>
        <v>229117900</v>
      </c>
      <c r="BR11" s="655">
        <f>SUM('State General Purpose'!CL11,'State Ed Special Purpose'!BR11,'Tuition Revenues'!BR11)</f>
        <v>229109812.41</v>
      </c>
      <c r="BS11" s="655">
        <f>SUM('State General Purpose'!CM11,'State Ed Special Purpose'!BS11,'Tuition Revenues'!BS11)</f>
        <v>235759076.90000001</v>
      </c>
      <c r="BT11" s="654">
        <f>SUM('State General Purpose'!CO11,'State Ed Special Purpose'!BT11,'Tuition Revenues'!BT11)</f>
        <v>0</v>
      </c>
      <c r="BU11" s="655">
        <f>SUM('State General Purpose'!CP11,'State Ed Special Purpose'!BU11,'Tuition Revenues'!BU11)</f>
        <v>0</v>
      </c>
      <c r="BV11" s="655">
        <f>SUM('State General Purpose'!CQ11,'State Ed Special Purpose'!BV11,'Tuition Revenues'!BV11)</f>
        <v>0</v>
      </c>
      <c r="BW11" s="655">
        <f>SUM('State General Purpose'!CR11,'State Ed Special Purpose'!BW11,'Tuition Revenues'!BW11)</f>
        <v>31460800</v>
      </c>
      <c r="BX11" s="655">
        <f>SUM('State General Purpose'!CS11,'State Ed Special Purpose'!BX11,'Tuition Revenues'!BX11)</f>
        <v>32367300</v>
      </c>
      <c r="BY11" s="655">
        <f>SUM('State General Purpose'!CT11,'State Ed Special Purpose'!BY11,'Tuition Revenues'!BY11)</f>
        <v>35550800</v>
      </c>
      <c r="BZ11" s="655">
        <f>SUM('State General Purpose'!CU11,'State Ed Special Purpose'!BZ11,'Tuition Revenues'!BZ11)</f>
        <v>38729200</v>
      </c>
      <c r="CA11" s="655">
        <f>SUM('State General Purpose'!CV11,'State Ed Special Purpose'!CA11,'Tuition Revenues'!CA11)</f>
        <v>42531200</v>
      </c>
      <c r="CB11" s="655">
        <f>SUM('State General Purpose'!CW11,'State Ed Special Purpose'!CB11,'Tuition Revenues'!CB11)</f>
        <v>43356103</v>
      </c>
      <c r="CC11" s="655">
        <f>SUM('State General Purpose'!CX11,'State Ed Special Purpose'!CC11,'Tuition Revenues'!CC11)</f>
        <v>0</v>
      </c>
      <c r="CD11" s="655">
        <f>SUM('State General Purpose'!CY11,'State Ed Special Purpose'!CD11,'Tuition Revenues'!CD11)</f>
        <v>0</v>
      </c>
      <c r="CE11" s="655">
        <f>SUM('State General Purpose'!CZ11,'State Ed Special Purpose'!CE11,'Tuition Revenues'!CE11)</f>
        <v>0</v>
      </c>
      <c r="CF11" s="655">
        <f>SUM('State General Purpose'!DA11,'State Ed Special Purpose'!CF11,'Tuition Revenues'!CF11)</f>
        <v>0</v>
      </c>
      <c r="CG11" s="655">
        <f>SUM('State General Purpose'!DB11,'State Ed Special Purpose'!CG11,'Tuition Revenues'!CG11)</f>
        <v>0</v>
      </c>
      <c r="CH11" s="654">
        <f>SUM('State General Purpose'!DD11,'State Ed Special Purpose'!CH11,'Tuition Revenues'!CH11)</f>
        <v>28156300</v>
      </c>
      <c r="CI11" s="655">
        <f>SUM('State General Purpose'!DE11,'State Ed Special Purpose'!CI11,'Tuition Revenues'!CI11)</f>
        <v>30048100</v>
      </c>
      <c r="CJ11" s="655">
        <f>SUM('State General Purpose'!DF11,'State Ed Special Purpose'!CJ11,'Tuition Revenues'!CJ11)</f>
        <v>31249100</v>
      </c>
      <c r="CK11" s="655">
        <f>SUM('State General Purpose'!DG11,'State Ed Special Purpose'!CK11,'Tuition Revenues'!CK11)</f>
        <v>0</v>
      </c>
      <c r="CL11" s="655">
        <f>SUM('State General Purpose'!DH11,'State Ed Special Purpose'!CL11,'Tuition Revenues'!CL11)</f>
        <v>0</v>
      </c>
      <c r="CM11" s="655">
        <f>SUM('State General Purpose'!DI11,'State Ed Special Purpose'!CM11,'Tuition Revenues'!CM11)</f>
        <v>0</v>
      </c>
      <c r="CN11" s="655">
        <f>SUM('State General Purpose'!DJ11,'State Ed Special Purpose'!CN11,'Tuition Revenues'!CN11)</f>
        <v>0</v>
      </c>
      <c r="CO11" s="655">
        <f>SUM('State General Purpose'!DK11,'State Ed Special Purpose'!CO11,'Tuition Revenues'!CO11)</f>
        <v>0</v>
      </c>
      <c r="CP11" s="655">
        <f>SUM('State General Purpose'!DL11,'State Ed Special Purpose'!CP11,'Tuition Revenues'!CP11)</f>
        <v>0</v>
      </c>
      <c r="CQ11" s="655">
        <f>SUM('State General Purpose'!DM11,'State Ed Special Purpose'!CQ11,'Tuition Revenues'!CQ11)</f>
        <v>0</v>
      </c>
      <c r="CR11" s="655">
        <f>SUM('State General Purpose'!DN11,'State Ed Special Purpose'!CR11,'Tuition Revenues'!CR11)</f>
        <v>0</v>
      </c>
      <c r="CS11" s="655">
        <f>SUM('State General Purpose'!DO11,'State Ed Special Purpose'!CS11,'Tuition Revenues'!CS11)</f>
        <v>0</v>
      </c>
      <c r="CT11" s="655">
        <f>SUM('State General Purpose'!DP11,'State Ed Special Purpose'!CT11,'Tuition Revenues'!CT11)</f>
        <v>0</v>
      </c>
      <c r="CU11" s="655">
        <f>SUM('State General Purpose'!DQ11,'State Ed Special Purpose'!CU11,'Tuition Revenues'!CU11)</f>
        <v>0</v>
      </c>
      <c r="CV11" s="656">
        <f>SUM('State General Purpose'!DT11,'State Ed Special Purpose'!CV11,Local!B11,'Tuition Revenues'!CV11)</f>
        <v>146442900</v>
      </c>
      <c r="CW11" s="655">
        <f>SUM('State General Purpose'!DU11,'State Ed Special Purpose'!CW11,Local!C11,'Tuition Revenues'!CW11)</f>
        <v>172397766.66666669</v>
      </c>
      <c r="CX11" s="655">
        <f>SUM('State General Purpose'!DV11,'State Ed Special Purpose'!CX11,Local!D11,'Tuition Revenues'!CX11)</f>
        <v>215621527.77777779</v>
      </c>
      <c r="CY11" s="655">
        <f>SUM('State General Purpose'!DW11,'State Ed Special Purpose'!CY11,Local!E11,'Tuition Revenues'!CY11)</f>
        <v>260101400</v>
      </c>
      <c r="CZ11" s="655">
        <f>SUM('State General Purpose'!DX11,'State Ed Special Purpose'!CZ11,Local!F11,'Tuition Revenues'!CZ11)</f>
        <v>295888300</v>
      </c>
      <c r="DA11" s="655">
        <f>SUM('State General Purpose'!DY11,'State Ed Special Purpose'!DA11,Local!G11,'Tuition Revenues'!DA11)</f>
        <v>316481700</v>
      </c>
      <c r="DB11" s="655">
        <f>SUM('State General Purpose'!DZ11,'State Ed Special Purpose'!DB11,Local!H11,'Tuition Revenues'!DB11)</f>
        <v>284023120</v>
      </c>
      <c r="DC11" s="655">
        <f>SUM('State General Purpose'!EA11,'State Ed Special Purpose'!DC11,Local!I11,'Tuition Revenues'!DC11)</f>
        <v>320716220</v>
      </c>
      <c r="DD11" s="655">
        <f>SUM('State General Purpose'!EB11,'State Ed Special Purpose'!DD11,Local!J11,'Tuition Revenues'!DD11)</f>
        <v>326615960</v>
      </c>
      <c r="DE11" s="655">
        <f>SUM('State General Purpose'!EC11,'State Ed Special Purpose'!DE11,Local!K11,'Tuition Revenues'!DE11)</f>
        <v>323979529</v>
      </c>
      <c r="DF11" s="655">
        <f>SUM('State General Purpose'!ED11,'State Ed Special Purpose'!DF11,Local!L11,'Tuition Revenues'!DF11)</f>
        <v>359626790.41400784</v>
      </c>
      <c r="DG11" s="655">
        <f>SUM('State General Purpose'!EE11,'State Ed Special Purpose'!DG11,Local!M11,'Tuition Revenues'!DG11)</f>
        <v>377834614.19886512</v>
      </c>
      <c r="DH11" s="655">
        <f>SUM('State General Purpose'!EF11,'State Ed Special Purpose'!DH11,Local!N11,'Tuition Revenues'!DH11)</f>
        <v>359433006.18815506</v>
      </c>
      <c r="DI11" s="655">
        <f>SUM('State General Purpose'!EG11,'State Ed Special Purpose'!DI11,Local!O11,'Tuition Revenues'!DI11)</f>
        <v>344566977.96303266</v>
      </c>
      <c r="DJ11" s="654">
        <f>SUM('State General Purpose'!EH11,'State Ed Special Purpose'!DJ11,Local!P11,'Tuition Revenues'!DJ11)</f>
        <v>0</v>
      </c>
      <c r="DK11" s="655">
        <f>SUM('State General Purpose'!EI11,'State Ed Special Purpose'!DK11,Local!Q11,'Tuition Revenues'!DK11)</f>
        <v>0</v>
      </c>
      <c r="DL11" s="655">
        <f>SUM('State General Purpose'!EJ11,'State Ed Special Purpose'!DL11,Local!R11,'Tuition Revenues'!DL11)</f>
        <v>0</v>
      </c>
      <c r="DM11" s="655">
        <f>SUM('State General Purpose'!EK11,'State Ed Special Purpose'!DM11,Local!S11,'Tuition Revenues'!DM11)</f>
        <v>0</v>
      </c>
      <c r="DN11" s="655">
        <f>SUM('State General Purpose'!EL11,'State Ed Special Purpose'!DN11,Local!T11,'Tuition Revenues'!DN11)</f>
        <v>0</v>
      </c>
      <c r="DO11" s="655">
        <f>SUM('State General Purpose'!EM11,'State Ed Special Purpose'!DO11,Local!U11,'Tuition Revenues'!DO11)</f>
        <v>0</v>
      </c>
      <c r="DP11" s="655">
        <f>SUM('State General Purpose'!EN11,'State Ed Special Purpose'!DP11,Local!V11,'Tuition Revenues'!DP11)</f>
        <v>0</v>
      </c>
      <c r="DQ11" s="655">
        <f>SUM('State General Purpose'!EO11,'State Ed Special Purpose'!DQ11,Local!W11,'Tuition Revenues'!DQ11)</f>
        <v>0</v>
      </c>
      <c r="DR11" s="655">
        <f>SUM('State General Purpose'!EP11,'State Ed Special Purpose'!DR11,Local!X11,'Tuition Revenues'!DR11)</f>
        <v>0</v>
      </c>
      <c r="DS11" s="655">
        <f>SUM('State General Purpose'!EQ11,'State Ed Special Purpose'!DS11,Local!Y11,'Tuition Revenues'!DS11)</f>
        <v>0</v>
      </c>
      <c r="DT11" s="655">
        <f>SUM('State General Purpose'!ER11,'State Ed Special Purpose'!DT11,Local!Z11,'Tuition Revenues'!DT11)</f>
        <v>0</v>
      </c>
      <c r="DU11" s="655">
        <f>SUM('State General Purpose'!ES11,'State Ed Special Purpose'!DU11,Local!AA11,'Tuition Revenues'!DU11)</f>
        <v>0</v>
      </c>
      <c r="DV11" s="655">
        <f>SUM('State General Purpose'!ET11,'State Ed Special Purpose'!DV11,Local!AB11,'Tuition Revenues'!DV11)</f>
        <v>0</v>
      </c>
      <c r="DW11" s="654">
        <f>SUM('State General Purpose'!EU11,'State Ed Special Purpose'!DW11,Local!AC11,'Tuition Revenues'!DW11)</f>
        <v>0</v>
      </c>
      <c r="DX11" s="657">
        <f>SUM('State General Purpose'!EV11,'State Ed Special Purpose'!DX11,Local!AD11,'Tuition Revenues'!DX11)</f>
        <v>0</v>
      </c>
      <c r="DY11" s="657">
        <f>SUM('State General Purpose'!EW11,'State Ed Special Purpose'!DY11,Local!AE11,'Tuition Revenues'!DY11)</f>
        <v>0</v>
      </c>
      <c r="DZ11" s="657">
        <f>SUM('State General Purpose'!EX11,'State Ed Special Purpose'!DZ11,Local!AF11,'Tuition Revenues'!DZ11)</f>
        <v>0</v>
      </c>
      <c r="EA11" s="657">
        <f>SUM('State General Purpose'!EY11,'State Ed Special Purpose'!EA11,Local!AG11,'Tuition Revenues'!EA11)</f>
        <v>0</v>
      </c>
      <c r="EB11" s="657">
        <f>SUM('State General Purpose'!EZ11,'State Ed Special Purpose'!EB11,Local!AH11,'Tuition Revenues'!EB11)</f>
        <v>84195373</v>
      </c>
      <c r="EC11" s="657">
        <f>SUM('State General Purpose'!FA11,'State Ed Special Purpose'!EC11,Local!AI11,'Tuition Revenues'!EC11)</f>
        <v>94636679</v>
      </c>
      <c r="ED11" s="657">
        <f>SUM('State General Purpose'!FB11,'State Ed Special Purpose'!ED11,Local!AJ11,'Tuition Revenues'!ED11)</f>
        <v>97513426</v>
      </c>
      <c r="EE11" s="657">
        <f>SUM('State General Purpose'!FC11,'State Ed Special Purpose'!EE11,Local!AK11,'Tuition Revenues'!EE11)</f>
        <v>95568282</v>
      </c>
      <c r="EF11" s="657">
        <f>SUM('State General Purpose'!FD11,'State Ed Special Purpose'!EF11,Local!AL11,'Tuition Revenues'!EF11)</f>
        <v>97442828.42809844</v>
      </c>
      <c r="EG11" s="657">
        <f>SUM('State General Purpose'!FE11,'State Ed Special Purpose'!EG11,Local!AM11,'Tuition Revenues'!EG11)</f>
        <v>108395551.42558503</v>
      </c>
      <c r="EH11" s="657">
        <f>SUM('State General Purpose'!FF11,'State Ed Special Purpose'!EH11,Local!AN11,'Tuition Revenues'!EH11)</f>
        <v>102730037.2860212</v>
      </c>
      <c r="EI11" s="657">
        <f>SUM('State General Purpose'!FG11,'State Ed Special Purpose'!EI11,Local!AO11,'Tuition Revenues'!EI11)</f>
        <v>95912067.674065799</v>
      </c>
      <c r="EJ11" s="654">
        <f>SUM('State General Purpose'!FH11,'State Ed Special Purpose'!EJ11,Local!AP11,'Tuition Revenues'!EJ11)</f>
        <v>0</v>
      </c>
      <c r="EK11" s="657">
        <f>SUM('State General Purpose'!FI11,'State Ed Special Purpose'!EK11,Local!AQ11,'Tuition Revenues'!EK11)</f>
        <v>0</v>
      </c>
      <c r="EL11" s="657">
        <f>SUM('State General Purpose'!FJ11,'State Ed Special Purpose'!EL11,Local!AR11,'Tuition Revenues'!EL11)</f>
        <v>0</v>
      </c>
      <c r="EM11" s="657">
        <f>SUM('State General Purpose'!FK11,'State Ed Special Purpose'!EM11,Local!AS11,'Tuition Revenues'!EM11)</f>
        <v>0</v>
      </c>
      <c r="EN11" s="657">
        <f>SUM('State General Purpose'!FL11,'State Ed Special Purpose'!EN11,Local!AT11,'Tuition Revenues'!EN11)</f>
        <v>0</v>
      </c>
      <c r="EO11" s="657">
        <f>SUM('State General Purpose'!FM11,'State Ed Special Purpose'!EO11,Local!AU11,'Tuition Revenues'!EO11)</f>
        <v>164589372</v>
      </c>
      <c r="EP11" s="657">
        <f>SUM('State General Purpose'!FN11,'State Ed Special Purpose'!EP11,Local!AV11,'Tuition Revenues'!EP11)</f>
        <v>182169317</v>
      </c>
      <c r="EQ11" s="657">
        <f>SUM('State General Purpose'!FO11,'State Ed Special Purpose'!EQ11,Local!AW11,'Tuition Revenues'!EQ11)</f>
        <v>184851114</v>
      </c>
      <c r="ER11" s="657">
        <f>SUM('State General Purpose'!FP11,'State Ed Special Purpose'!ER11,Local!AX11,'Tuition Revenues'!ER11)</f>
        <v>184559425</v>
      </c>
      <c r="ES11" s="657">
        <f>SUM('State General Purpose'!FQ11,'State Ed Special Purpose'!ES11,Local!AY11,'Tuition Revenues'!ES11)</f>
        <v>236886545.51460698</v>
      </c>
      <c r="ET11" s="657">
        <f>SUM('State General Purpose'!FR11,'State Ed Special Purpose'!ET11,Local!AZ11,'Tuition Revenues'!ET11)</f>
        <v>257872686.3384465</v>
      </c>
      <c r="EU11" s="657">
        <f>SUM('State General Purpose'!FS11,'State Ed Special Purpose'!EU11,Local!BA11,'Tuition Revenues'!EU11)</f>
        <v>246104444.5291504</v>
      </c>
      <c r="EV11" s="657">
        <f>SUM('State General Purpose'!FT11,'State Ed Special Purpose'!EV11,Local!BB11,'Tuition Revenues'!EV11)</f>
        <v>238598145.8616212</v>
      </c>
      <c r="EW11" s="654">
        <f>SUM('State General Purpose'!FU11,'State Ed Special Purpose'!EW11,Local!BC11,'Tuition Revenues'!EW11)</f>
        <v>0</v>
      </c>
      <c r="EX11" s="657">
        <f>SUM('State General Purpose'!FV11,'State Ed Special Purpose'!EX11,Local!BD11,'Tuition Revenues'!EX11)</f>
        <v>0</v>
      </c>
      <c r="EY11" s="657">
        <f>SUM('State General Purpose'!FW11,'State Ed Special Purpose'!EY11,Local!BE11,'Tuition Revenues'!EY11)</f>
        <v>0</v>
      </c>
      <c r="EZ11" s="657">
        <f>SUM('State General Purpose'!FX11,'State Ed Special Purpose'!EZ11,Local!BF11,'Tuition Revenues'!EZ11)</f>
        <v>0</v>
      </c>
      <c r="FA11" s="657">
        <f>SUM('State General Purpose'!FY11,'State Ed Special Purpose'!FA11,Local!BG11,'Tuition Revenues'!FA11)</f>
        <v>0</v>
      </c>
      <c r="FB11" s="657">
        <f>SUM('State General Purpose'!FZ11,'State Ed Special Purpose'!FB11,Local!BH11,'Tuition Revenues'!FB11)</f>
        <v>35238375</v>
      </c>
      <c r="FC11" s="657">
        <f>SUM('State General Purpose'!GA11,'State Ed Special Purpose'!FC11,Local!BI11,'Tuition Revenues'!FC11)</f>
        <v>43910224</v>
      </c>
      <c r="FD11" s="657">
        <f>SUM('State General Purpose'!GB11,'State Ed Special Purpose'!FD11,Local!BJ11,'Tuition Revenues'!FD11)</f>
        <v>44251420</v>
      </c>
      <c r="FE11" s="657">
        <f>SUM('State General Purpose'!GC11,'State Ed Special Purpose'!FE11,Local!BK11,'Tuition Revenues'!FE11)</f>
        <v>43851822</v>
      </c>
      <c r="FF11" s="657">
        <f>SUM('State General Purpose'!GD11,'State Ed Special Purpose'!FF11,Local!BL11,'Tuition Revenues'!FF11)</f>
        <v>25297416.471302412</v>
      </c>
      <c r="FG11" s="657">
        <f>SUM('State General Purpose'!GE11,'State Ed Special Purpose'!FG11,Local!BM11,'Tuition Revenues'!FG11)</f>
        <v>11566376.434833581</v>
      </c>
      <c r="FH11" s="657">
        <f>SUM('State General Purpose'!GF11,'State Ed Special Purpose'!FH11,Local!BN11,'Tuition Revenues'!FH11)</f>
        <v>10598524.37298342</v>
      </c>
      <c r="FI11" s="657">
        <f>SUM('State General Purpose'!GG11,'State Ed Special Purpose'!FI11,Local!BO11,'Tuition Revenues'!FI11)</f>
        <v>10056764.427345656</v>
      </c>
      <c r="FJ11" s="658">
        <f>SUM('State General Purpose'!GI11,'State Ed Special Purpose'!FJ11,Local!BP11,'Tuition Revenues'!FJ11)</f>
        <v>71540400</v>
      </c>
      <c r="FK11" s="657">
        <f>SUM('State General Purpose'!GJ11,'State Ed Special Purpose'!FK11,Local!BQ11,'Tuition Revenues'!FK11)</f>
        <v>87263600</v>
      </c>
      <c r="FL11" s="657">
        <f>SUM('State General Purpose'!GK11,'State Ed Special Purpose'!FL11,Local!BR11,'Tuition Revenues'!FL11)</f>
        <v>55364350</v>
      </c>
      <c r="FM11" s="657">
        <f>SUM('State General Purpose'!GL11,'State Ed Special Purpose'!FM11,Local!BS11,'Tuition Revenues'!FM11)</f>
        <v>23465100</v>
      </c>
      <c r="FN11" s="657">
        <f>SUM('State General Purpose'!GM11,'State Ed Special Purpose'!FN11,Local!BT11,'Tuition Revenues'!FN11)</f>
        <v>19798800</v>
      </c>
      <c r="FO11" s="657">
        <f>SUM('State General Purpose'!GN11,'State Ed Special Purpose'!FO11,Local!BU11,'Tuition Revenues'!FO11)</f>
        <v>22760600</v>
      </c>
      <c r="FP11" s="657">
        <f>SUM('State General Purpose'!GO11,'State Ed Special Purpose'!FP11,Local!BV11,'Tuition Revenues'!FP11)</f>
        <v>21947561</v>
      </c>
      <c r="FQ11" s="657">
        <f>SUM('State General Purpose'!GP11,'State Ed Special Purpose'!FQ11,Local!BW11,'Tuition Revenues'!FQ11)</f>
        <v>25313082</v>
      </c>
      <c r="FR11" s="657">
        <f>SUM('State General Purpose'!GQ11,'State Ed Special Purpose'!FR11,Local!BX11,'Tuition Revenues'!FR11)</f>
        <v>26682641</v>
      </c>
      <c r="FS11" s="657">
        <f>SUM('State General Purpose'!GR11,'State Ed Special Purpose'!FS11,Local!BY11,'Tuition Revenues'!FS11)</f>
        <v>27983973</v>
      </c>
      <c r="FT11" s="657">
        <f>SUM('State General Purpose'!GS11,'State Ed Special Purpose'!FT11,Local!BZ11,'Tuition Revenues'!FT11)</f>
        <v>46903444.945992172</v>
      </c>
      <c r="FU11" s="657">
        <f>SUM('State General Purpose'!GT11,'State Ed Special Purpose'!FU11,Local!CA11,'Tuition Revenues'!FU11)</f>
        <v>36459093.011134893</v>
      </c>
      <c r="FV11" s="657">
        <f>SUM('State General Purpose'!GU11,'State Ed Special Purpose'!FV11,Local!CB11,'Tuition Revenues'!FV11)</f>
        <v>37683193.811844975</v>
      </c>
      <c r="FW11" s="657">
        <f>SUM('State General Purpose'!GV11,'State Ed Special Purpose'!FW11,Local!CC11,'Tuition Revenues'!FW11)</f>
        <v>35096322.036967367</v>
      </c>
      <c r="FX11" s="654">
        <f>SUM('State General Purpose'!GW11,'State Ed Special Purpose'!FX11,Local!CD11,'Tuition Revenues'!FX11)</f>
        <v>0</v>
      </c>
      <c r="FY11" s="657">
        <f>SUM('State General Purpose'!GX11,'State Ed Special Purpose'!FY11,Local!CE11,'Tuition Revenues'!FY11)</f>
        <v>0</v>
      </c>
      <c r="FZ11" s="657">
        <f>SUM('State General Purpose'!GY11,'State Ed Special Purpose'!FZ11,Local!CF11,'Tuition Revenues'!FZ11)</f>
        <v>0</v>
      </c>
      <c r="GA11" s="657">
        <f>SUM('State General Purpose'!GZ11,'State Ed Special Purpose'!GA11,Local!CG11,'Tuition Revenues'!GA11)</f>
        <v>0</v>
      </c>
      <c r="GB11" s="657">
        <f>SUM('State General Purpose'!HA11,'State Ed Special Purpose'!GB11,Local!CH11,'Tuition Revenues'!GB11)</f>
        <v>0</v>
      </c>
      <c r="GC11" s="657">
        <f>SUM('State General Purpose'!HB11,'State Ed Special Purpose'!GC11,Local!CI11,'Tuition Revenues'!GC11)</f>
        <v>11666266</v>
      </c>
      <c r="GD11" s="657">
        <f>SUM('State General Purpose'!HC11,'State Ed Special Purpose'!GD11,Local!CJ11,'Tuition Revenues'!GD11)</f>
        <v>25313082</v>
      </c>
      <c r="GE11" s="657">
        <f>SUM('State General Purpose'!HD11,'State Ed Special Purpose'!GE11,Local!CK11,'Tuition Revenues'!GE11)</f>
        <v>26682641</v>
      </c>
      <c r="GF11" s="657">
        <f>SUM('State General Purpose'!HE11,'State Ed Special Purpose'!GF11,Local!CL11,'Tuition Revenues'!GF11)</f>
        <v>27983973</v>
      </c>
      <c r="GG11" s="657">
        <f>SUM('State General Purpose'!HF11,'State Ed Special Purpose'!GG11,Local!CM11,'Tuition Revenues'!GG11)</f>
        <v>46903444.945992172</v>
      </c>
      <c r="GH11" s="657">
        <f>SUM('State General Purpose'!HG11,'State Ed Special Purpose'!GH11,Local!CN11,'Tuition Revenues'!GH11)</f>
        <v>36459093.011134893</v>
      </c>
      <c r="GI11" s="657">
        <f>SUM('State General Purpose'!HH11,'State Ed Special Purpose'!GI11,Local!CO11,'Tuition Revenues'!GI11)</f>
        <v>37683193.811844975</v>
      </c>
      <c r="GJ11" s="657">
        <f>SUM('State General Purpose'!HI11,'State Ed Special Purpose'!GJ11,Local!CP11,'Tuition Revenues'!GJ11)</f>
        <v>35096322.036967367</v>
      </c>
      <c r="GK11" s="654">
        <f>SUM('State General Purpose'!HJ11,'State Ed Special Purpose'!GK11,Local!CQ11,'Tuition Revenues'!GK11)</f>
        <v>0</v>
      </c>
      <c r="GL11" s="657">
        <f>SUM('State General Purpose'!HK11,'State Ed Special Purpose'!GL11,Local!CR11,'Tuition Revenues'!GL11)</f>
        <v>0</v>
      </c>
      <c r="GM11" s="657">
        <f>SUM('State General Purpose'!HL11,'State Ed Special Purpose'!GM11,Local!CS11,'Tuition Revenues'!GM11)</f>
        <v>0</v>
      </c>
      <c r="GN11" s="657">
        <f>SUM('State General Purpose'!HM11,'State Ed Special Purpose'!GN11,Local!CT11,'Tuition Revenues'!GN11)</f>
        <v>0</v>
      </c>
      <c r="GO11" s="657">
        <f>SUM('State General Purpose'!HN11,'State Ed Special Purpose'!GO11,Local!CU11,'Tuition Revenues'!GO11)</f>
        <v>0</v>
      </c>
      <c r="GP11" s="657">
        <f>SUM('State General Purpose'!HO11,'State Ed Special Purpose'!GP11,Local!CV11,'Tuition Revenues'!GP11)</f>
        <v>10281295</v>
      </c>
      <c r="GQ11" s="657">
        <f>SUM('State General Purpose'!HP11,'State Ed Special Purpose'!GQ11,Local!CW11,'Tuition Revenues'!GQ11)</f>
        <v>0</v>
      </c>
      <c r="GR11" s="657">
        <f>SUM('State General Purpose'!HQ11,'State Ed Special Purpose'!GR11,Local!CX11,'Tuition Revenues'!GR11)</f>
        <v>0</v>
      </c>
      <c r="GS11" s="657">
        <f>SUM('State General Purpose'!HR11,'State Ed Special Purpose'!GS11,Local!CY11,'Tuition Revenues'!GS11)</f>
        <v>0</v>
      </c>
      <c r="GT11" s="657">
        <f>SUM('State General Purpose'!HS11,'State Ed Special Purpose'!GT11,Local!CZ11,'Tuition Revenues'!GT11)</f>
        <v>0</v>
      </c>
      <c r="GU11" s="657">
        <f>SUM('State General Purpose'!HT11,'State Ed Special Purpose'!GU11,Local!DA11,'Tuition Revenues'!GU11)</f>
        <v>0</v>
      </c>
      <c r="GV11" s="657">
        <f>SUM('State General Purpose'!HU11,'State Ed Special Purpose'!GV11,Local!DB11,'Tuition Revenues'!GV11)</f>
        <v>0</v>
      </c>
      <c r="GW11" s="657">
        <f>SUM('State General Purpose'!HV11,'State Ed Special Purpose'!GW11,Local!DC11,'Tuition Revenues'!GW11)</f>
        <v>0</v>
      </c>
    </row>
    <row r="12" spans="1:205" s="205" customFormat="1" ht="12.75" customHeight="1">
      <c r="A12" s="653" t="s">
        <v>5</v>
      </c>
      <c r="B12" s="654">
        <f>SUM('State General Purpose'!R12,'State Ed Special Purpose'!B12,'Tuition Revenues'!B12)</f>
        <v>917434402</v>
      </c>
      <c r="C12" s="655">
        <f>SUM('State General Purpose'!S12,'State Ed Special Purpose'!C12,'Tuition Revenues'!C12)</f>
        <v>993935707</v>
      </c>
      <c r="D12" s="655">
        <f>SUM('State General Purpose'!T12,'State Ed Special Purpose'!D12,'Tuition Revenues'!D12)</f>
        <v>1050252209</v>
      </c>
      <c r="E12" s="655">
        <f>SUM('State General Purpose'!U12,'State Ed Special Purpose'!E12,'Tuition Revenues'!E12)</f>
        <v>1107976775</v>
      </c>
      <c r="F12" s="655">
        <f>SUM('State General Purpose'!V12,'State Ed Special Purpose'!F12,'Tuition Revenues'!F12)</f>
        <v>1166926431</v>
      </c>
      <c r="G12" s="655">
        <f>SUM('State General Purpose'!W12,'State Ed Special Purpose'!G12,'Tuition Revenues'!G12)</f>
        <v>1169007342</v>
      </c>
      <c r="H12" s="655">
        <f>SUM('State General Purpose'!X12,'State Ed Special Purpose'!H12,'Tuition Revenues'!H12)</f>
        <v>1293561385</v>
      </c>
      <c r="I12" s="655">
        <f>SUM('State General Purpose'!Y12,'State Ed Special Purpose'!I12,'Tuition Revenues'!I12)</f>
        <v>1425738560</v>
      </c>
      <c r="J12" s="655">
        <f>SUM('State General Purpose'!Z12,'State Ed Special Purpose'!J12,'Tuition Revenues'!J12)</f>
        <v>1498345219</v>
      </c>
      <c r="K12" s="655">
        <f>SUM('State General Purpose'!AA12,'State Ed Special Purpose'!K12,'Tuition Revenues'!K12)</f>
        <v>1214847128</v>
      </c>
      <c r="L12" s="655">
        <f>SUM('State General Purpose'!AB12,'State Ed Special Purpose'!L12,'Tuition Revenues'!L12)</f>
        <v>1250473240</v>
      </c>
      <c r="M12" s="655">
        <f>SUM('State General Purpose'!AC12,'State Ed Special Purpose'!M12,'Tuition Revenues'!M12)</f>
        <v>1334943303</v>
      </c>
      <c r="N12" s="655">
        <f>SUM('State General Purpose'!AD12,'State Ed Special Purpose'!N12,'Tuition Revenues'!N12)</f>
        <v>1342119644</v>
      </c>
      <c r="O12" s="655">
        <f>SUM('State General Purpose'!AE12,'State Ed Special Purpose'!O12,'Tuition Revenues'!O12)</f>
        <v>1334716064</v>
      </c>
      <c r="P12" s="654">
        <f>SUM('State General Purpose'!AG12,'State Ed Special Purpose'!P12,'Tuition Revenues'!P12)</f>
        <v>310694634</v>
      </c>
      <c r="Q12" s="655">
        <f>SUM('State General Purpose'!AH12,'State Ed Special Purpose'!Q12,'Tuition Revenues'!Q12)</f>
        <v>334222932</v>
      </c>
      <c r="R12" s="655">
        <f>SUM('State General Purpose'!AI12,'State Ed Special Purpose'!R12,'Tuition Revenues'!R12)</f>
        <v>358399947</v>
      </c>
      <c r="S12" s="655">
        <f>SUM('State General Purpose'!AJ12,'State Ed Special Purpose'!S12,'Tuition Revenues'!S12)</f>
        <v>369538604</v>
      </c>
      <c r="T12" s="655">
        <f>SUM('State General Purpose'!AK12,'State Ed Special Purpose'!T12,'Tuition Revenues'!T12)</f>
        <v>386947975</v>
      </c>
      <c r="U12" s="655">
        <f>SUM('State General Purpose'!AL12,'State Ed Special Purpose'!U12,'Tuition Revenues'!U12)</f>
        <v>413370938</v>
      </c>
      <c r="V12" s="655">
        <f>SUM('State General Purpose'!AM12,'State Ed Special Purpose'!V12,'Tuition Revenues'!V12)</f>
        <v>437934855</v>
      </c>
      <c r="W12" s="655">
        <f>SUM('State General Purpose'!AN12,'State Ed Special Purpose'!W12,'Tuition Revenues'!W12)</f>
        <v>477623789</v>
      </c>
      <c r="X12" s="655">
        <f>SUM('State General Purpose'!AO12,'State Ed Special Purpose'!X12,'Tuition Revenues'!X12)</f>
        <v>499056538</v>
      </c>
      <c r="Y12" s="655">
        <f>SUM('State General Purpose'!AP12,'State Ed Special Purpose'!Y12,'Tuition Revenues'!Y12)</f>
        <v>410971115</v>
      </c>
      <c r="Z12" s="655">
        <f>SUM('State General Purpose'!AQ12,'State Ed Special Purpose'!Z12,'Tuition Revenues'!Z12)</f>
        <v>419633295</v>
      </c>
      <c r="AA12" s="655">
        <f>SUM('State General Purpose'!AR12,'State Ed Special Purpose'!AA12,'Tuition Revenues'!AA12)</f>
        <v>456727985</v>
      </c>
      <c r="AB12" s="655">
        <f>SUM('State General Purpose'!AS12,'State Ed Special Purpose'!AB12,'Tuition Revenues'!AB12)</f>
        <v>469925993</v>
      </c>
      <c r="AC12" s="655">
        <f>SUM('State General Purpose'!AT12,'State Ed Special Purpose'!AC12,'Tuition Revenues'!AC12)</f>
        <v>480338899</v>
      </c>
      <c r="AD12" s="654">
        <f>SUM('State General Purpose'!AV12,'State Ed Special Purpose'!AD12,'Tuition Revenues'!AD12)</f>
        <v>170368578</v>
      </c>
      <c r="AE12" s="655">
        <f>SUM('State General Purpose'!AW12,'State Ed Special Purpose'!AE12,'Tuition Revenues'!AE12)</f>
        <v>184536455</v>
      </c>
      <c r="AF12" s="655">
        <f>SUM('State General Purpose'!AX12,'State Ed Special Purpose'!AF12,'Tuition Revenues'!AF12)</f>
        <v>196946084</v>
      </c>
      <c r="AG12" s="655">
        <f>SUM('State General Purpose'!AY12,'State Ed Special Purpose'!AG12,'Tuition Revenues'!AG12)</f>
        <v>204649144</v>
      </c>
      <c r="AH12" s="655">
        <f>SUM('State General Purpose'!AZ12,'State Ed Special Purpose'!AH12,'Tuition Revenues'!AH12)</f>
        <v>295242621</v>
      </c>
      <c r="AI12" s="655">
        <f>SUM('State General Purpose'!BA12,'State Ed Special Purpose'!AI12,'Tuition Revenues'!AI12)</f>
        <v>265504024</v>
      </c>
      <c r="AJ12" s="655">
        <f>SUM('State General Purpose'!BB12,'State Ed Special Purpose'!AJ12,'Tuition Revenues'!AJ12)</f>
        <v>316879156</v>
      </c>
      <c r="AK12" s="655">
        <f>SUM('State General Purpose'!BC12,'State Ed Special Purpose'!AK12,'Tuition Revenues'!AK12)</f>
        <v>342010620</v>
      </c>
      <c r="AL12" s="655">
        <f>SUM('State General Purpose'!BD12,'State Ed Special Purpose'!AL12,'Tuition Revenues'!AL12)</f>
        <v>368314242</v>
      </c>
      <c r="AM12" s="655">
        <f>SUM('State General Purpose'!BE12,'State Ed Special Purpose'!AM12,'Tuition Revenues'!AM12)</f>
        <v>295761755</v>
      </c>
      <c r="AN12" s="655">
        <f>SUM('State General Purpose'!BF12,'State Ed Special Purpose'!AN12,'Tuition Revenues'!AN12)</f>
        <v>305494292</v>
      </c>
      <c r="AO12" s="655">
        <f>SUM('State General Purpose'!BG12,'State Ed Special Purpose'!AO12,'Tuition Revenues'!AO12)</f>
        <v>323315405</v>
      </c>
      <c r="AP12" s="655">
        <f>SUM('State General Purpose'!BH12,'State Ed Special Purpose'!AP12,'Tuition Revenues'!AP12)</f>
        <v>322161805</v>
      </c>
      <c r="AQ12" s="655">
        <f>SUM('State General Purpose'!BI12,'State Ed Special Purpose'!AQ12,'Tuition Revenues'!AQ12)</f>
        <v>314075693</v>
      </c>
      <c r="AR12" s="654">
        <f>SUM('State General Purpose'!BK12,'State Ed Special Purpose'!AR12,'Tuition Revenues'!AR12)</f>
        <v>181638750</v>
      </c>
      <c r="AS12" s="655">
        <f>SUM('State General Purpose'!BL12,'State Ed Special Purpose'!AS12,'Tuition Revenues'!AS12)</f>
        <v>196709093</v>
      </c>
      <c r="AT12" s="655">
        <f>SUM('State General Purpose'!BM12,'State Ed Special Purpose'!AT12,'Tuition Revenues'!AT12)</f>
        <v>208071711</v>
      </c>
      <c r="AU12" s="655">
        <f>SUM('State General Purpose'!BN12,'State Ed Special Purpose'!AU12,'Tuition Revenues'!AU12)</f>
        <v>221499051</v>
      </c>
      <c r="AV12" s="655">
        <f>SUM('State General Purpose'!BO12,'State Ed Special Purpose'!AV12,'Tuition Revenues'!AV12)</f>
        <v>155804687</v>
      </c>
      <c r="AW12" s="655">
        <f>SUM('State General Purpose'!BP12,'State Ed Special Purpose'!AW12,'Tuition Revenues'!AW12)</f>
        <v>248305172</v>
      </c>
      <c r="AX12" s="655">
        <f>SUM('State General Purpose'!BQ12,'State Ed Special Purpose'!AX12,'Tuition Revenues'!AX12)</f>
        <v>267984120</v>
      </c>
      <c r="AY12" s="655">
        <f>SUM('State General Purpose'!BR12,'State Ed Special Purpose'!AY12,'Tuition Revenues'!AY12)</f>
        <v>299608382</v>
      </c>
      <c r="AZ12" s="655">
        <f>SUM('State General Purpose'!BS12,'State Ed Special Purpose'!AZ12,'Tuition Revenues'!AZ12)</f>
        <v>312214996</v>
      </c>
      <c r="BA12" s="655">
        <f>SUM('State General Purpose'!BT12,'State Ed Special Purpose'!BA12,'Tuition Revenues'!BA12)</f>
        <v>251426078</v>
      </c>
      <c r="BB12" s="655">
        <f>SUM('State General Purpose'!BU12,'State Ed Special Purpose'!BB12,'Tuition Revenues'!BB12)</f>
        <v>247842170</v>
      </c>
      <c r="BC12" s="655">
        <f>SUM('State General Purpose'!BV12,'State Ed Special Purpose'!BC12,'Tuition Revenues'!BC12)</f>
        <v>259309079</v>
      </c>
      <c r="BD12" s="655">
        <f>SUM('State General Purpose'!BW12,'State Ed Special Purpose'!BD12,'Tuition Revenues'!BD12)</f>
        <v>259261161</v>
      </c>
      <c r="BE12" s="655">
        <f>SUM('State General Purpose'!BX12,'State Ed Special Purpose'!BE12,'Tuition Revenues'!BE12)</f>
        <v>252118546</v>
      </c>
      <c r="BF12" s="654">
        <f>SUM('State General Purpose'!BZ12,'State Ed Special Purpose'!BF12,'Tuition Revenues'!BF12)</f>
        <v>183060559</v>
      </c>
      <c r="BG12" s="655">
        <f>SUM('State General Purpose'!CA12,'State Ed Special Purpose'!BG12,'Tuition Revenues'!BG12)</f>
        <v>199961179</v>
      </c>
      <c r="BH12" s="655">
        <f>SUM('State General Purpose'!CB12,'State Ed Special Purpose'!BH12,'Tuition Revenues'!BH12)</f>
        <v>229040594</v>
      </c>
      <c r="BI12" s="655">
        <f>SUM('State General Purpose'!CC12,'State Ed Special Purpose'!BI12,'Tuition Revenues'!BI12)</f>
        <v>251227965</v>
      </c>
      <c r="BJ12" s="655">
        <f>SUM('State General Purpose'!CD12,'State Ed Special Purpose'!BJ12,'Tuition Revenues'!BJ12)</f>
        <v>262137215</v>
      </c>
      <c r="BK12" s="655">
        <f>SUM('State General Purpose'!CE12,'State Ed Special Purpose'!BK12,'Tuition Revenues'!BK12)</f>
        <v>225799470</v>
      </c>
      <c r="BL12" s="655">
        <f>SUM('State General Purpose'!CF12,'State Ed Special Purpose'!BL12,'Tuition Revenues'!BL12)</f>
        <v>249771404</v>
      </c>
      <c r="BM12" s="655">
        <f>SUM('State General Purpose'!CG12,'State Ed Special Purpose'!BM12,'Tuition Revenues'!BM12)</f>
        <v>284349444</v>
      </c>
      <c r="BN12" s="655">
        <f>SUM('State General Purpose'!CH12,'State Ed Special Purpose'!BN12,'Tuition Revenues'!BN12)</f>
        <v>318759443</v>
      </c>
      <c r="BO12" s="655">
        <f>SUM('State General Purpose'!CI12,'State Ed Special Purpose'!BO12,'Tuition Revenues'!BO12)</f>
        <v>256688180</v>
      </c>
      <c r="BP12" s="655">
        <f>SUM('State General Purpose'!CJ12,'State Ed Special Purpose'!BP12,'Tuition Revenues'!BP12)</f>
        <v>260900236</v>
      </c>
      <c r="BQ12" s="655">
        <f>SUM('State General Purpose'!CK12,'State Ed Special Purpose'!BQ12,'Tuition Revenues'!BQ12)</f>
        <v>278052218</v>
      </c>
      <c r="BR12" s="655">
        <f>SUM('State General Purpose'!CL12,'State Ed Special Purpose'!BR12,'Tuition Revenues'!BR12)</f>
        <v>275034811</v>
      </c>
      <c r="BS12" s="655">
        <f>SUM('State General Purpose'!CM12,'State Ed Special Purpose'!BS12,'Tuition Revenues'!BS12)</f>
        <v>272824451</v>
      </c>
      <c r="BT12" s="654">
        <f>SUM('State General Purpose'!CO12,'State Ed Special Purpose'!BT12,'Tuition Revenues'!BT12)</f>
        <v>71671881</v>
      </c>
      <c r="BU12" s="655">
        <f>SUM('State General Purpose'!CP12,'State Ed Special Purpose'!BU12,'Tuition Revenues'!BU12)</f>
        <v>78506048</v>
      </c>
      <c r="BV12" s="655">
        <f>SUM('State General Purpose'!CQ12,'State Ed Special Purpose'!BV12,'Tuition Revenues'!BV12)</f>
        <v>57793873</v>
      </c>
      <c r="BW12" s="655">
        <f>SUM('State General Purpose'!CR12,'State Ed Special Purpose'!BW12,'Tuition Revenues'!BW12)</f>
        <v>61062011</v>
      </c>
      <c r="BX12" s="655">
        <f>SUM('State General Purpose'!CS12,'State Ed Special Purpose'!BX12,'Tuition Revenues'!BX12)</f>
        <v>66793933</v>
      </c>
      <c r="BY12" s="655">
        <f>SUM('State General Purpose'!CT12,'State Ed Special Purpose'!BY12,'Tuition Revenues'!BY12)</f>
        <v>16012738</v>
      </c>
      <c r="BZ12" s="655">
        <f>SUM('State General Purpose'!CU12,'State Ed Special Purpose'!BZ12,'Tuition Revenues'!BZ12)</f>
        <v>20991850</v>
      </c>
      <c r="CA12" s="655">
        <f>SUM('State General Purpose'!CV12,'State Ed Special Purpose'!CA12,'Tuition Revenues'!CA12)</f>
        <v>22146325</v>
      </c>
      <c r="CB12" s="655">
        <f>SUM('State General Purpose'!CW12,'State Ed Special Purpose'!CB12,'Tuition Revenues'!CB12)</f>
        <v>0</v>
      </c>
      <c r="CC12" s="655">
        <f>SUM('State General Purpose'!CX12,'State Ed Special Purpose'!CC12,'Tuition Revenues'!CC12)</f>
        <v>0</v>
      </c>
      <c r="CD12" s="655">
        <f>SUM('State General Purpose'!CY12,'State Ed Special Purpose'!CD12,'Tuition Revenues'!CD12)</f>
        <v>0</v>
      </c>
      <c r="CE12" s="655">
        <f>SUM('State General Purpose'!CZ12,'State Ed Special Purpose'!CE12,'Tuition Revenues'!CE12)</f>
        <v>0</v>
      </c>
      <c r="CF12" s="655">
        <f>SUM('State General Purpose'!DA12,'State Ed Special Purpose'!CF12,'Tuition Revenues'!CF12)</f>
        <v>0</v>
      </c>
      <c r="CG12" s="655">
        <f>SUM('State General Purpose'!DB12,'State Ed Special Purpose'!CG12,'Tuition Revenues'!CG12)</f>
        <v>0</v>
      </c>
      <c r="CH12" s="654">
        <f>SUM('State General Purpose'!DD12,'State Ed Special Purpose'!CH12,'Tuition Revenues'!CH12)</f>
        <v>0</v>
      </c>
      <c r="CI12" s="655">
        <f>SUM('State General Purpose'!DE12,'State Ed Special Purpose'!CI12,'Tuition Revenues'!CI12)</f>
        <v>0</v>
      </c>
      <c r="CJ12" s="655">
        <f>SUM('State General Purpose'!DF12,'State Ed Special Purpose'!CJ12,'Tuition Revenues'!CJ12)</f>
        <v>0</v>
      </c>
      <c r="CK12" s="655">
        <f>SUM('State General Purpose'!DG12,'State Ed Special Purpose'!CK12,'Tuition Revenues'!CK12)</f>
        <v>0</v>
      </c>
      <c r="CL12" s="655">
        <f>SUM('State General Purpose'!DH12,'State Ed Special Purpose'!CL12,'Tuition Revenues'!CL12)</f>
        <v>0</v>
      </c>
      <c r="CM12" s="655">
        <f>SUM('State General Purpose'!DI12,'State Ed Special Purpose'!CM12,'Tuition Revenues'!CM12)</f>
        <v>0</v>
      </c>
      <c r="CN12" s="655">
        <f>SUM('State General Purpose'!DJ12,'State Ed Special Purpose'!CN12,'Tuition Revenues'!CN12)</f>
        <v>0</v>
      </c>
      <c r="CO12" s="655">
        <f>SUM('State General Purpose'!DK12,'State Ed Special Purpose'!CO12,'Tuition Revenues'!CO12)</f>
        <v>0</v>
      </c>
      <c r="CP12" s="655">
        <f>SUM('State General Purpose'!DL12,'State Ed Special Purpose'!CP12,'Tuition Revenues'!CP12)</f>
        <v>0</v>
      </c>
      <c r="CQ12" s="655">
        <f>SUM('State General Purpose'!DM12,'State Ed Special Purpose'!CQ12,'Tuition Revenues'!CQ12)</f>
        <v>0</v>
      </c>
      <c r="CR12" s="655">
        <f>SUM('State General Purpose'!DN12,'State Ed Special Purpose'!CR12,'Tuition Revenues'!CR12)</f>
        <v>16603247</v>
      </c>
      <c r="CS12" s="655">
        <f>SUM('State General Purpose'!DO12,'State Ed Special Purpose'!CS12,'Tuition Revenues'!CS12)</f>
        <v>17538616</v>
      </c>
      <c r="CT12" s="655">
        <f>SUM('State General Purpose'!DP12,'State Ed Special Purpose'!CT12,'Tuition Revenues'!CT12)</f>
        <v>15735874</v>
      </c>
      <c r="CU12" s="655">
        <f>SUM('State General Purpose'!DQ12,'State Ed Special Purpose'!CU12,'Tuition Revenues'!CU12)</f>
        <v>15358475</v>
      </c>
      <c r="CV12" s="656">
        <f>SUM('State General Purpose'!DT12,'State Ed Special Purpose'!CV12,Local!B12,'Tuition Revenues'!CV12)</f>
        <v>99543027</v>
      </c>
      <c r="CW12" s="655">
        <f>SUM('State General Purpose'!DU12,'State Ed Special Purpose'!CW12,Local!C12,'Tuition Revenues'!CW12)</f>
        <v>109913037</v>
      </c>
      <c r="CX12" s="655">
        <f>SUM('State General Purpose'!DV12,'State Ed Special Purpose'!CX12,Local!D12,'Tuition Revenues'!CX12)</f>
        <v>122563828</v>
      </c>
      <c r="CY12" s="655">
        <f>SUM('State General Purpose'!DW12,'State Ed Special Purpose'!CY12,Local!E12,'Tuition Revenues'!CY12)</f>
        <v>148234090</v>
      </c>
      <c r="CZ12" s="655">
        <f>SUM('State General Purpose'!DX12,'State Ed Special Purpose'!CZ12,Local!F12,'Tuition Revenues'!CZ12)</f>
        <v>163266225</v>
      </c>
      <c r="DA12" s="655">
        <f>SUM('State General Purpose'!DY12,'State Ed Special Purpose'!DA12,Local!G12,'Tuition Revenues'!DA12)</f>
        <v>137044427</v>
      </c>
      <c r="DB12" s="655">
        <f>SUM('State General Purpose'!DZ12,'State Ed Special Purpose'!DB12,Local!H12,'Tuition Revenues'!DB12)</f>
        <v>172147640</v>
      </c>
      <c r="DC12" s="655">
        <f>SUM('State General Purpose'!EA12,'State Ed Special Purpose'!DC12,Local!I12,'Tuition Revenues'!DC12)</f>
        <v>190019744</v>
      </c>
      <c r="DD12" s="655">
        <f>SUM('State General Purpose'!EB12,'State Ed Special Purpose'!DD12,Local!J12,'Tuition Revenues'!DD12)</f>
        <v>208738546</v>
      </c>
      <c r="DE12" s="655">
        <f>SUM('State General Purpose'!EC12,'State Ed Special Purpose'!DE12,Local!K12,'Tuition Revenues'!DE12)</f>
        <v>177688578</v>
      </c>
      <c r="DF12" s="655">
        <f>SUM('State General Purpose'!ED12,'State Ed Special Purpose'!DF12,Local!L12,'Tuition Revenues'!DF12)</f>
        <v>181751889</v>
      </c>
      <c r="DG12" s="655">
        <f>SUM('State General Purpose'!EE12,'State Ed Special Purpose'!DG12,Local!M12,'Tuition Revenues'!DG12)</f>
        <v>206073753</v>
      </c>
      <c r="DH12" s="655">
        <f>SUM('State General Purpose'!EF12,'State Ed Special Purpose'!DH12,Local!N12,'Tuition Revenues'!DH12)</f>
        <v>224026914</v>
      </c>
      <c r="DI12" s="655">
        <f>SUM('State General Purpose'!EG12,'State Ed Special Purpose'!DI12,Local!O12,'Tuition Revenues'!DI12)</f>
        <v>233333632</v>
      </c>
      <c r="DJ12" s="654">
        <f>SUM('State General Purpose'!EH12,'State Ed Special Purpose'!DJ12,Local!P12,'Tuition Revenues'!DJ12)</f>
        <v>0</v>
      </c>
      <c r="DK12" s="655">
        <f>SUM('State General Purpose'!EI12,'State Ed Special Purpose'!DK12,Local!Q12,'Tuition Revenues'!DK12)</f>
        <v>0</v>
      </c>
      <c r="DL12" s="655">
        <f>SUM('State General Purpose'!EJ12,'State Ed Special Purpose'!DL12,Local!R12,'Tuition Revenues'!DL12)</f>
        <v>0</v>
      </c>
      <c r="DM12" s="655">
        <f>SUM('State General Purpose'!EK12,'State Ed Special Purpose'!DM12,Local!S12,'Tuition Revenues'!DM12)</f>
        <v>15095514</v>
      </c>
      <c r="DN12" s="655">
        <f>SUM('State General Purpose'!EL12,'State Ed Special Purpose'!DN12,Local!T12,'Tuition Revenues'!DN12)</f>
        <v>14749982</v>
      </c>
      <c r="DO12" s="655">
        <f>SUM('State General Purpose'!EM12,'State Ed Special Purpose'!DO12,Local!U12,'Tuition Revenues'!DO12)</f>
        <v>16413891</v>
      </c>
      <c r="DP12" s="655">
        <f>SUM('State General Purpose'!EN12,'State Ed Special Purpose'!DP12,Local!V12,'Tuition Revenues'!DP12)</f>
        <v>18572647</v>
      </c>
      <c r="DQ12" s="655">
        <f>SUM('State General Purpose'!EO12,'State Ed Special Purpose'!DQ12,Local!W12,'Tuition Revenues'!DQ12)</f>
        <v>20924429</v>
      </c>
      <c r="DR12" s="655">
        <f>SUM('State General Purpose'!EP12,'State Ed Special Purpose'!DR12,Local!X12,'Tuition Revenues'!DR12)</f>
        <v>16185987</v>
      </c>
      <c r="DS12" s="655">
        <f>SUM('State General Purpose'!EQ12,'State Ed Special Purpose'!DS12,Local!Y12,'Tuition Revenues'!DS12)</f>
        <v>0</v>
      </c>
      <c r="DT12" s="655">
        <f>SUM('State General Purpose'!ER12,'State Ed Special Purpose'!DT12,Local!Z12,'Tuition Revenues'!DT12)</f>
        <v>0</v>
      </c>
      <c r="DU12" s="655">
        <f>SUM('State General Purpose'!ES12,'State Ed Special Purpose'!DU12,Local!AA12,'Tuition Revenues'!DU12)</f>
        <v>0</v>
      </c>
      <c r="DV12" s="655">
        <f>SUM('State General Purpose'!ET12,'State Ed Special Purpose'!DV12,Local!AB12,'Tuition Revenues'!DV12)</f>
        <v>0</v>
      </c>
      <c r="DW12" s="654">
        <f>SUM('State General Purpose'!EU12,'State Ed Special Purpose'!DW12,Local!AC12,'Tuition Revenues'!DW12)</f>
        <v>45673734</v>
      </c>
      <c r="DX12" s="657">
        <f>SUM('State General Purpose'!EV12,'State Ed Special Purpose'!DX12,Local!AD12,'Tuition Revenues'!DX12)</f>
        <v>50570008</v>
      </c>
      <c r="DY12" s="657">
        <f>SUM('State General Purpose'!EW12,'State Ed Special Purpose'!DY12,Local!AE12,'Tuition Revenues'!DY12)</f>
        <v>61160193</v>
      </c>
      <c r="DZ12" s="657">
        <f>SUM('State General Purpose'!EX12,'State Ed Special Purpose'!DZ12,Local!AF12,'Tuition Revenues'!DZ12)</f>
        <v>62637446</v>
      </c>
      <c r="EA12" s="657">
        <f>SUM('State General Purpose'!EY12,'State Ed Special Purpose'!EA12,Local!AG12,'Tuition Revenues'!EA12)</f>
        <v>42911646</v>
      </c>
      <c r="EB12" s="657">
        <f>SUM('State General Purpose'!EZ12,'State Ed Special Purpose'!EB12,Local!AH12,'Tuition Revenues'!EB12)</f>
        <v>62561336</v>
      </c>
      <c r="EC12" s="657">
        <f>SUM('State General Purpose'!FA12,'State Ed Special Purpose'!EC12,Local!AI12,'Tuition Revenues'!EC12)</f>
        <v>65603026</v>
      </c>
      <c r="ED12" s="657">
        <f>SUM('State General Purpose'!FB12,'State Ed Special Purpose'!ED12,Local!AJ12,'Tuition Revenues'!ED12)</f>
        <v>69351147</v>
      </c>
      <c r="EE12" s="657">
        <f>SUM('State General Purpose'!FC12,'State Ed Special Purpose'!EE12,Local!AK12,'Tuition Revenues'!EE12)</f>
        <v>90633428</v>
      </c>
      <c r="EF12" s="657">
        <f>SUM('State General Purpose'!FD12,'State Ed Special Purpose'!EF12,Local!AL12,'Tuition Revenues'!EF12)</f>
        <v>101055064</v>
      </c>
      <c r="EG12" s="657">
        <f>SUM('State General Purpose'!FE12,'State Ed Special Purpose'!EG12,Local!AM12,'Tuition Revenues'!EG12)</f>
        <v>140481947</v>
      </c>
      <c r="EH12" s="657">
        <f>SUM('State General Purpose'!FF12,'State Ed Special Purpose'!EH12,Local!AN12,'Tuition Revenues'!EH12)</f>
        <v>137793052</v>
      </c>
      <c r="EI12" s="657">
        <f>SUM('State General Purpose'!FG12,'State Ed Special Purpose'!EI12,Local!AO12,'Tuition Revenues'!EI12)</f>
        <v>146979743</v>
      </c>
      <c r="EJ12" s="654">
        <f>SUM('State General Purpose'!FH12,'State Ed Special Purpose'!EJ12,Local!AP12,'Tuition Revenues'!EJ12)</f>
        <v>34600489</v>
      </c>
      <c r="EK12" s="657">
        <f>SUM('State General Purpose'!FI12,'State Ed Special Purpose'!EK12,Local!AQ12,'Tuition Revenues'!EK12)</f>
        <v>38817601</v>
      </c>
      <c r="EL12" s="657">
        <f>SUM('State General Purpose'!FJ12,'State Ed Special Purpose'!EL12,Local!AR12,'Tuition Revenues'!EL12)</f>
        <v>59251684</v>
      </c>
      <c r="EM12" s="657">
        <f>SUM('State General Purpose'!FK12,'State Ed Special Purpose'!EM12,Local!AS12,'Tuition Revenues'!EM12)</f>
        <v>50587254</v>
      </c>
      <c r="EN12" s="657">
        <f>SUM('State General Purpose'!FL12,'State Ed Special Purpose'!EN12,Local!AT12,'Tuition Revenues'!EN12)</f>
        <v>60986576</v>
      </c>
      <c r="EO12" s="657">
        <f>SUM('State General Purpose'!FM12,'State Ed Special Purpose'!EO12,Local!AU12,'Tuition Revenues'!EO12)</f>
        <v>69441960</v>
      </c>
      <c r="EP12" s="657">
        <f>SUM('State General Purpose'!FN12,'State Ed Special Purpose'!EP12,Local!AV12,'Tuition Revenues'!EP12)</f>
        <v>64484339</v>
      </c>
      <c r="EQ12" s="657">
        <f>SUM('State General Purpose'!FO12,'State Ed Special Purpose'!EQ12,Local!AW12,'Tuition Revenues'!EQ12)</f>
        <v>73389918</v>
      </c>
      <c r="ER12" s="657">
        <f>SUM('State General Purpose'!FP12,'State Ed Special Purpose'!ER12,Local!AX12,'Tuition Revenues'!ER12)</f>
        <v>42305645</v>
      </c>
      <c r="ES12" s="657">
        <f>SUM('State General Purpose'!FQ12,'State Ed Special Purpose'!ES12,Local!AY12,'Tuition Revenues'!ES12)</f>
        <v>46808578</v>
      </c>
      <c r="ET12" s="657">
        <f>SUM('State General Purpose'!FR12,'State Ed Special Purpose'!ET12,Local!AZ12,'Tuition Revenues'!ET12)</f>
        <v>26693574</v>
      </c>
      <c r="EU12" s="657">
        <f>SUM('State General Purpose'!FS12,'State Ed Special Purpose'!EU12,Local!BA12,'Tuition Revenues'!EU12)</f>
        <v>70530102</v>
      </c>
      <c r="EV12" s="657">
        <f>SUM('State General Purpose'!FT12,'State Ed Special Purpose'!EV12,Local!BB12,'Tuition Revenues'!EV12)</f>
        <v>71005141</v>
      </c>
      <c r="EW12" s="654">
        <f>SUM('State General Purpose'!FU12,'State Ed Special Purpose'!EW12,Local!BC12,'Tuition Revenues'!EW12)</f>
        <v>29638814</v>
      </c>
      <c r="EX12" s="657">
        <f>SUM('State General Purpose'!FV12,'State Ed Special Purpose'!EX12,Local!BD12,'Tuition Revenues'!EX12)</f>
        <v>33176219</v>
      </c>
      <c r="EY12" s="657">
        <f>SUM('State General Purpose'!FW12,'State Ed Special Purpose'!EY12,Local!BE12,'Tuition Revenues'!EY12)</f>
        <v>27822213</v>
      </c>
      <c r="EZ12" s="657">
        <f>SUM('State General Purpose'!FX12,'State Ed Special Purpose'!EZ12,Local!BF12,'Tuition Revenues'!EZ12)</f>
        <v>34946011</v>
      </c>
      <c r="FA12" s="657">
        <f>SUM('State General Purpose'!FY12,'State Ed Special Purpose'!FA12,Local!BG12,'Tuition Revenues'!FA12)</f>
        <v>18396223</v>
      </c>
      <c r="FB12" s="657">
        <f>SUM('State General Purpose'!FZ12,'State Ed Special Purpose'!FB12,Local!BH12,'Tuition Revenues'!FB12)</f>
        <v>23730453</v>
      </c>
      <c r="FC12" s="657">
        <f>SUM('State General Purpose'!GA12,'State Ed Special Purpose'!FC12,Local!BI12,'Tuition Revenues'!FC12)</f>
        <v>41359732</v>
      </c>
      <c r="FD12" s="657">
        <f>SUM('State General Purpose'!GB12,'State Ed Special Purpose'!FD12,Local!BJ12,'Tuition Revenues'!FD12)</f>
        <v>45073052</v>
      </c>
      <c r="FE12" s="657">
        <f>SUM('State General Purpose'!GC12,'State Ed Special Purpose'!FE12,Local!BK12,'Tuition Revenues'!FE12)</f>
        <v>28563518</v>
      </c>
      <c r="FF12" s="657">
        <f>SUM('State General Purpose'!GD12,'State Ed Special Purpose'!FF12,Local!BL12,'Tuition Revenues'!FF12)</f>
        <v>33888247</v>
      </c>
      <c r="FG12" s="657">
        <f>SUM('State General Purpose'!GE12,'State Ed Special Purpose'!FG12,Local!BM12,'Tuition Revenues'!FG12)</f>
        <v>38898232</v>
      </c>
      <c r="FH12" s="657">
        <f>SUM('State General Purpose'!GF12,'State Ed Special Purpose'!FH12,Local!BN12,'Tuition Revenues'!FH12)</f>
        <v>15703760</v>
      </c>
      <c r="FI12" s="657">
        <f>SUM('State General Purpose'!GG12,'State Ed Special Purpose'!FI12,Local!BO12,'Tuition Revenues'!FI12)</f>
        <v>15348748</v>
      </c>
      <c r="FJ12" s="658">
        <f>SUM('State General Purpose'!GI12,'State Ed Special Purpose'!FJ12,Local!BP12,'Tuition Revenues'!FJ12)</f>
        <v>83326012</v>
      </c>
      <c r="FK12" s="657">
        <f>SUM('State General Purpose'!GJ12,'State Ed Special Purpose'!FK12,Local!BQ12,'Tuition Revenues'!FK12)</f>
        <v>85669014</v>
      </c>
      <c r="FL12" s="657">
        <f>SUM('State General Purpose'!GK12,'State Ed Special Purpose'!FL12,Local!BR12,'Tuition Revenues'!FL12)</f>
        <v>97674561</v>
      </c>
      <c r="FM12" s="657">
        <f>SUM('State General Purpose'!GL12,'State Ed Special Purpose'!FM12,Local!BS12,'Tuition Revenues'!FM12)</f>
        <v>96467594</v>
      </c>
      <c r="FN12" s="657">
        <f>SUM('State General Purpose'!GM12,'State Ed Special Purpose'!FN12,Local!BT12,'Tuition Revenues'!FN12)</f>
        <v>99535860</v>
      </c>
      <c r="FO12" s="657">
        <f>SUM('State General Purpose'!GN12,'State Ed Special Purpose'!FO12,Local!BU12,'Tuition Revenues'!FO12)</f>
        <v>93055100</v>
      </c>
      <c r="FP12" s="657">
        <f>SUM('State General Purpose'!GO12,'State Ed Special Purpose'!FP12,Local!BV12,'Tuition Revenues'!FP12)</f>
        <v>106712267</v>
      </c>
      <c r="FQ12" s="657">
        <f>SUM('State General Purpose'!GP12,'State Ed Special Purpose'!FQ12,Local!BW12,'Tuition Revenues'!FQ12)</f>
        <v>111790301</v>
      </c>
      <c r="FR12" s="657">
        <f>SUM('State General Purpose'!GQ12,'State Ed Special Purpose'!FR12,Local!BX12,'Tuition Revenues'!FR12)</f>
        <v>111467097</v>
      </c>
      <c r="FS12" s="657">
        <f>SUM('State General Purpose'!GR12,'State Ed Special Purpose'!FS12,Local!BY12,'Tuition Revenues'!FS12)</f>
        <v>87053451</v>
      </c>
      <c r="FT12" s="657">
        <f>SUM('State General Purpose'!GS12,'State Ed Special Purpose'!FT12,Local!BZ12,'Tuition Revenues'!FT12)</f>
        <v>79606242</v>
      </c>
      <c r="FU12" s="657">
        <f>SUM('State General Purpose'!GT12,'State Ed Special Purpose'!FU12,Local!CA12,'Tuition Revenues'!FU12)</f>
        <v>92339148</v>
      </c>
      <c r="FV12" s="657">
        <f>SUM('State General Purpose'!GU12,'State Ed Special Purpose'!FV12,Local!CB12,'Tuition Revenues'!FV12)</f>
        <v>67547853</v>
      </c>
      <c r="FW12" s="657">
        <f>SUM('State General Purpose'!GV12,'State Ed Special Purpose'!FW12,Local!CC12,'Tuition Revenues'!FW12)</f>
        <v>57872564</v>
      </c>
      <c r="FX12" s="654">
        <f>SUM('State General Purpose'!GW12,'State Ed Special Purpose'!FX12,Local!CD12,'Tuition Revenues'!FX12)</f>
        <v>0</v>
      </c>
      <c r="FY12" s="657">
        <f>SUM('State General Purpose'!GX12,'State Ed Special Purpose'!FY12,Local!CE12,'Tuition Revenues'!FY12)</f>
        <v>0</v>
      </c>
      <c r="FZ12" s="657">
        <f>SUM('State General Purpose'!GY12,'State Ed Special Purpose'!FZ12,Local!CF12,'Tuition Revenues'!FZ12)</f>
        <v>7244432</v>
      </c>
      <c r="GA12" s="657">
        <f>SUM('State General Purpose'!GZ12,'State Ed Special Purpose'!GA12,Local!CG12,'Tuition Revenues'!GA12)</f>
        <v>7609436</v>
      </c>
      <c r="GB12" s="657">
        <f>SUM('State General Purpose'!HA12,'State Ed Special Purpose'!GB12,Local!CH12,'Tuition Revenues'!GB12)</f>
        <v>7189519</v>
      </c>
      <c r="GC12" s="657">
        <f>SUM('State General Purpose'!HB12,'State Ed Special Purpose'!GC12,Local!CI12,'Tuition Revenues'!GC12)</f>
        <v>10255953</v>
      </c>
      <c r="GD12" s="657">
        <f>SUM('State General Purpose'!HC12,'State Ed Special Purpose'!GD12,Local!CJ12,'Tuition Revenues'!GD12)</f>
        <v>11191559</v>
      </c>
      <c r="GE12" s="657">
        <f>SUM('State General Purpose'!HD12,'State Ed Special Purpose'!GE12,Local!CK12,'Tuition Revenues'!GE12)</f>
        <v>11478644</v>
      </c>
      <c r="GF12" s="657">
        <f>SUM('State General Purpose'!HE12,'State Ed Special Purpose'!GF12,Local!CL12,'Tuition Revenues'!GF12)</f>
        <v>9273075</v>
      </c>
      <c r="GG12" s="657">
        <f>SUM('State General Purpose'!HF12,'State Ed Special Purpose'!GG12,Local!CM12,'Tuition Revenues'!GG12)</f>
        <v>79606242</v>
      </c>
      <c r="GH12" s="657">
        <f>SUM('State General Purpose'!HG12,'State Ed Special Purpose'!GH12,Local!CN12,'Tuition Revenues'!GH12)</f>
        <v>92339148</v>
      </c>
      <c r="GI12" s="657">
        <f>SUM('State General Purpose'!HH12,'State Ed Special Purpose'!GI12,Local!CO12,'Tuition Revenues'!GI12)</f>
        <v>67547853</v>
      </c>
      <c r="GJ12" s="657">
        <f>SUM('State General Purpose'!HI12,'State Ed Special Purpose'!GJ12,Local!CP12,'Tuition Revenues'!GJ12)</f>
        <v>57872564</v>
      </c>
      <c r="GK12" s="654">
        <f>SUM('State General Purpose'!HJ12,'State Ed Special Purpose'!GK12,Local!CQ12,'Tuition Revenues'!GK12)</f>
        <v>0</v>
      </c>
      <c r="GL12" s="657">
        <f>SUM('State General Purpose'!HK12,'State Ed Special Purpose'!GL12,Local!CR12,'Tuition Revenues'!GL12)</f>
        <v>0</v>
      </c>
      <c r="GM12" s="657">
        <f>SUM('State General Purpose'!HL12,'State Ed Special Purpose'!GM12,Local!CS12,'Tuition Revenues'!GM12)</f>
        <v>3642111</v>
      </c>
      <c r="GN12" s="657">
        <f>SUM('State General Purpose'!HM12,'State Ed Special Purpose'!GN12,Local!CT12,'Tuition Revenues'!GN12)</f>
        <v>4221525</v>
      </c>
      <c r="GO12" s="657">
        <f>SUM('State General Purpose'!HN12,'State Ed Special Purpose'!GO12,Local!CU12,'Tuition Revenues'!GO12)</f>
        <v>5138752</v>
      </c>
      <c r="GP12" s="657">
        <f>SUM('State General Purpose'!HO12,'State Ed Special Purpose'!GP12,Local!CV12,'Tuition Revenues'!GP12)</f>
        <v>5816748</v>
      </c>
      <c r="GQ12" s="657">
        <f>SUM('State General Purpose'!HP12,'State Ed Special Purpose'!GQ12,Local!CW12,'Tuition Revenues'!GQ12)</f>
        <v>6591063</v>
      </c>
      <c r="GR12" s="657">
        <f>SUM('State General Purpose'!HQ12,'State Ed Special Purpose'!GR12,Local!CX12,'Tuition Revenues'!GR12)</f>
        <v>6648605</v>
      </c>
      <c r="GS12" s="657">
        <f>SUM('State General Purpose'!HR12,'State Ed Special Purpose'!GS12,Local!CY12,'Tuition Revenues'!GS12)</f>
        <v>5639563</v>
      </c>
      <c r="GT12" s="657">
        <f>SUM('State General Purpose'!HS12,'State Ed Special Purpose'!GT12,Local!CZ12,'Tuition Revenues'!GT12)</f>
        <v>0</v>
      </c>
      <c r="GU12" s="657">
        <f>SUM('State General Purpose'!HT12,'State Ed Special Purpose'!GU12,Local!DA12,'Tuition Revenues'!GU12)</f>
        <v>0</v>
      </c>
      <c r="GV12" s="657">
        <f>SUM('State General Purpose'!HU12,'State Ed Special Purpose'!GV12,Local!DB12,'Tuition Revenues'!GV12)</f>
        <v>0</v>
      </c>
      <c r="GW12" s="657">
        <f>SUM('State General Purpose'!HV12,'State Ed Special Purpose'!GW12,Local!DC12,'Tuition Revenues'!GW12)</f>
        <v>0</v>
      </c>
    </row>
    <row r="13" spans="1:205" s="205" customFormat="1" ht="12.75" customHeight="1">
      <c r="A13" s="653" t="s">
        <v>6</v>
      </c>
      <c r="B13" s="654">
        <f>SUM('State General Purpose'!R13,'State Ed Special Purpose'!B13,'Tuition Revenues'!B13)</f>
        <v>1151475420</v>
      </c>
      <c r="C13" s="655">
        <f>SUM('State General Purpose'!S13,'State Ed Special Purpose'!C13,'Tuition Revenues'!C13)</f>
        <v>1248654085</v>
      </c>
      <c r="D13" s="655">
        <f>SUM('State General Purpose'!T13,'State Ed Special Purpose'!D13,'Tuition Revenues'!D13)</f>
        <v>1256263495</v>
      </c>
      <c r="E13" s="655">
        <f>SUM('State General Purpose'!U13,'State Ed Special Purpose'!E13,'Tuition Revenues'!E13)</f>
        <v>1321510823</v>
      </c>
      <c r="F13" s="655">
        <f>SUM('State General Purpose'!V13,'State Ed Special Purpose'!F13,'Tuition Revenues'!F13)</f>
        <v>1383316810</v>
      </c>
      <c r="G13" s="655">
        <f>SUM('State General Purpose'!W13,'State Ed Special Purpose'!G13,'Tuition Revenues'!G13)</f>
        <v>1470541932</v>
      </c>
      <c r="H13" s="655">
        <f>SUM('State General Purpose'!X13,'State Ed Special Purpose'!H13,'Tuition Revenues'!H13)</f>
        <v>1626885275</v>
      </c>
      <c r="I13" s="655">
        <f>SUM('State General Purpose'!Y13,'State Ed Special Purpose'!I13,'Tuition Revenues'!I13)</f>
        <v>1696194792</v>
      </c>
      <c r="J13" s="655">
        <f>SUM('State General Purpose'!Z13,'State Ed Special Purpose'!J13,'Tuition Revenues'!J13)</f>
        <v>1802380823</v>
      </c>
      <c r="K13" s="655">
        <f>SUM('State General Purpose'!AA13,'State Ed Special Purpose'!K13,'Tuition Revenues'!K13)</f>
        <v>1877772257</v>
      </c>
      <c r="L13" s="655">
        <f>SUM('State General Purpose'!AB13,'State Ed Special Purpose'!L13,'Tuition Revenues'!L13)</f>
        <v>1901101816</v>
      </c>
      <c r="M13" s="655">
        <f>SUM('State General Purpose'!AC13,'State Ed Special Purpose'!M13,'Tuition Revenues'!M13)</f>
        <v>2004626976</v>
      </c>
      <c r="N13" s="655">
        <f>SUM('State General Purpose'!AD13,'State Ed Special Purpose'!N13,'Tuition Revenues'!N13)</f>
        <v>2035293351</v>
      </c>
      <c r="O13" s="655">
        <f>SUM('State General Purpose'!AE13,'State Ed Special Purpose'!O13,'Tuition Revenues'!O13)</f>
        <v>2161886804</v>
      </c>
      <c r="P13" s="654">
        <f>SUM('State General Purpose'!AG13,'State Ed Special Purpose'!P13,'Tuition Revenues'!P13)</f>
        <v>551391889</v>
      </c>
      <c r="Q13" s="655">
        <f>SUM('State General Purpose'!AH13,'State Ed Special Purpose'!Q13,'Tuition Revenues'!Q13)</f>
        <v>599606233</v>
      </c>
      <c r="R13" s="655">
        <f>SUM('State General Purpose'!AI13,'State Ed Special Purpose'!R13,'Tuition Revenues'!R13)</f>
        <v>595801669</v>
      </c>
      <c r="S13" s="655">
        <f>SUM('State General Purpose'!AJ13,'State Ed Special Purpose'!S13,'Tuition Revenues'!S13)</f>
        <v>625953834</v>
      </c>
      <c r="T13" s="655">
        <f>SUM('State General Purpose'!AK13,'State Ed Special Purpose'!T13,'Tuition Revenues'!T13)</f>
        <v>647625463</v>
      </c>
      <c r="U13" s="655">
        <f>SUM('State General Purpose'!AL13,'State Ed Special Purpose'!U13,'Tuition Revenues'!U13)</f>
        <v>692506736</v>
      </c>
      <c r="V13" s="655">
        <f>SUM('State General Purpose'!AM13,'State Ed Special Purpose'!V13,'Tuition Revenues'!V13)</f>
        <v>754938461</v>
      </c>
      <c r="W13" s="655">
        <f>SUM('State General Purpose'!AN13,'State Ed Special Purpose'!W13,'Tuition Revenues'!W13)</f>
        <v>785625699</v>
      </c>
      <c r="X13" s="655">
        <f>SUM('State General Purpose'!AO13,'State Ed Special Purpose'!X13,'Tuition Revenues'!X13)</f>
        <v>832911392</v>
      </c>
      <c r="Y13" s="655">
        <f>SUM('State General Purpose'!AP13,'State Ed Special Purpose'!Y13,'Tuition Revenues'!Y13)</f>
        <v>870815789</v>
      </c>
      <c r="Z13" s="655">
        <f>SUM('State General Purpose'!AQ13,'State Ed Special Purpose'!Z13,'Tuition Revenues'!Z13)</f>
        <v>875668710</v>
      </c>
      <c r="AA13" s="655">
        <f>SUM('State General Purpose'!AR13,'State Ed Special Purpose'!AA13,'Tuition Revenues'!AA13)</f>
        <v>929827076</v>
      </c>
      <c r="AB13" s="655">
        <f>SUM('State General Purpose'!AS13,'State Ed Special Purpose'!AB13,'Tuition Revenues'!AB13)</f>
        <v>940961678</v>
      </c>
      <c r="AC13" s="655">
        <f>SUM('State General Purpose'!AT13,'State Ed Special Purpose'!AC13,'Tuition Revenues'!AC13)</f>
        <v>1004501465</v>
      </c>
      <c r="AD13" s="654">
        <f>SUM('State General Purpose'!AV13,'State Ed Special Purpose'!AD13,'Tuition Revenues'!AD13)</f>
        <v>113393884</v>
      </c>
      <c r="AE13" s="655">
        <f>SUM('State General Purpose'!AW13,'State Ed Special Purpose'!AE13,'Tuition Revenues'!AE13)</f>
        <v>128445224</v>
      </c>
      <c r="AF13" s="655">
        <f>SUM('State General Purpose'!AX13,'State Ed Special Purpose'!AF13,'Tuition Revenues'!AF13)</f>
        <v>130930896</v>
      </c>
      <c r="AG13" s="655">
        <f>SUM('State General Purpose'!AY13,'State Ed Special Purpose'!AG13,'Tuition Revenues'!AG13)</f>
        <v>137523835</v>
      </c>
      <c r="AH13" s="655">
        <f>SUM('State General Purpose'!AZ13,'State Ed Special Purpose'!AH13,'Tuition Revenues'!AH13)</f>
        <v>144885425</v>
      </c>
      <c r="AI13" s="655">
        <f>SUM('State General Purpose'!BA13,'State Ed Special Purpose'!AI13,'Tuition Revenues'!AI13)</f>
        <v>152823636</v>
      </c>
      <c r="AJ13" s="655">
        <f>SUM('State General Purpose'!BB13,'State Ed Special Purpose'!AJ13,'Tuition Revenues'!AJ13)</f>
        <v>164512777</v>
      </c>
      <c r="AK13" s="655">
        <f>SUM('State General Purpose'!BC13,'State Ed Special Purpose'!AK13,'Tuition Revenues'!AK13)</f>
        <v>170833740</v>
      </c>
      <c r="AL13" s="655">
        <f>SUM('State General Purpose'!BD13,'State Ed Special Purpose'!AL13,'Tuition Revenues'!AL13)</f>
        <v>176835517</v>
      </c>
      <c r="AM13" s="655">
        <f>SUM('State General Purpose'!BE13,'State Ed Special Purpose'!AM13,'Tuition Revenues'!AM13)</f>
        <v>183068218</v>
      </c>
      <c r="AN13" s="655">
        <f>SUM('State General Purpose'!BF13,'State Ed Special Purpose'!AN13,'Tuition Revenues'!AN13)</f>
        <v>306271762</v>
      </c>
      <c r="AO13" s="655">
        <f>SUM('State General Purpose'!BG13,'State Ed Special Purpose'!AO13,'Tuition Revenues'!AO13)</f>
        <v>329109282</v>
      </c>
      <c r="AP13" s="655">
        <f>SUM('State General Purpose'!BH13,'State Ed Special Purpose'!AP13,'Tuition Revenues'!AP13)</f>
        <v>330364391</v>
      </c>
      <c r="AQ13" s="655">
        <f>SUM('State General Purpose'!BI13,'State Ed Special Purpose'!AQ13,'Tuition Revenues'!AQ13)</f>
        <v>351349663</v>
      </c>
      <c r="AR13" s="654">
        <f>SUM('State General Purpose'!BK13,'State Ed Special Purpose'!AR13,'Tuition Revenues'!AR13)</f>
        <v>138467252</v>
      </c>
      <c r="AS13" s="655">
        <f>SUM('State General Purpose'!BL13,'State Ed Special Purpose'!AS13,'Tuition Revenues'!AS13)</f>
        <v>145492804</v>
      </c>
      <c r="AT13" s="655">
        <f>SUM('State General Purpose'!BM13,'State Ed Special Purpose'!AT13,'Tuition Revenues'!AT13)</f>
        <v>147921568</v>
      </c>
      <c r="AU13" s="655">
        <f>SUM('State General Purpose'!BN13,'State Ed Special Purpose'!AU13,'Tuition Revenues'!AU13)</f>
        <v>157401103</v>
      </c>
      <c r="AV13" s="655">
        <f>SUM('State General Purpose'!BO13,'State Ed Special Purpose'!AV13,'Tuition Revenues'!AV13)</f>
        <v>167112841</v>
      </c>
      <c r="AW13" s="655">
        <f>SUM('State General Purpose'!BP13,'State Ed Special Purpose'!AW13,'Tuition Revenues'!AW13)</f>
        <v>178428902</v>
      </c>
      <c r="AX13" s="655">
        <f>SUM('State General Purpose'!BQ13,'State Ed Special Purpose'!AX13,'Tuition Revenues'!AX13)</f>
        <v>199335080</v>
      </c>
      <c r="AY13" s="655">
        <f>SUM('State General Purpose'!BR13,'State Ed Special Purpose'!AY13,'Tuition Revenues'!AY13)</f>
        <v>323356204</v>
      </c>
      <c r="AZ13" s="655">
        <f>SUM('State General Purpose'!BS13,'State Ed Special Purpose'!AZ13,'Tuition Revenues'!AZ13)</f>
        <v>349279663</v>
      </c>
      <c r="BA13" s="655">
        <f>SUM('State General Purpose'!BT13,'State Ed Special Purpose'!BA13,'Tuition Revenues'!BA13)</f>
        <v>356211961</v>
      </c>
      <c r="BB13" s="655">
        <f>SUM('State General Purpose'!BU13,'State Ed Special Purpose'!BB13,'Tuition Revenues'!BB13)</f>
        <v>245303648</v>
      </c>
      <c r="BC13" s="655">
        <f>SUM('State General Purpose'!BV13,'State Ed Special Purpose'!BC13,'Tuition Revenues'!BC13)</f>
        <v>253586171</v>
      </c>
      <c r="BD13" s="655">
        <f>SUM('State General Purpose'!BW13,'State Ed Special Purpose'!BD13,'Tuition Revenues'!BD13)</f>
        <v>261858688</v>
      </c>
      <c r="BE13" s="655">
        <f>SUM('State General Purpose'!BX13,'State Ed Special Purpose'!BE13,'Tuition Revenues'!BE13)</f>
        <v>275962185</v>
      </c>
      <c r="BF13" s="654">
        <f>SUM('State General Purpose'!BZ13,'State Ed Special Purpose'!BF13,'Tuition Revenues'!BF13)</f>
        <v>294463664</v>
      </c>
      <c r="BG13" s="655">
        <f>SUM('State General Purpose'!CA13,'State Ed Special Purpose'!BG13,'Tuition Revenues'!BG13)</f>
        <v>316153337</v>
      </c>
      <c r="BH13" s="655">
        <f>SUM('State General Purpose'!CB13,'State Ed Special Purpose'!BH13,'Tuition Revenues'!BH13)</f>
        <v>322547386</v>
      </c>
      <c r="BI13" s="655">
        <f>SUM('State General Purpose'!CC13,'State Ed Special Purpose'!BI13,'Tuition Revenues'!BI13)</f>
        <v>335126424</v>
      </c>
      <c r="BJ13" s="655">
        <f>SUM('State General Purpose'!CD13,'State Ed Special Purpose'!BJ13,'Tuition Revenues'!BJ13)</f>
        <v>357167401</v>
      </c>
      <c r="BK13" s="655">
        <f>SUM('State General Purpose'!CE13,'State Ed Special Purpose'!BK13,'Tuition Revenues'!BK13)</f>
        <v>373205152</v>
      </c>
      <c r="BL13" s="655">
        <f>SUM('State General Purpose'!CF13,'State Ed Special Purpose'!BL13,'Tuition Revenues'!BL13)</f>
        <v>468815943</v>
      </c>
      <c r="BM13" s="655">
        <f>SUM('State General Purpose'!CG13,'State Ed Special Purpose'!BM13,'Tuition Revenues'!BM13)</f>
        <v>375078779</v>
      </c>
      <c r="BN13" s="655">
        <f>SUM('State General Purpose'!CH13,'State Ed Special Purpose'!BN13,'Tuition Revenues'!BN13)</f>
        <v>400164391</v>
      </c>
      <c r="BO13" s="655">
        <f>SUM('State General Purpose'!CI13,'State Ed Special Purpose'!BO13,'Tuition Revenues'!BO13)</f>
        <v>421910616</v>
      </c>
      <c r="BP13" s="655">
        <f>SUM('State General Purpose'!CJ13,'State Ed Special Purpose'!BP13,'Tuition Revenues'!BP13)</f>
        <v>427670700</v>
      </c>
      <c r="BQ13" s="655">
        <f>SUM('State General Purpose'!CK13,'State Ed Special Purpose'!BQ13,'Tuition Revenues'!BQ13)</f>
        <v>390615106</v>
      </c>
      <c r="BR13" s="655">
        <f>SUM('State General Purpose'!CL13,'State Ed Special Purpose'!BR13,'Tuition Revenues'!BR13)</f>
        <v>399435794</v>
      </c>
      <c r="BS13" s="655">
        <f>SUM('State General Purpose'!CM13,'State Ed Special Purpose'!BS13,'Tuition Revenues'!BS13)</f>
        <v>424307468</v>
      </c>
      <c r="BT13" s="654">
        <f>SUM('State General Purpose'!CO13,'State Ed Special Purpose'!BT13,'Tuition Revenues'!BT13)</f>
        <v>28387306</v>
      </c>
      <c r="BU13" s="655">
        <f>SUM('State General Purpose'!CP13,'State Ed Special Purpose'!BU13,'Tuition Revenues'!BU13)</f>
        <v>31681163</v>
      </c>
      <c r="BV13" s="655">
        <f>SUM('State General Purpose'!CQ13,'State Ed Special Purpose'!BV13,'Tuition Revenues'!BV13)</f>
        <v>31496859</v>
      </c>
      <c r="BW13" s="655">
        <f>SUM('State General Purpose'!CR13,'State Ed Special Purpose'!BW13,'Tuition Revenues'!BW13)</f>
        <v>34528657</v>
      </c>
      <c r="BX13" s="655">
        <f>SUM('State General Purpose'!CS13,'State Ed Special Purpose'!BX13,'Tuition Revenues'!BX13)</f>
        <v>33132963</v>
      </c>
      <c r="BY13" s="655">
        <f>SUM('State General Purpose'!CT13,'State Ed Special Purpose'!BY13,'Tuition Revenues'!BY13)</f>
        <v>36870035</v>
      </c>
      <c r="BZ13" s="655">
        <f>SUM('State General Purpose'!CU13,'State Ed Special Purpose'!BZ13,'Tuition Revenues'!BZ13)</f>
        <v>0</v>
      </c>
      <c r="CA13" s="655">
        <f>SUM('State General Purpose'!CV13,'State Ed Special Purpose'!CA13,'Tuition Revenues'!CA13)</f>
        <v>0</v>
      </c>
      <c r="CB13" s="655">
        <f>SUM('State General Purpose'!CW13,'State Ed Special Purpose'!CB13,'Tuition Revenues'!CB13)</f>
        <v>0</v>
      </c>
      <c r="CC13" s="655">
        <f>SUM('State General Purpose'!CX13,'State Ed Special Purpose'!CC13,'Tuition Revenues'!CC13)</f>
        <v>0</v>
      </c>
      <c r="CD13" s="655">
        <f>SUM('State General Purpose'!CY13,'State Ed Special Purpose'!CD13,'Tuition Revenues'!CD13)</f>
        <v>0</v>
      </c>
      <c r="CE13" s="655">
        <f>SUM('State General Purpose'!CZ13,'State Ed Special Purpose'!CE13,'Tuition Revenues'!CE13)</f>
        <v>53828186</v>
      </c>
      <c r="CF13" s="655">
        <f>SUM('State General Purpose'!DA13,'State Ed Special Purpose'!CF13,'Tuition Revenues'!CF13)</f>
        <v>54096000</v>
      </c>
      <c r="CG13" s="655">
        <f>SUM('State General Purpose'!DB13,'State Ed Special Purpose'!CG13,'Tuition Revenues'!CG13)</f>
        <v>58289083</v>
      </c>
      <c r="CH13" s="654">
        <f>SUM('State General Purpose'!DD13,'State Ed Special Purpose'!CH13,'Tuition Revenues'!CH13)</f>
        <v>25371425</v>
      </c>
      <c r="CI13" s="655">
        <f>SUM('State General Purpose'!DE13,'State Ed Special Purpose'!CI13,'Tuition Revenues'!CI13)</f>
        <v>27275324</v>
      </c>
      <c r="CJ13" s="655">
        <f>SUM('State General Purpose'!DF13,'State Ed Special Purpose'!CJ13,'Tuition Revenues'!CJ13)</f>
        <v>27565117</v>
      </c>
      <c r="CK13" s="655">
        <f>SUM('State General Purpose'!DG13,'State Ed Special Purpose'!CK13,'Tuition Revenues'!CK13)</f>
        <v>30976970</v>
      </c>
      <c r="CL13" s="655">
        <f>SUM('State General Purpose'!DH13,'State Ed Special Purpose'!CL13,'Tuition Revenues'!CL13)</f>
        <v>33392717</v>
      </c>
      <c r="CM13" s="655">
        <f>SUM('State General Purpose'!DI13,'State Ed Special Purpose'!CM13,'Tuition Revenues'!CM13)</f>
        <v>36707471</v>
      </c>
      <c r="CN13" s="655">
        <f>SUM('State General Purpose'!DJ13,'State Ed Special Purpose'!CN13,'Tuition Revenues'!CN13)</f>
        <v>39283014</v>
      </c>
      <c r="CO13" s="655">
        <f>SUM('State General Purpose'!DK13,'State Ed Special Purpose'!CO13,'Tuition Revenues'!CO13)</f>
        <v>41300370</v>
      </c>
      <c r="CP13" s="655">
        <f>SUM('State General Purpose'!DL13,'State Ed Special Purpose'!CP13,'Tuition Revenues'!CP13)</f>
        <v>43189860</v>
      </c>
      <c r="CQ13" s="655">
        <f>SUM('State General Purpose'!DM13,'State Ed Special Purpose'!CQ13,'Tuition Revenues'!CQ13)</f>
        <v>45765673</v>
      </c>
      <c r="CR13" s="655">
        <f>SUM('State General Purpose'!DN13,'State Ed Special Purpose'!CR13,'Tuition Revenues'!CR13)</f>
        <v>46186996</v>
      </c>
      <c r="CS13" s="655">
        <f>SUM('State General Purpose'!DO13,'State Ed Special Purpose'!CS13,'Tuition Revenues'!CS13)</f>
        <v>47661555</v>
      </c>
      <c r="CT13" s="655">
        <f>SUM('State General Purpose'!DP13,'State Ed Special Purpose'!CT13,'Tuition Revenues'!CT13)</f>
        <v>48576801</v>
      </c>
      <c r="CU13" s="655">
        <f>SUM('State General Purpose'!DQ13,'State Ed Special Purpose'!CU13,'Tuition Revenues'!CU13)</f>
        <v>47476942</v>
      </c>
      <c r="CV13" s="656">
        <f>SUM('State General Purpose'!DT13,'State Ed Special Purpose'!CV13,Local!B13,'Tuition Revenues'!CV13)</f>
        <v>566427611</v>
      </c>
      <c r="CW13" s="655">
        <f>SUM('State General Purpose'!DU13,'State Ed Special Purpose'!CW13,Local!C13,'Tuition Revenues'!CW13)</f>
        <v>616449196</v>
      </c>
      <c r="CX13" s="655">
        <f>SUM('State General Purpose'!DV13,'State Ed Special Purpose'!CX13,Local!D13,'Tuition Revenues'!CX13)</f>
        <v>656296574</v>
      </c>
      <c r="CY13" s="655">
        <f>SUM('State General Purpose'!DW13,'State Ed Special Purpose'!CY13,Local!E13,'Tuition Revenues'!CY13)</f>
        <v>679780269</v>
      </c>
      <c r="CZ13" s="655">
        <f>SUM('State General Purpose'!DX13,'State Ed Special Purpose'!CZ13,Local!F13,'Tuition Revenues'!CZ13)</f>
        <v>697834263</v>
      </c>
      <c r="DA13" s="655">
        <f>SUM('State General Purpose'!DY13,'State Ed Special Purpose'!DA13,Local!G13,'Tuition Revenues'!DA13)</f>
        <v>736160703</v>
      </c>
      <c r="DB13" s="655">
        <f>SUM('State General Purpose'!DZ13,'State Ed Special Purpose'!DB13,Local!H13,'Tuition Revenues'!DB13)</f>
        <v>797916915</v>
      </c>
      <c r="DC13" s="655">
        <f>SUM('State General Purpose'!EA13,'State Ed Special Purpose'!DC13,Local!I13,'Tuition Revenues'!DC13)</f>
        <v>877144883</v>
      </c>
      <c r="DD13" s="655">
        <f>SUM('State General Purpose'!EB13,'State Ed Special Purpose'!DD13,Local!J13,'Tuition Revenues'!DD13)</f>
        <v>919102737.48541617</v>
      </c>
      <c r="DE13" s="655">
        <f>SUM('State General Purpose'!EC13,'State Ed Special Purpose'!DE13,Local!K13,'Tuition Revenues'!DE13)</f>
        <v>968827977</v>
      </c>
      <c r="DF13" s="655">
        <f>SUM('State General Purpose'!ED13,'State Ed Special Purpose'!DF13,Local!L13,'Tuition Revenues'!DF13)</f>
        <v>978361151</v>
      </c>
      <c r="DG13" s="655">
        <f>SUM('State General Purpose'!EE13,'State Ed Special Purpose'!DG13,Local!M13,'Tuition Revenues'!DG13)</f>
        <v>993643914</v>
      </c>
      <c r="DH13" s="655">
        <f>SUM('State General Purpose'!EF13,'State Ed Special Purpose'!DH13,Local!N13,'Tuition Revenues'!DH13)</f>
        <v>1034918628</v>
      </c>
      <c r="DI13" s="655">
        <f>SUM('State General Purpose'!EG13,'State Ed Special Purpose'!DI13,Local!O13,'Tuition Revenues'!DI13)</f>
        <v>1055284853</v>
      </c>
      <c r="DJ13" s="654">
        <f>SUM('State General Purpose'!EH13,'State Ed Special Purpose'!DJ13,Local!P13,'Tuition Revenues'!DJ13)</f>
        <v>0</v>
      </c>
      <c r="DK13" s="655">
        <f>SUM('State General Purpose'!EI13,'State Ed Special Purpose'!DK13,Local!Q13,'Tuition Revenues'!DK13)</f>
        <v>0</v>
      </c>
      <c r="DL13" s="655">
        <f>SUM('State General Purpose'!EJ13,'State Ed Special Purpose'!DL13,Local!R13,'Tuition Revenues'!DL13)</f>
        <v>0</v>
      </c>
      <c r="DM13" s="655">
        <f>SUM('State General Purpose'!EK13,'State Ed Special Purpose'!DM13,Local!S13,'Tuition Revenues'!DM13)</f>
        <v>0</v>
      </c>
      <c r="DN13" s="655">
        <f>SUM('State General Purpose'!EL13,'State Ed Special Purpose'!DN13,Local!T13,'Tuition Revenues'!DN13)</f>
        <v>0</v>
      </c>
      <c r="DO13" s="655">
        <f>SUM('State General Purpose'!EM13,'State Ed Special Purpose'!DO13,Local!U13,'Tuition Revenues'!DO13)</f>
        <v>0</v>
      </c>
      <c r="DP13" s="655">
        <f>SUM('State General Purpose'!EN13,'State Ed Special Purpose'!DP13,Local!V13,'Tuition Revenues'!DP13)</f>
        <v>0</v>
      </c>
      <c r="DQ13" s="655">
        <f>SUM('State General Purpose'!EO13,'State Ed Special Purpose'!DQ13,Local!W13,'Tuition Revenues'!DQ13)</f>
        <v>0</v>
      </c>
      <c r="DR13" s="655">
        <f>SUM('State General Purpose'!EP13,'State Ed Special Purpose'!DR13,Local!X13,'Tuition Revenues'!DR13)</f>
        <v>0</v>
      </c>
      <c r="DS13" s="655">
        <f>SUM('State General Purpose'!EQ13,'State Ed Special Purpose'!DS13,Local!Y13,'Tuition Revenues'!DS13)</f>
        <v>0</v>
      </c>
      <c r="DT13" s="655">
        <f>SUM('State General Purpose'!ER13,'State Ed Special Purpose'!DT13,Local!Z13,'Tuition Revenues'!DT13)</f>
        <v>0</v>
      </c>
      <c r="DU13" s="655">
        <f>SUM('State General Purpose'!ES13,'State Ed Special Purpose'!DU13,Local!AA13,'Tuition Revenues'!DU13)</f>
        <v>0</v>
      </c>
      <c r="DV13" s="655">
        <f>SUM('State General Purpose'!ET13,'State Ed Special Purpose'!DV13,Local!AB13,'Tuition Revenues'!DV13)</f>
        <v>0</v>
      </c>
      <c r="DW13" s="654">
        <f>SUM('State General Purpose'!EU13,'State Ed Special Purpose'!DW13,Local!AC13,'Tuition Revenues'!DW13)</f>
        <v>364566494</v>
      </c>
      <c r="DX13" s="657">
        <f>SUM('State General Purpose'!EV13,'State Ed Special Purpose'!DX13,Local!AD13,'Tuition Revenues'!DX13)</f>
        <v>382348343</v>
      </c>
      <c r="DY13" s="657">
        <f>SUM('State General Purpose'!EW13,'State Ed Special Purpose'!DY13,Local!AE13,'Tuition Revenues'!DY13)</f>
        <v>397344245</v>
      </c>
      <c r="DZ13" s="657">
        <f>SUM('State General Purpose'!EX13,'State Ed Special Purpose'!DZ13,Local!AF13,'Tuition Revenues'!DZ13)</f>
        <v>408802641</v>
      </c>
      <c r="EA13" s="657">
        <f>SUM('State General Purpose'!EY13,'State Ed Special Purpose'!EA13,Local!AG13,'Tuition Revenues'!EA13)</f>
        <v>424812024</v>
      </c>
      <c r="EB13" s="657">
        <f>SUM('State General Purpose'!EZ13,'State Ed Special Purpose'!EB13,Local!AH13,'Tuition Revenues'!EB13)</f>
        <v>460409712</v>
      </c>
      <c r="EC13" s="657">
        <f>SUM('State General Purpose'!FA13,'State Ed Special Purpose'!EC13,Local!AI13,'Tuition Revenues'!EC13)</f>
        <v>504281754</v>
      </c>
      <c r="ED13" s="657">
        <f>SUM('State General Purpose'!FB13,'State Ed Special Purpose'!ED13,Local!AJ13,'Tuition Revenues'!ED13)</f>
        <v>524582697.09568387</v>
      </c>
      <c r="EE13" s="657">
        <f>SUM('State General Purpose'!FC13,'State Ed Special Purpose'!EE13,Local!AK13,'Tuition Revenues'!EE13)</f>
        <v>557616499</v>
      </c>
      <c r="EF13" s="657">
        <f>SUM('State General Purpose'!FD13,'State Ed Special Purpose'!EF13,Local!AL13,'Tuition Revenues'!EF13)</f>
        <v>678531231</v>
      </c>
      <c r="EG13" s="657">
        <f>SUM('State General Purpose'!FE13,'State Ed Special Purpose'!EG13,Local!AM13,'Tuition Revenues'!EG13)</f>
        <v>696769074</v>
      </c>
      <c r="EH13" s="657">
        <f>SUM('State General Purpose'!FF13,'State Ed Special Purpose'!EH13,Local!AN13,'Tuition Revenues'!EH13)</f>
        <v>725889943</v>
      </c>
      <c r="EI13" s="657">
        <f>SUM('State General Purpose'!FG13,'State Ed Special Purpose'!EI13,Local!AO13,'Tuition Revenues'!EI13)</f>
        <v>747795605</v>
      </c>
      <c r="EJ13" s="654">
        <f>SUM('State General Purpose'!FH13,'State Ed Special Purpose'!EJ13,Local!AP13,'Tuition Revenues'!EJ13)</f>
        <v>157268033</v>
      </c>
      <c r="EK13" s="657">
        <f>SUM('State General Purpose'!FI13,'State Ed Special Purpose'!EK13,Local!AQ13,'Tuition Revenues'!EK13)</f>
        <v>170261838</v>
      </c>
      <c r="EL13" s="657">
        <f>SUM('State General Purpose'!FJ13,'State Ed Special Purpose'!EL13,Local!AR13,'Tuition Revenues'!EL13)</f>
        <v>174367802</v>
      </c>
      <c r="EM13" s="657">
        <f>SUM('State General Purpose'!FK13,'State Ed Special Purpose'!EM13,Local!AS13,'Tuition Revenues'!EM13)</f>
        <v>178055108</v>
      </c>
      <c r="EN13" s="657">
        <f>SUM('State General Purpose'!FL13,'State Ed Special Purpose'!EN13,Local!AT13,'Tuition Revenues'!EN13)</f>
        <v>193078481</v>
      </c>
      <c r="EO13" s="657">
        <f>SUM('State General Purpose'!FM13,'State Ed Special Purpose'!EO13,Local!AU13,'Tuition Revenues'!EO13)</f>
        <v>257141644</v>
      </c>
      <c r="EP13" s="657">
        <f>SUM('State General Purpose'!FN13,'State Ed Special Purpose'!EP13,Local!AV13,'Tuition Revenues'!EP13)</f>
        <v>285222186</v>
      </c>
      <c r="EQ13" s="657">
        <f>SUM('State General Purpose'!FO13,'State Ed Special Purpose'!EQ13,Local!AW13,'Tuition Revenues'!EQ13)</f>
        <v>301759370.38973224</v>
      </c>
      <c r="ER13" s="657">
        <f>SUM('State General Purpose'!FP13,'State Ed Special Purpose'!ER13,Local!AX13,'Tuition Revenues'!ER13)</f>
        <v>362367783</v>
      </c>
      <c r="ES13" s="657">
        <f>SUM('State General Purpose'!FQ13,'State Ed Special Purpose'!ES13,Local!AY13,'Tuition Revenues'!ES13)</f>
        <v>249521196</v>
      </c>
      <c r="ET13" s="657">
        <f>SUM('State General Purpose'!FR13,'State Ed Special Purpose'!ET13,Local!AZ13,'Tuition Revenues'!ET13)</f>
        <v>247746575</v>
      </c>
      <c r="EU13" s="657">
        <f>SUM('State General Purpose'!FS13,'State Ed Special Purpose'!EU13,Local!BA13,'Tuition Revenues'!EU13)</f>
        <v>256080284</v>
      </c>
      <c r="EV13" s="657">
        <f>SUM('State General Purpose'!FT13,'State Ed Special Purpose'!EV13,Local!BB13,'Tuition Revenues'!EV13)</f>
        <v>254831271</v>
      </c>
      <c r="EW13" s="654">
        <f>SUM('State General Purpose'!FU13,'State Ed Special Purpose'!EW13,Local!BC13,'Tuition Revenues'!EW13)</f>
        <v>94614669</v>
      </c>
      <c r="EX13" s="657">
        <f>SUM('State General Purpose'!FV13,'State Ed Special Purpose'!EX13,Local!BD13,'Tuition Revenues'!EX13)</f>
        <v>103686393</v>
      </c>
      <c r="EY13" s="657">
        <f>SUM('State General Purpose'!FW13,'State Ed Special Purpose'!EY13,Local!BE13,'Tuition Revenues'!EY13)</f>
        <v>108068222</v>
      </c>
      <c r="EZ13" s="657">
        <f>SUM('State General Purpose'!FX13,'State Ed Special Purpose'!EZ13,Local!BF13,'Tuition Revenues'!EZ13)</f>
        <v>110976514</v>
      </c>
      <c r="FA13" s="657">
        <f>SUM('State General Purpose'!FY13,'State Ed Special Purpose'!FA13,Local!BG13,'Tuition Revenues'!FA13)</f>
        <v>118270198</v>
      </c>
      <c r="FB13" s="657">
        <f>SUM('State General Purpose'!FZ13,'State Ed Special Purpose'!FB13,Local!BH13,'Tuition Revenues'!FB13)</f>
        <v>80365559</v>
      </c>
      <c r="FC13" s="657">
        <f>SUM('State General Purpose'!GA13,'State Ed Special Purpose'!FC13,Local!BI13,'Tuition Revenues'!FC13)</f>
        <v>87640943</v>
      </c>
      <c r="FD13" s="657">
        <f>SUM('State General Purpose'!GB13,'State Ed Special Purpose'!FD13,Local!BJ13,'Tuition Revenues'!FD13)</f>
        <v>92760670</v>
      </c>
      <c r="FE13" s="657">
        <f>SUM('State General Purpose'!GC13,'State Ed Special Purpose'!FE13,Local!BK13,'Tuition Revenues'!FE13)</f>
        <v>48843695</v>
      </c>
      <c r="FF13" s="657">
        <f>SUM('State General Purpose'!GD13,'State Ed Special Purpose'!FF13,Local!BL13,'Tuition Revenues'!FF13)</f>
        <v>50308724</v>
      </c>
      <c r="FG13" s="657">
        <f>SUM('State General Purpose'!GE13,'State Ed Special Purpose'!FG13,Local!BM13,'Tuition Revenues'!FG13)</f>
        <v>51478568</v>
      </c>
      <c r="FH13" s="657">
        <f>SUM('State General Purpose'!GF13,'State Ed Special Purpose'!FH13,Local!BN13,'Tuition Revenues'!FH13)</f>
        <v>52948401</v>
      </c>
      <c r="FI13" s="657">
        <f>SUM('State General Purpose'!GG13,'State Ed Special Purpose'!FI13,Local!BO13,'Tuition Revenues'!FI13)</f>
        <v>52657977</v>
      </c>
      <c r="FJ13" s="658">
        <f>SUM('State General Purpose'!GI13,'State Ed Special Purpose'!FJ13,Local!BP13,'Tuition Revenues'!FJ13)</f>
        <v>0</v>
      </c>
      <c r="FK13" s="657">
        <f>SUM('State General Purpose'!GJ13,'State Ed Special Purpose'!FK13,Local!BQ13,'Tuition Revenues'!FK13)</f>
        <v>0</v>
      </c>
      <c r="FL13" s="657">
        <f>SUM('State General Purpose'!GK13,'State Ed Special Purpose'!FL13,Local!BR13,'Tuition Revenues'!FL13)</f>
        <v>0</v>
      </c>
      <c r="FM13" s="657">
        <f>SUM('State General Purpose'!GL13,'State Ed Special Purpose'!FM13,Local!BS13,'Tuition Revenues'!FM13)</f>
        <v>0</v>
      </c>
      <c r="FN13" s="657">
        <f>SUM('State General Purpose'!GM13,'State Ed Special Purpose'!FN13,Local!BT13,'Tuition Revenues'!FN13)</f>
        <v>0</v>
      </c>
      <c r="FO13" s="657">
        <f>SUM('State General Purpose'!GN13,'State Ed Special Purpose'!FO13,Local!BU13,'Tuition Revenues'!FO13)</f>
        <v>0</v>
      </c>
      <c r="FP13" s="657">
        <f>SUM('State General Purpose'!GO13,'State Ed Special Purpose'!FP13,Local!BV13,'Tuition Revenues'!FP13)</f>
        <v>0</v>
      </c>
      <c r="FQ13" s="657">
        <f>SUM('State General Purpose'!GP13,'State Ed Special Purpose'!FQ13,Local!BW13,'Tuition Revenues'!FQ13)</f>
        <v>0</v>
      </c>
      <c r="FR13" s="657">
        <f>SUM('State General Purpose'!GQ13,'State Ed Special Purpose'!FR13,Local!BX13,'Tuition Revenues'!FR13)</f>
        <v>0</v>
      </c>
      <c r="FS13" s="657">
        <f>SUM('State General Purpose'!GR13,'State Ed Special Purpose'!FS13,Local!BY13,'Tuition Revenues'!FS13)</f>
        <v>0</v>
      </c>
      <c r="FT13" s="657">
        <f>SUM('State General Purpose'!GS13,'State Ed Special Purpose'!FT13,Local!BZ13,'Tuition Revenues'!FT13)</f>
        <v>0</v>
      </c>
      <c r="FU13" s="657">
        <f>SUM('State General Purpose'!GT13,'State Ed Special Purpose'!FU13,Local!CA13,'Tuition Revenues'!FU13)</f>
        <v>0</v>
      </c>
      <c r="FV13" s="657">
        <f>SUM('State General Purpose'!GU13,'State Ed Special Purpose'!FV13,Local!CB13,'Tuition Revenues'!FV13)</f>
        <v>0</v>
      </c>
      <c r="FW13" s="657">
        <f>SUM('State General Purpose'!GV13,'State Ed Special Purpose'!FW13,Local!CC13,'Tuition Revenues'!FW13)</f>
        <v>0</v>
      </c>
      <c r="FX13" s="654">
        <f>SUM('State General Purpose'!GW13,'State Ed Special Purpose'!FX13,Local!CD13,'Tuition Revenues'!FX13)</f>
        <v>0</v>
      </c>
      <c r="FY13" s="657">
        <f>SUM('State General Purpose'!GX13,'State Ed Special Purpose'!FY13,Local!CE13,'Tuition Revenues'!FY13)</f>
        <v>0</v>
      </c>
      <c r="FZ13" s="657">
        <f>SUM('State General Purpose'!GY13,'State Ed Special Purpose'!FZ13,Local!CF13,'Tuition Revenues'!FZ13)</f>
        <v>0</v>
      </c>
      <c r="GA13" s="657">
        <f>SUM('State General Purpose'!GZ13,'State Ed Special Purpose'!GA13,Local!CG13,'Tuition Revenues'!GA13)</f>
        <v>0</v>
      </c>
      <c r="GB13" s="657">
        <f>SUM('State General Purpose'!HA13,'State Ed Special Purpose'!GB13,Local!CH13,'Tuition Revenues'!GB13)</f>
        <v>0</v>
      </c>
      <c r="GC13" s="657">
        <f>SUM('State General Purpose'!HB13,'State Ed Special Purpose'!GC13,Local!CI13,'Tuition Revenues'!GC13)</f>
        <v>0</v>
      </c>
      <c r="GD13" s="657">
        <f>SUM('State General Purpose'!HC13,'State Ed Special Purpose'!GD13,Local!CJ13,'Tuition Revenues'!GD13)</f>
        <v>0</v>
      </c>
      <c r="GE13" s="657">
        <f>SUM('State General Purpose'!HD13,'State Ed Special Purpose'!GE13,Local!CK13,'Tuition Revenues'!GE13)</f>
        <v>0</v>
      </c>
      <c r="GF13" s="657">
        <f>SUM('State General Purpose'!HE13,'State Ed Special Purpose'!GF13,Local!CL13,'Tuition Revenues'!GF13)</f>
        <v>0</v>
      </c>
      <c r="GG13" s="657">
        <f>SUM('State General Purpose'!HF13,'State Ed Special Purpose'!GG13,Local!CM13,'Tuition Revenues'!GG13)</f>
        <v>0</v>
      </c>
      <c r="GH13" s="657">
        <f>SUM('State General Purpose'!HG13,'State Ed Special Purpose'!GH13,Local!CN13,'Tuition Revenues'!GH13)</f>
        <v>0</v>
      </c>
      <c r="GI13" s="657">
        <f>SUM('State General Purpose'!HH13,'State Ed Special Purpose'!GI13,Local!CO13,'Tuition Revenues'!GI13)</f>
        <v>0</v>
      </c>
      <c r="GJ13" s="657">
        <f>SUM('State General Purpose'!HI13,'State Ed Special Purpose'!GJ13,Local!CP13,'Tuition Revenues'!GJ13)</f>
        <v>0</v>
      </c>
      <c r="GK13" s="654">
        <f>SUM('State General Purpose'!HJ13,'State Ed Special Purpose'!GK13,Local!CQ13,'Tuition Revenues'!GK13)</f>
        <v>0</v>
      </c>
      <c r="GL13" s="657">
        <f>SUM('State General Purpose'!HK13,'State Ed Special Purpose'!GL13,Local!CR13,'Tuition Revenues'!GL13)</f>
        <v>0</v>
      </c>
      <c r="GM13" s="657">
        <f>SUM('State General Purpose'!HL13,'State Ed Special Purpose'!GM13,Local!CS13,'Tuition Revenues'!GM13)</f>
        <v>0</v>
      </c>
      <c r="GN13" s="657">
        <f>SUM('State General Purpose'!HM13,'State Ed Special Purpose'!GN13,Local!CT13,'Tuition Revenues'!GN13)</f>
        <v>0</v>
      </c>
      <c r="GO13" s="657">
        <f>SUM('State General Purpose'!HN13,'State Ed Special Purpose'!GO13,Local!CU13,'Tuition Revenues'!GO13)</f>
        <v>0</v>
      </c>
      <c r="GP13" s="657">
        <f>SUM('State General Purpose'!HO13,'State Ed Special Purpose'!GP13,Local!CV13,'Tuition Revenues'!GP13)</f>
        <v>0</v>
      </c>
      <c r="GQ13" s="657">
        <f>SUM('State General Purpose'!HP13,'State Ed Special Purpose'!GQ13,Local!CW13,'Tuition Revenues'!GQ13)</f>
        <v>0</v>
      </c>
      <c r="GR13" s="657">
        <f>SUM('State General Purpose'!HQ13,'State Ed Special Purpose'!GR13,Local!CX13,'Tuition Revenues'!GR13)</f>
        <v>0</v>
      </c>
      <c r="GS13" s="657">
        <f>SUM('State General Purpose'!HR13,'State Ed Special Purpose'!GS13,Local!CY13,'Tuition Revenues'!GS13)</f>
        <v>0</v>
      </c>
      <c r="GT13" s="657">
        <f>SUM('State General Purpose'!HS13,'State Ed Special Purpose'!GT13,Local!CZ13,'Tuition Revenues'!GT13)</f>
        <v>0</v>
      </c>
      <c r="GU13" s="657">
        <f>SUM('State General Purpose'!HT13,'State Ed Special Purpose'!GU13,Local!DA13,'Tuition Revenues'!GU13)</f>
        <v>0</v>
      </c>
      <c r="GV13" s="657">
        <f>SUM('State General Purpose'!HU13,'State Ed Special Purpose'!GV13,Local!DB13,'Tuition Revenues'!GV13)</f>
        <v>0</v>
      </c>
      <c r="GW13" s="657">
        <f>SUM('State General Purpose'!HV13,'State Ed Special Purpose'!GW13,Local!DC13,'Tuition Revenues'!GW13)</f>
        <v>0</v>
      </c>
    </row>
    <row r="14" spans="1:205" s="205" customFormat="1" ht="12.75" customHeight="1">
      <c r="A14" s="653" t="s">
        <v>7</v>
      </c>
      <c r="B14" s="654">
        <f>SUM('State General Purpose'!R14,'State Ed Special Purpose'!B14,'Tuition Revenues'!B14)</f>
        <v>613564640</v>
      </c>
      <c r="C14" s="655">
        <f>SUM('State General Purpose'!S14,'State Ed Special Purpose'!C14,'Tuition Revenues'!C14)</f>
        <v>622887325</v>
      </c>
      <c r="D14" s="655">
        <f>SUM('State General Purpose'!T14,'State Ed Special Purpose'!D14,'Tuition Revenues'!D14)</f>
        <v>697686592</v>
      </c>
      <c r="E14" s="655">
        <f>SUM('State General Purpose'!U14,'State Ed Special Purpose'!E14,'Tuition Revenues'!E14)</f>
        <v>712547639</v>
      </c>
      <c r="F14" s="655">
        <f>SUM('State General Purpose'!V14,'State Ed Special Purpose'!F14,'Tuition Revenues'!F14)</f>
        <v>739860412</v>
      </c>
      <c r="G14" s="655">
        <f>SUM('State General Purpose'!W14,'State Ed Special Purpose'!G14,'Tuition Revenues'!G14)</f>
        <v>761121177</v>
      </c>
      <c r="H14" s="655">
        <f>SUM('State General Purpose'!X14,'State Ed Special Purpose'!H14,'Tuition Revenues'!H14)</f>
        <v>829961413</v>
      </c>
      <c r="I14" s="655">
        <f>SUM('State General Purpose'!Y14,'State Ed Special Purpose'!I14,'Tuition Revenues'!I14)</f>
        <v>882355682</v>
      </c>
      <c r="J14" s="655">
        <f>SUM('State General Purpose'!Z14,'State Ed Special Purpose'!J14,'Tuition Revenues'!J14)</f>
        <v>888326952.48000002</v>
      </c>
      <c r="K14" s="655">
        <f>SUM('State General Purpose'!AA14,'State Ed Special Purpose'!K14,'Tuition Revenues'!K14)</f>
        <v>888790544</v>
      </c>
      <c r="L14" s="655">
        <f>SUM('State General Purpose'!AB14,'State Ed Special Purpose'!L14,'Tuition Revenues'!L14)</f>
        <v>855070345</v>
      </c>
      <c r="M14" s="655">
        <f>SUM('State General Purpose'!AC14,'State Ed Special Purpose'!M14,'Tuition Revenues'!M14)</f>
        <v>958456946</v>
      </c>
      <c r="N14" s="655">
        <f>SUM('State General Purpose'!AD14,'State Ed Special Purpose'!N14,'Tuition Revenues'!N14)</f>
        <v>1013005072</v>
      </c>
      <c r="O14" s="655">
        <f>SUM('State General Purpose'!AE14,'State Ed Special Purpose'!O14,'Tuition Revenues'!O14)</f>
        <v>1069557715</v>
      </c>
      <c r="P14" s="654">
        <f>SUM('State General Purpose'!AG14,'State Ed Special Purpose'!P14,'Tuition Revenues'!P14)</f>
        <v>197739694</v>
      </c>
      <c r="Q14" s="655">
        <f>SUM('State General Purpose'!AH14,'State Ed Special Purpose'!Q14,'Tuition Revenues'!Q14)</f>
        <v>323012236</v>
      </c>
      <c r="R14" s="655">
        <f>SUM('State General Purpose'!AI14,'State Ed Special Purpose'!R14,'Tuition Revenues'!R14)</f>
        <v>145412790</v>
      </c>
      <c r="S14" s="655">
        <f>SUM('State General Purpose'!AJ14,'State Ed Special Purpose'!S14,'Tuition Revenues'!S14)</f>
        <v>150302851</v>
      </c>
      <c r="T14" s="655">
        <f>SUM('State General Purpose'!AK14,'State Ed Special Purpose'!T14,'Tuition Revenues'!T14)</f>
        <v>157198255</v>
      </c>
      <c r="U14" s="655">
        <f>SUM('State General Purpose'!AL14,'State Ed Special Purpose'!U14,'Tuition Revenues'!U14)</f>
        <v>156693562</v>
      </c>
      <c r="V14" s="655">
        <f>SUM('State General Purpose'!AM14,'State Ed Special Purpose'!V14,'Tuition Revenues'!V14)</f>
        <v>405745428</v>
      </c>
      <c r="W14" s="655">
        <f>SUM('State General Purpose'!AN14,'State Ed Special Purpose'!W14,'Tuition Revenues'!W14)</f>
        <v>433619951</v>
      </c>
      <c r="X14" s="655">
        <f>SUM('State General Purpose'!AO14,'State Ed Special Purpose'!X14,'Tuition Revenues'!X14)</f>
        <v>443281392.14000005</v>
      </c>
      <c r="Y14" s="655">
        <f>SUM('State General Purpose'!AP14,'State Ed Special Purpose'!Y14,'Tuition Revenues'!Y14)</f>
        <v>441865156.13496673</v>
      </c>
      <c r="Z14" s="655">
        <f>SUM('State General Purpose'!AQ14,'State Ed Special Purpose'!Z14,'Tuition Revenues'!Z14)</f>
        <v>425668132</v>
      </c>
      <c r="AA14" s="655">
        <f>SUM('State General Purpose'!AR14,'State Ed Special Purpose'!AA14,'Tuition Revenues'!AA14)</f>
        <v>472780825</v>
      </c>
      <c r="AB14" s="655">
        <f>SUM('State General Purpose'!AS14,'State Ed Special Purpose'!AB14,'Tuition Revenues'!AB14)</f>
        <v>489435158</v>
      </c>
      <c r="AC14" s="655">
        <f>SUM('State General Purpose'!AT14,'State Ed Special Purpose'!AC14,'Tuition Revenues'!AC14)</f>
        <v>517046044</v>
      </c>
      <c r="AD14" s="654">
        <f>SUM('State General Purpose'!AV14,'State Ed Special Purpose'!AD14,'Tuition Revenues'!AD14)</f>
        <v>246821007</v>
      </c>
      <c r="AE14" s="655">
        <f>SUM('State General Purpose'!AW14,'State Ed Special Purpose'!AE14,'Tuition Revenues'!AE14)</f>
        <v>127147085</v>
      </c>
      <c r="AF14" s="655">
        <f>SUM('State General Purpose'!AX14,'State Ed Special Purpose'!AF14,'Tuition Revenues'!AF14)</f>
        <v>355744233</v>
      </c>
      <c r="AG14" s="655">
        <f>SUM('State General Purpose'!AY14,'State Ed Special Purpose'!AG14,'Tuition Revenues'!AG14)</f>
        <v>368834152</v>
      </c>
      <c r="AH14" s="655">
        <f>SUM('State General Purpose'!AZ14,'State Ed Special Purpose'!AH14,'Tuition Revenues'!AH14)</f>
        <v>460847988</v>
      </c>
      <c r="AI14" s="655">
        <f>SUM('State General Purpose'!BA14,'State Ed Special Purpose'!AI14,'Tuition Revenues'!AI14)</f>
        <v>473618764</v>
      </c>
      <c r="AJ14" s="655">
        <f>SUM('State General Purpose'!BB14,'State Ed Special Purpose'!AJ14,'Tuition Revenues'!AJ14)</f>
        <v>282070725</v>
      </c>
      <c r="AK14" s="655">
        <f>SUM('State General Purpose'!BC14,'State Ed Special Purpose'!AK14,'Tuition Revenues'!AK14)</f>
        <v>298250258</v>
      </c>
      <c r="AL14" s="655">
        <f>SUM('State General Purpose'!BD14,'State Ed Special Purpose'!AL14,'Tuition Revenues'!AL14)</f>
        <v>293464376.72000003</v>
      </c>
      <c r="AM14" s="655">
        <f>SUM('State General Purpose'!BE14,'State Ed Special Purpose'!AM14,'Tuition Revenues'!AM14)</f>
        <v>297500251.3270511</v>
      </c>
      <c r="AN14" s="655">
        <f>SUM('State General Purpose'!BF14,'State Ed Special Purpose'!AN14,'Tuition Revenues'!AN14)</f>
        <v>289653317</v>
      </c>
      <c r="AO14" s="655">
        <f>SUM('State General Purpose'!BG14,'State Ed Special Purpose'!AO14,'Tuition Revenues'!AO14)</f>
        <v>332866371</v>
      </c>
      <c r="AP14" s="655">
        <f>SUM('State General Purpose'!BH14,'State Ed Special Purpose'!AP14,'Tuition Revenues'!AP14)</f>
        <v>360368316</v>
      </c>
      <c r="AQ14" s="655">
        <f>SUM('State General Purpose'!BI14,'State Ed Special Purpose'!AQ14,'Tuition Revenues'!AQ14)</f>
        <v>388495261</v>
      </c>
      <c r="AR14" s="654">
        <f>SUM('State General Purpose'!BK14,'State Ed Special Purpose'!AR14,'Tuition Revenues'!AR14)</f>
        <v>62385046</v>
      </c>
      <c r="AS14" s="655">
        <f>SUM('State General Purpose'!BL14,'State Ed Special Purpose'!AS14,'Tuition Revenues'!AS14)</f>
        <v>64688586</v>
      </c>
      <c r="AT14" s="655">
        <f>SUM('State General Purpose'!BM14,'State Ed Special Purpose'!AT14,'Tuition Revenues'!AT14)</f>
        <v>72480836</v>
      </c>
      <c r="AU14" s="655">
        <f>SUM('State General Purpose'!BN14,'State Ed Special Purpose'!AU14,'Tuition Revenues'!AU14)</f>
        <v>76118281</v>
      </c>
      <c r="AV14" s="655">
        <f>SUM('State General Purpose'!BO14,'State Ed Special Purpose'!AV14,'Tuition Revenues'!AV14)</f>
        <v>0</v>
      </c>
      <c r="AW14" s="655">
        <f>SUM('State General Purpose'!BP14,'State Ed Special Purpose'!AW14,'Tuition Revenues'!AW14)</f>
        <v>0</v>
      </c>
      <c r="AX14" s="655">
        <f>SUM('State General Purpose'!BQ14,'State Ed Special Purpose'!AX14,'Tuition Revenues'!AX14)</f>
        <v>0</v>
      </c>
      <c r="AY14" s="655">
        <f>SUM('State General Purpose'!BR14,'State Ed Special Purpose'!AY14,'Tuition Revenues'!AY14)</f>
        <v>0</v>
      </c>
      <c r="AZ14" s="655">
        <f>SUM('State General Purpose'!BS14,'State Ed Special Purpose'!AZ14,'Tuition Revenues'!AZ14)</f>
        <v>0</v>
      </c>
      <c r="BA14" s="655">
        <f>SUM('State General Purpose'!BT14,'State Ed Special Purpose'!BA14,'Tuition Revenues'!BA14)</f>
        <v>0</v>
      </c>
      <c r="BB14" s="655">
        <f>SUM('State General Purpose'!BU14,'State Ed Special Purpose'!BB14,'Tuition Revenues'!BB14)</f>
        <v>0</v>
      </c>
      <c r="BC14" s="655">
        <f>SUM('State General Purpose'!BV14,'State Ed Special Purpose'!BC14,'Tuition Revenues'!BC14)</f>
        <v>0</v>
      </c>
      <c r="BD14" s="655">
        <f>SUM('State General Purpose'!BW14,'State Ed Special Purpose'!BD14,'Tuition Revenues'!BD14)</f>
        <v>0</v>
      </c>
      <c r="BE14" s="655">
        <f>SUM('State General Purpose'!BX14,'State Ed Special Purpose'!BE14,'Tuition Revenues'!BE14)</f>
        <v>0</v>
      </c>
      <c r="BF14" s="654">
        <f>SUM('State General Purpose'!BZ14,'State Ed Special Purpose'!BF14,'Tuition Revenues'!BF14)</f>
        <v>63882161</v>
      </c>
      <c r="BG14" s="655">
        <f>SUM('State General Purpose'!CA14,'State Ed Special Purpose'!BG14,'Tuition Revenues'!BG14)</f>
        <v>64479513</v>
      </c>
      <c r="BH14" s="655">
        <f>SUM('State General Purpose'!CB14,'State Ed Special Purpose'!BH14,'Tuition Revenues'!BH14)</f>
        <v>72837465</v>
      </c>
      <c r="BI14" s="655">
        <f>SUM('State General Purpose'!CC14,'State Ed Special Purpose'!BI14,'Tuition Revenues'!BI14)</f>
        <v>68249648</v>
      </c>
      <c r="BJ14" s="655">
        <f>SUM('State General Purpose'!CD14,'State Ed Special Purpose'!BJ14,'Tuition Revenues'!BJ14)</f>
        <v>71578872</v>
      </c>
      <c r="BK14" s="655">
        <f>SUM('State General Purpose'!CE14,'State Ed Special Purpose'!BK14,'Tuition Revenues'!BK14)</f>
        <v>77065784</v>
      </c>
      <c r="BL14" s="655">
        <f>SUM('State General Purpose'!CF14,'State Ed Special Purpose'!BL14,'Tuition Revenues'!BL14)</f>
        <v>83633015</v>
      </c>
      <c r="BM14" s="655">
        <f>SUM('State General Purpose'!CG14,'State Ed Special Purpose'!BM14,'Tuition Revenues'!BM14)</f>
        <v>88513453</v>
      </c>
      <c r="BN14" s="655">
        <f>SUM('State General Purpose'!CH14,'State Ed Special Purpose'!BN14,'Tuition Revenues'!BN14)</f>
        <v>124299774.89999999</v>
      </c>
      <c r="BO14" s="655">
        <f>SUM('State General Purpose'!CI14,'State Ed Special Purpose'!BO14,'Tuition Revenues'!BO14)</f>
        <v>122176829.86084366</v>
      </c>
      <c r="BP14" s="655">
        <f>SUM('State General Purpose'!CJ14,'State Ed Special Purpose'!BP14,'Tuition Revenues'!BP14)</f>
        <v>114630744</v>
      </c>
      <c r="BQ14" s="655">
        <f>SUM('State General Purpose'!CK14,'State Ed Special Purpose'!BQ14,'Tuition Revenues'!BQ14)</f>
        <v>115378060.05000001</v>
      </c>
      <c r="BR14" s="655">
        <f>SUM('State General Purpose'!CL14,'State Ed Special Purpose'!BR14,'Tuition Revenues'!BR14)</f>
        <v>132538249</v>
      </c>
      <c r="BS14" s="655">
        <f>SUM('State General Purpose'!CM14,'State Ed Special Purpose'!BS14,'Tuition Revenues'!BS14)</f>
        <v>130634785</v>
      </c>
      <c r="BT14" s="654">
        <f>SUM('State General Purpose'!CO14,'State Ed Special Purpose'!BT14,'Tuition Revenues'!BT14)</f>
        <v>42736732</v>
      </c>
      <c r="BU14" s="655">
        <f>SUM('State General Purpose'!CP14,'State Ed Special Purpose'!BU14,'Tuition Revenues'!BU14)</f>
        <v>43559905</v>
      </c>
      <c r="BV14" s="655">
        <f>SUM('State General Purpose'!CQ14,'State Ed Special Purpose'!BV14,'Tuition Revenues'!BV14)</f>
        <v>51211268</v>
      </c>
      <c r="BW14" s="655">
        <f>SUM('State General Purpose'!CR14,'State Ed Special Purpose'!BW14,'Tuition Revenues'!BW14)</f>
        <v>49042707</v>
      </c>
      <c r="BX14" s="655">
        <f>SUM('State General Purpose'!CS14,'State Ed Special Purpose'!BX14,'Tuition Revenues'!BX14)</f>
        <v>50235297</v>
      </c>
      <c r="BY14" s="655">
        <f>SUM('State General Purpose'!CT14,'State Ed Special Purpose'!BY14,'Tuition Revenues'!BY14)</f>
        <v>53743067</v>
      </c>
      <c r="BZ14" s="655">
        <f>SUM('State General Purpose'!CU14,'State Ed Special Purpose'!BZ14,'Tuition Revenues'!BZ14)</f>
        <v>58512245</v>
      </c>
      <c r="CA14" s="655">
        <f>SUM('State General Purpose'!CV14,'State Ed Special Purpose'!CA14,'Tuition Revenues'!CA14)</f>
        <v>61972020</v>
      </c>
      <c r="CB14" s="655">
        <f>SUM('State General Purpose'!CW14,'State Ed Special Purpose'!CB14,'Tuition Revenues'!CB14)</f>
        <v>27281408.719999999</v>
      </c>
      <c r="CC14" s="655">
        <f>SUM('State General Purpose'!CX14,'State Ed Special Purpose'!CC14,'Tuition Revenues'!CC14)</f>
        <v>27248306.677138522</v>
      </c>
      <c r="CD14" s="655">
        <f>SUM('State General Purpose'!CY14,'State Ed Special Purpose'!CD14,'Tuition Revenues'!CD14)</f>
        <v>25118152</v>
      </c>
      <c r="CE14" s="655">
        <f>SUM('State General Purpose'!CZ14,'State Ed Special Purpose'!CE14,'Tuition Revenues'!CE14)</f>
        <v>28001962</v>
      </c>
      <c r="CF14" s="655">
        <f>SUM('State General Purpose'!DA14,'State Ed Special Purpose'!CF14,'Tuition Revenues'!CF14)</f>
        <v>30663349</v>
      </c>
      <c r="CG14" s="655">
        <f>SUM('State General Purpose'!DB14,'State Ed Special Purpose'!CG14,'Tuition Revenues'!CG14)</f>
        <v>33381625</v>
      </c>
      <c r="CH14" s="654">
        <f>SUM('State General Purpose'!DD14,'State Ed Special Purpose'!CH14,'Tuition Revenues'!CH14)</f>
        <v>0</v>
      </c>
      <c r="CI14" s="655">
        <f>SUM('State General Purpose'!DE14,'State Ed Special Purpose'!CI14,'Tuition Revenues'!CI14)</f>
        <v>0</v>
      </c>
      <c r="CJ14" s="655">
        <f>SUM('State General Purpose'!DF14,'State Ed Special Purpose'!CJ14,'Tuition Revenues'!CJ14)</f>
        <v>0</v>
      </c>
      <c r="CK14" s="655">
        <f>SUM('State General Purpose'!DG14,'State Ed Special Purpose'!CK14,'Tuition Revenues'!CK14)</f>
        <v>0</v>
      </c>
      <c r="CL14" s="655">
        <f>SUM('State General Purpose'!DH14,'State Ed Special Purpose'!CL14,'Tuition Revenues'!CL14)</f>
        <v>0</v>
      </c>
      <c r="CM14" s="655">
        <f>SUM('State General Purpose'!DI14,'State Ed Special Purpose'!CM14,'Tuition Revenues'!CM14)</f>
        <v>0</v>
      </c>
      <c r="CN14" s="655">
        <f>SUM('State General Purpose'!DJ14,'State Ed Special Purpose'!CN14,'Tuition Revenues'!CN14)</f>
        <v>0</v>
      </c>
      <c r="CO14" s="655">
        <f>SUM('State General Purpose'!DK14,'State Ed Special Purpose'!CO14,'Tuition Revenues'!CO14)</f>
        <v>0</v>
      </c>
      <c r="CP14" s="655">
        <f>SUM('State General Purpose'!DL14,'State Ed Special Purpose'!CP14,'Tuition Revenues'!CP14)</f>
        <v>0</v>
      </c>
      <c r="CQ14" s="655">
        <f>SUM('State General Purpose'!DM14,'State Ed Special Purpose'!CQ14,'Tuition Revenues'!CQ14)</f>
        <v>0</v>
      </c>
      <c r="CR14" s="655">
        <f>SUM('State General Purpose'!DN14,'State Ed Special Purpose'!CR14,'Tuition Revenues'!CR14)</f>
        <v>0</v>
      </c>
      <c r="CS14" s="655">
        <f>SUM('State General Purpose'!DO14,'State Ed Special Purpose'!CS14,'Tuition Revenues'!CS14)</f>
        <v>0</v>
      </c>
      <c r="CT14" s="655">
        <f>SUM('State General Purpose'!DP14,'State Ed Special Purpose'!CT14,'Tuition Revenues'!CT14)</f>
        <v>0</v>
      </c>
      <c r="CU14" s="655">
        <f>SUM('State General Purpose'!DQ14,'State Ed Special Purpose'!CU14,'Tuition Revenues'!CU14)</f>
        <v>0</v>
      </c>
      <c r="CV14" s="656">
        <f>SUM('State General Purpose'!DT14,'State Ed Special Purpose'!CV14,Local!B14,'Tuition Revenues'!CV14)</f>
        <v>268318058</v>
      </c>
      <c r="CW14" s="655">
        <f>SUM('State General Purpose'!DU14,'State Ed Special Purpose'!CW14,Local!C14,'Tuition Revenues'!CW14)</f>
        <v>269810625</v>
      </c>
      <c r="CX14" s="655">
        <f>SUM('State General Purpose'!DV14,'State Ed Special Purpose'!CX14,Local!D14,'Tuition Revenues'!CX14)</f>
        <v>283406209</v>
      </c>
      <c r="CY14" s="655">
        <f>SUM('State General Purpose'!DW14,'State Ed Special Purpose'!CY14,Local!E14,'Tuition Revenues'!CY14)</f>
        <v>294454684</v>
      </c>
      <c r="CZ14" s="655">
        <f>SUM('State General Purpose'!DX14,'State Ed Special Purpose'!CZ14,Local!F14,'Tuition Revenues'!CZ14)</f>
        <v>311691591</v>
      </c>
      <c r="DA14" s="655">
        <f>SUM('State General Purpose'!DY14,'State Ed Special Purpose'!DA14,Local!G14,'Tuition Revenues'!DA14)</f>
        <v>330445621</v>
      </c>
      <c r="DB14" s="655">
        <f>SUM('State General Purpose'!DZ14,'State Ed Special Purpose'!DB14,Local!H14,'Tuition Revenues'!DB14)</f>
        <v>357314925</v>
      </c>
      <c r="DC14" s="655">
        <f>SUM('State General Purpose'!EA14,'State Ed Special Purpose'!DC14,Local!I14,'Tuition Revenues'!DC14)</f>
        <v>395818262</v>
      </c>
      <c r="DD14" s="655">
        <f>SUM('State General Purpose'!EB14,'State Ed Special Purpose'!DD14,Local!J14,'Tuition Revenues'!DD14)</f>
        <v>421258921</v>
      </c>
      <c r="DE14" s="655">
        <f>SUM('State General Purpose'!EC14,'State Ed Special Purpose'!DE14,Local!K14,'Tuition Revenues'!DE14)</f>
        <v>459763656</v>
      </c>
      <c r="DF14" s="655">
        <f>SUM('State General Purpose'!ED14,'State Ed Special Purpose'!DF14,Local!L14,'Tuition Revenues'!DF14)</f>
        <v>473111411</v>
      </c>
      <c r="DG14" s="655">
        <f>SUM('State General Purpose'!EE14,'State Ed Special Purpose'!DG14,Local!M14,'Tuition Revenues'!DG14)</f>
        <v>460185342.11000001</v>
      </c>
      <c r="DH14" s="655">
        <f>SUM('State General Purpose'!EF14,'State Ed Special Purpose'!DH14,Local!N14,'Tuition Revenues'!DH14)</f>
        <v>492701847.48000002</v>
      </c>
      <c r="DI14" s="655">
        <f>SUM('State General Purpose'!EG14,'State Ed Special Purpose'!DI14,Local!O14,'Tuition Revenues'!DI14)</f>
        <v>504244024.56</v>
      </c>
      <c r="DJ14" s="654">
        <f>SUM('State General Purpose'!EH14,'State Ed Special Purpose'!DJ14,Local!P14,'Tuition Revenues'!DJ14)</f>
        <v>0</v>
      </c>
      <c r="DK14" s="655">
        <f>SUM('State General Purpose'!EI14,'State Ed Special Purpose'!DK14,Local!Q14,'Tuition Revenues'!DK14)</f>
        <v>0</v>
      </c>
      <c r="DL14" s="655">
        <f>SUM('State General Purpose'!EJ14,'State Ed Special Purpose'!DL14,Local!R14,'Tuition Revenues'!DL14)</f>
        <v>0</v>
      </c>
      <c r="DM14" s="655">
        <f>SUM('State General Purpose'!EK14,'State Ed Special Purpose'!DM14,Local!S14,'Tuition Revenues'!DM14)</f>
        <v>0</v>
      </c>
      <c r="DN14" s="655">
        <f>SUM('State General Purpose'!EL14,'State Ed Special Purpose'!DN14,Local!T14,'Tuition Revenues'!DN14)</f>
        <v>0</v>
      </c>
      <c r="DO14" s="655">
        <f>SUM('State General Purpose'!EM14,'State Ed Special Purpose'!DO14,Local!U14,'Tuition Revenues'!DO14)</f>
        <v>0</v>
      </c>
      <c r="DP14" s="655">
        <f>SUM('State General Purpose'!EN14,'State Ed Special Purpose'!DP14,Local!V14,'Tuition Revenues'!DP14)</f>
        <v>0</v>
      </c>
      <c r="DQ14" s="655">
        <f>SUM('State General Purpose'!EO14,'State Ed Special Purpose'!DQ14,Local!W14,'Tuition Revenues'!DQ14)</f>
        <v>0</v>
      </c>
      <c r="DR14" s="655">
        <f>SUM('State General Purpose'!EP14,'State Ed Special Purpose'!DR14,Local!X14,'Tuition Revenues'!DR14)</f>
        <v>0</v>
      </c>
      <c r="DS14" s="655">
        <f>SUM('State General Purpose'!EQ14,'State Ed Special Purpose'!DS14,Local!Y14,'Tuition Revenues'!DS14)</f>
        <v>0</v>
      </c>
      <c r="DT14" s="655">
        <f>SUM('State General Purpose'!ER14,'State Ed Special Purpose'!DT14,Local!Z14,'Tuition Revenues'!DT14)</f>
        <v>0</v>
      </c>
      <c r="DU14" s="655">
        <f>SUM('State General Purpose'!ES14,'State Ed Special Purpose'!DU14,Local!AA14,'Tuition Revenues'!DU14)</f>
        <v>0</v>
      </c>
      <c r="DV14" s="655">
        <f>SUM('State General Purpose'!ET14,'State Ed Special Purpose'!DV14,Local!AB14,'Tuition Revenues'!DV14)</f>
        <v>0</v>
      </c>
      <c r="DW14" s="654">
        <f>SUM('State General Purpose'!EU14,'State Ed Special Purpose'!DW14,Local!AC14,'Tuition Revenues'!DW14)</f>
        <v>83345590</v>
      </c>
      <c r="DX14" s="657">
        <f>SUM('State General Purpose'!EV14,'State Ed Special Purpose'!DX14,Local!AD14,'Tuition Revenues'!DX14)</f>
        <v>87616175</v>
      </c>
      <c r="DY14" s="657">
        <f>SUM('State General Purpose'!EW14,'State Ed Special Purpose'!DY14,Local!AE14,'Tuition Revenues'!DY14)</f>
        <v>91554734</v>
      </c>
      <c r="DZ14" s="657">
        <f>SUM('State General Purpose'!EX14,'State Ed Special Purpose'!DZ14,Local!AF14,'Tuition Revenues'!DZ14)</f>
        <v>122246998</v>
      </c>
      <c r="EA14" s="657">
        <f>SUM('State General Purpose'!EY14,'State Ed Special Purpose'!EA14,Local!AG14,'Tuition Revenues'!EA14)</f>
        <v>132074314</v>
      </c>
      <c r="EB14" s="657">
        <f>SUM('State General Purpose'!EZ14,'State Ed Special Purpose'!EB14,Local!AH14,'Tuition Revenues'!EB14)</f>
        <v>134862413</v>
      </c>
      <c r="EC14" s="657">
        <f>SUM('State General Purpose'!FA14,'State Ed Special Purpose'!EC14,Local!AI14,'Tuition Revenues'!EC14)</f>
        <v>147308428</v>
      </c>
      <c r="ED14" s="657">
        <f>SUM('State General Purpose'!FB14,'State Ed Special Purpose'!ED14,Local!AJ14,'Tuition Revenues'!ED14)</f>
        <v>154060528</v>
      </c>
      <c r="EE14" s="657">
        <f>SUM('State General Purpose'!FC14,'State Ed Special Purpose'!EE14,Local!AK14,'Tuition Revenues'!EE14)</f>
        <v>209475104</v>
      </c>
      <c r="EF14" s="657">
        <f>SUM('State General Purpose'!FD14,'State Ed Special Purpose'!EF14,Local!AL14,'Tuition Revenues'!EF14)</f>
        <v>216255411</v>
      </c>
      <c r="EG14" s="657">
        <f>SUM('State General Purpose'!FE14,'State Ed Special Purpose'!EG14,Local!AM14,'Tuition Revenues'!EG14)</f>
        <v>211321001.81999999</v>
      </c>
      <c r="EH14" s="657">
        <f>SUM('State General Purpose'!FF14,'State Ed Special Purpose'!EH14,Local!AN14,'Tuition Revenues'!EH14)</f>
        <v>221486312.11000001</v>
      </c>
      <c r="EI14" s="657">
        <f>SUM('State General Purpose'!FG14,'State Ed Special Purpose'!EI14,Local!AO14,'Tuition Revenues'!EI14)</f>
        <v>228632012.46000001</v>
      </c>
      <c r="EJ14" s="654">
        <f>SUM('State General Purpose'!FH14,'State Ed Special Purpose'!EJ14,Local!AP14,'Tuition Revenues'!EJ14)</f>
        <v>160122712</v>
      </c>
      <c r="EK14" s="657">
        <f>SUM('State General Purpose'!FI14,'State Ed Special Purpose'!EK14,Local!AQ14,'Tuition Revenues'!EK14)</f>
        <v>168732934</v>
      </c>
      <c r="EL14" s="657">
        <f>SUM('State General Purpose'!FJ14,'State Ed Special Purpose'!EL14,Local!AR14,'Tuition Revenues'!EL14)</f>
        <v>185328885</v>
      </c>
      <c r="EM14" s="657">
        <f>SUM('State General Purpose'!FK14,'State Ed Special Purpose'!EM14,Local!AS14,'Tuition Revenues'!EM14)</f>
        <v>170056081</v>
      </c>
      <c r="EN14" s="657">
        <f>SUM('State General Purpose'!FL14,'State Ed Special Purpose'!EN14,Local!AT14,'Tuition Revenues'!EN14)</f>
        <v>178412784</v>
      </c>
      <c r="EO14" s="657">
        <f>SUM('State General Purpose'!FM14,'State Ed Special Purpose'!EO14,Local!AU14,'Tuition Revenues'!EO14)</f>
        <v>201369053</v>
      </c>
      <c r="EP14" s="657">
        <f>SUM('State General Purpose'!FN14,'State Ed Special Purpose'!EP14,Local!AV14,'Tuition Revenues'!EP14)</f>
        <v>224500848</v>
      </c>
      <c r="EQ14" s="657">
        <f>SUM('State General Purpose'!FO14,'State Ed Special Purpose'!EQ14,Local!AW14,'Tuition Revenues'!EQ14)</f>
        <v>240684790</v>
      </c>
      <c r="ER14" s="657">
        <f>SUM('State General Purpose'!FP14,'State Ed Special Purpose'!ER14,Local!AX14,'Tuition Revenues'!ER14)</f>
        <v>221907723</v>
      </c>
      <c r="ES14" s="657">
        <f>SUM('State General Purpose'!FQ14,'State Ed Special Purpose'!ES14,Local!AY14,'Tuition Revenues'!ES14)</f>
        <v>227937211</v>
      </c>
      <c r="ET14" s="657">
        <f>SUM('State General Purpose'!FR14,'State Ed Special Purpose'!ET14,Local!AZ14,'Tuition Revenues'!ET14)</f>
        <v>219597300.28999999</v>
      </c>
      <c r="EU14" s="657">
        <f>SUM('State General Purpose'!FS14,'State Ed Special Purpose'!EU14,Local!BA14,'Tuition Revenues'!EU14)</f>
        <v>238941332.37</v>
      </c>
      <c r="EV14" s="657">
        <f>SUM('State General Purpose'!FT14,'State Ed Special Purpose'!EV14,Local!BB14,'Tuition Revenues'!EV14)</f>
        <v>242939835.44</v>
      </c>
      <c r="EW14" s="654">
        <f>SUM('State General Purpose'!FU14,'State Ed Special Purpose'!EW14,Local!BC14,'Tuition Revenues'!EW14)</f>
        <v>26342323</v>
      </c>
      <c r="EX14" s="657">
        <f>SUM('State General Purpose'!FV14,'State Ed Special Purpose'!EX14,Local!BD14,'Tuition Revenues'!EX14)</f>
        <v>27057100</v>
      </c>
      <c r="EY14" s="657">
        <f>SUM('State General Purpose'!FW14,'State Ed Special Purpose'!EY14,Local!BE14,'Tuition Revenues'!EY14)</f>
        <v>17571065</v>
      </c>
      <c r="EZ14" s="657">
        <f>SUM('State General Purpose'!FX14,'State Ed Special Purpose'!EZ14,Local!BF14,'Tuition Revenues'!EZ14)</f>
        <v>19388512</v>
      </c>
      <c r="FA14" s="657">
        <f>SUM('State General Purpose'!FY14,'State Ed Special Purpose'!FA14,Local!BG14,'Tuition Revenues'!FA14)</f>
        <v>19958523</v>
      </c>
      <c r="FB14" s="657">
        <f>SUM('State General Purpose'!FZ14,'State Ed Special Purpose'!FB14,Local!BH14,'Tuition Revenues'!FB14)</f>
        <v>21083459</v>
      </c>
      <c r="FC14" s="657">
        <f>SUM('State General Purpose'!GA14,'State Ed Special Purpose'!FC14,Local!BI14,'Tuition Revenues'!FC14)</f>
        <v>24008986</v>
      </c>
      <c r="FD14" s="657">
        <f>SUM('State General Purpose'!GB14,'State Ed Special Purpose'!FD14,Local!BJ14,'Tuition Revenues'!FD14)</f>
        <v>26513603</v>
      </c>
      <c r="FE14" s="657">
        <f>SUM('State General Purpose'!GC14,'State Ed Special Purpose'!FE14,Local!BK14,'Tuition Revenues'!FE14)</f>
        <v>28380829</v>
      </c>
      <c r="FF14" s="657">
        <f>SUM('State General Purpose'!GD14,'State Ed Special Purpose'!FF14,Local!BL14,'Tuition Revenues'!FF14)</f>
        <v>28918789</v>
      </c>
      <c r="FG14" s="657">
        <f>SUM('State General Purpose'!GE14,'State Ed Special Purpose'!FG14,Local!BM14,'Tuition Revenues'!FG14)</f>
        <v>29267040</v>
      </c>
      <c r="FH14" s="657">
        <f>SUM('State General Purpose'!GF14,'State Ed Special Purpose'!FH14,Local!BN14,'Tuition Revenues'!FH14)</f>
        <v>32274203</v>
      </c>
      <c r="FI14" s="657">
        <f>SUM('State General Purpose'!GG14,'State Ed Special Purpose'!FI14,Local!BO14,'Tuition Revenues'!FI14)</f>
        <v>32672176.66</v>
      </c>
      <c r="FJ14" s="658">
        <f>SUM('State General Purpose'!GI14,'State Ed Special Purpose'!FJ14,Local!BP14,'Tuition Revenues'!FJ14)</f>
        <v>0</v>
      </c>
      <c r="FK14" s="657">
        <f>SUM('State General Purpose'!GJ14,'State Ed Special Purpose'!FK14,Local!BQ14,'Tuition Revenues'!FK14)</f>
        <v>0</v>
      </c>
      <c r="FL14" s="657">
        <f>SUM('State General Purpose'!GK14,'State Ed Special Purpose'!FL14,Local!BR14,'Tuition Revenues'!FL14)</f>
        <v>0</v>
      </c>
      <c r="FM14" s="657">
        <f>SUM('State General Purpose'!GL14,'State Ed Special Purpose'!FM14,Local!BS14,'Tuition Revenues'!FM14)</f>
        <v>0</v>
      </c>
      <c r="FN14" s="657">
        <f>SUM('State General Purpose'!GM14,'State Ed Special Purpose'!FN14,Local!BT14,'Tuition Revenues'!FN14)</f>
        <v>0</v>
      </c>
      <c r="FO14" s="657">
        <f>SUM('State General Purpose'!GN14,'State Ed Special Purpose'!FO14,Local!BU14,'Tuition Revenues'!FO14)</f>
        <v>0</v>
      </c>
      <c r="FP14" s="657">
        <f>SUM('State General Purpose'!GO14,'State Ed Special Purpose'!FP14,Local!BV14,'Tuition Revenues'!FP14)</f>
        <v>0</v>
      </c>
      <c r="FQ14" s="657">
        <f>SUM('State General Purpose'!GP14,'State Ed Special Purpose'!FQ14,Local!BW14,'Tuition Revenues'!FQ14)</f>
        <v>0</v>
      </c>
      <c r="FR14" s="657">
        <f>SUM('State General Purpose'!GQ14,'State Ed Special Purpose'!FR14,Local!BX14,'Tuition Revenues'!FR14)</f>
        <v>0</v>
      </c>
      <c r="FS14" s="657">
        <f>SUM('State General Purpose'!GR14,'State Ed Special Purpose'!FS14,Local!BY14,'Tuition Revenues'!FS14)</f>
        <v>0</v>
      </c>
      <c r="FT14" s="657">
        <f>SUM('State General Purpose'!GS14,'State Ed Special Purpose'!FT14,Local!BZ14,'Tuition Revenues'!FT14)</f>
        <v>0</v>
      </c>
      <c r="FU14" s="657">
        <f>SUM('State General Purpose'!GT14,'State Ed Special Purpose'!FU14,Local!CA14,'Tuition Revenues'!FU14)</f>
        <v>0</v>
      </c>
      <c r="FV14" s="657">
        <f>SUM('State General Purpose'!GU14,'State Ed Special Purpose'!FV14,Local!CB14,'Tuition Revenues'!FV14)</f>
        <v>0</v>
      </c>
      <c r="FW14" s="657">
        <f>SUM('State General Purpose'!GV14,'State Ed Special Purpose'!FW14,Local!CC14,'Tuition Revenues'!FW14)</f>
        <v>0</v>
      </c>
      <c r="FX14" s="654">
        <f>SUM('State General Purpose'!GW14,'State Ed Special Purpose'!FX14,Local!CD14,'Tuition Revenues'!FX14)</f>
        <v>0</v>
      </c>
      <c r="FY14" s="657">
        <f>SUM('State General Purpose'!GX14,'State Ed Special Purpose'!FY14,Local!CE14,'Tuition Revenues'!FY14)</f>
        <v>0</v>
      </c>
      <c r="FZ14" s="657">
        <f>SUM('State General Purpose'!GY14,'State Ed Special Purpose'!FZ14,Local!CF14,'Tuition Revenues'!FZ14)</f>
        <v>0</v>
      </c>
      <c r="GA14" s="657">
        <f>SUM('State General Purpose'!GZ14,'State Ed Special Purpose'!GA14,Local!CG14,'Tuition Revenues'!GA14)</f>
        <v>0</v>
      </c>
      <c r="GB14" s="657">
        <f>SUM('State General Purpose'!HA14,'State Ed Special Purpose'!GB14,Local!CH14,'Tuition Revenues'!GB14)</f>
        <v>0</v>
      </c>
      <c r="GC14" s="657">
        <f>SUM('State General Purpose'!HB14,'State Ed Special Purpose'!GC14,Local!CI14,'Tuition Revenues'!GC14)</f>
        <v>0</v>
      </c>
      <c r="GD14" s="657">
        <f>SUM('State General Purpose'!HC14,'State Ed Special Purpose'!GD14,Local!CJ14,'Tuition Revenues'!GD14)</f>
        <v>0</v>
      </c>
      <c r="GE14" s="657">
        <f>SUM('State General Purpose'!HD14,'State Ed Special Purpose'!GE14,Local!CK14,'Tuition Revenues'!GE14)</f>
        <v>0</v>
      </c>
      <c r="GF14" s="657">
        <f>SUM('State General Purpose'!HE14,'State Ed Special Purpose'!GF14,Local!CL14,'Tuition Revenues'!GF14)</f>
        <v>0</v>
      </c>
      <c r="GG14" s="657">
        <f>SUM('State General Purpose'!HF14,'State Ed Special Purpose'!GG14,Local!CM14,'Tuition Revenues'!GG14)</f>
        <v>0</v>
      </c>
      <c r="GH14" s="657">
        <f>SUM('State General Purpose'!HG14,'State Ed Special Purpose'!GH14,Local!CN14,'Tuition Revenues'!GH14)</f>
        <v>0</v>
      </c>
      <c r="GI14" s="657">
        <f>SUM('State General Purpose'!HH14,'State Ed Special Purpose'!GI14,Local!CO14,'Tuition Revenues'!GI14)</f>
        <v>0</v>
      </c>
      <c r="GJ14" s="657">
        <f>SUM('State General Purpose'!HI14,'State Ed Special Purpose'!GJ14,Local!CP14,'Tuition Revenues'!GJ14)</f>
        <v>0</v>
      </c>
      <c r="GK14" s="654">
        <f>SUM('State General Purpose'!HJ14,'State Ed Special Purpose'!GK14,Local!CQ14,'Tuition Revenues'!GK14)</f>
        <v>0</v>
      </c>
      <c r="GL14" s="657">
        <f>SUM('State General Purpose'!HK14,'State Ed Special Purpose'!GL14,Local!CR14,'Tuition Revenues'!GL14)</f>
        <v>0</v>
      </c>
      <c r="GM14" s="657">
        <f>SUM('State General Purpose'!HL14,'State Ed Special Purpose'!GM14,Local!CS14,'Tuition Revenues'!GM14)</f>
        <v>0</v>
      </c>
      <c r="GN14" s="657">
        <f>SUM('State General Purpose'!HM14,'State Ed Special Purpose'!GN14,Local!CT14,'Tuition Revenues'!GN14)</f>
        <v>0</v>
      </c>
      <c r="GO14" s="657">
        <f>SUM('State General Purpose'!HN14,'State Ed Special Purpose'!GO14,Local!CU14,'Tuition Revenues'!GO14)</f>
        <v>0</v>
      </c>
      <c r="GP14" s="657">
        <f>SUM('State General Purpose'!HO14,'State Ed Special Purpose'!GP14,Local!CV14,'Tuition Revenues'!GP14)</f>
        <v>0</v>
      </c>
      <c r="GQ14" s="657">
        <f>SUM('State General Purpose'!HP14,'State Ed Special Purpose'!GQ14,Local!CW14,'Tuition Revenues'!GQ14)</f>
        <v>0</v>
      </c>
      <c r="GR14" s="657">
        <f>SUM('State General Purpose'!HQ14,'State Ed Special Purpose'!GR14,Local!CX14,'Tuition Revenues'!GR14)</f>
        <v>0</v>
      </c>
      <c r="GS14" s="657">
        <f>SUM('State General Purpose'!HR14,'State Ed Special Purpose'!GS14,Local!CY14,'Tuition Revenues'!GS14)</f>
        <v>0</v>
      </c>
      <c r="GT14" s="657">
        <f>SUM('State General Purpose'!HS14,'State Ed Special Purpose'!GT14,Local!CZ14,'Tuition Revenues'!GT14)</f>
        <v>0</v>
      </c>
      <c r="GU14" s="657">
        <f>SUM('State General Purpose'!HT14,'State Ed Special Purpose'!GU14,Local!DA14,'Tuition Revenues'!GU14)</f>
        <v>0</v>
      </c>
      <c r="GV14" s="657">
        <f>SUM('State General Purpose'!HU14,'State Ed Special Purpose'!GV14,Local!DB14,'Tuition Revenues'!GV14)</f>
        <v>0</v>
      </c>
      <c r="GW14" s="657">
        <f>SUM('State General Purpose'!HV14,'State Ed Special Purpose'!GW14,Local!DC14,'Tuition Revenues'!GW14)</f>
        <v>0</v>
      </c>
    </row>
    <row r="15" spans="1:205" s="205" customFormat="1" ht="12.75" customHeight="1">
      <c r="A15" s="653" t="s">
        <v>8</v>
      </c>
      <c r="B15" s="654">
        <f>SUM('State General Purpose'!R15,'State Ed Special Purpose'!B15,'Tuition Revenues'!B15)</f>
        <v>1599950090</v>
      </c>
      <c r="C15" s="655">
        <f>SUM('State General Purpose'!S15,'State Ed Special Purpose'!C15,'Tuition Revenues'!C15)</f>
        <v>1649794147</v>
      </c>
      <c r="D15" s="655">
        <f>SUM('State General Purpose'!T15,'State Ed Special Purpose'!D15,'Tuition Revenues'!D15)</f>
        <v>1793207935</v>
      </c>
      <c r="E15" s="655">
        <f>SUM('State General Purpose'!U15,'State Ed Special Purpose'!E15,'Tuition Revenues'!E15)</f>
        <v>1951678238</v>
      </c>
      <c r="F15" s="655">
        <f>SUM('State General Purpose'!V15,'State Ed Special Purpose'!F15,'Tuition Revenues'!F15)</f>
        <v>2133417639</v>
      </c>
      <c r="G15" s="655">
        <f>SUM('State General Purpose'!W15,'State Ed Special Purpose'!G15,'Tuition Revenues'!G15)</f>
        <v>2336410356</v>
      </c>
      <c r="H15" s="655">
        <f>SUM('State General Purpose'!X15,'State Ed Special Purpose'!H15,'Tuition Revenues'!H15)</f>
        <v>2648529622</v>
      </c>
      <c r="I15" s="655">
        <f>SUM('State General Purpose'!Y15,'State Ed Special Purpose'!I15,'Tuition Revenues'!I15)</f>
        <v>2915062263</v>
      </c>
      <c r="J15" s="655">
        <f>SUM('State General Purpose'!Z15,'State Ed Special Purpose'!J15,'Tuition Revenues'!J15)</f>
        <v>3114545450</v>
      </c>
      <c r="K15" s="655">
        <f>SUM('State General Purpose'!AA15,'State Ed Special Purpose'!K15,'Tuition Revenues'!K15)</f>
        <v>2919015898.6400003</v>
      </c>
      <c r="L15" s="655">
        <f>SUM('State General Purpose'!AB15,'State Ed Special Purpose'!L15,'Tuition Revenues'!L15)</f>
        <v>2757048110.7399998</v>
      </c>
      <c r="M15" s="655">
        <f>SUM('State General Purpose'!AC15,'State Ed Special Purpose'!M15,'Tuition Revenues'!M15)</f>
        <v>3131319457.96</v>
      </c>
      <c r="N15" s="655">
        <f>SUM('State General Purpose'!AD15,'State Ed Special Purpose'!N15,'Tuition Revenues'!N15)</f>
        <v>3221786160.8299999</v>
      </c>
      <c r="O15" s="655">
        <f>SUM('State General Purpose'!AE15,'State Ed Special Purpose'!O15,'Tuition Revenues'!O15)</f>
        <v>3266552419</v>
      </c>
      <c r="P15" s="654">
        <f>SUM('State General Purpose'!AG15,'State Ed Special Purpose'!P15,'Tuition Revenues'!P15)</f>
        <v>666008131</v>
      </c>
      <c r="Q15" s="655">
        <f>SUM('State General Purpose'!AH15,'State Ed Special Purpose'!Q15,'Tuition Revenues'!Q15)</f>
        <v>685407127</v>
      </c>
      <c r="R15" s="655">
        <f>SUM('State General Purpose'!AI15,'State Ed Special Purpose'!R15,'Tuition Revenues'!R15)</f>
        <v>737508602</v>
      </c>
      <c r="S15" s="655">
        <f>SUM('State General Purpose'!AJ15,'State Ed Special Purpose'!S15,'Tuition Revenues'!S15)</f>
        <v>784221239</v>
      </c>
      <c r="T15" s="655">
        <f>SUM('State General Purpose'!AK15,'State Ed Special Purpose'!T15,'Tuition Revenues'!T15)</f>
        <v>838685960</v>
      </c>
      <c r="U15" s="655">
        <f>SUM('State General Purpose'!AL15,'State Ed Special Purpose'!U15,'Tuition Revenues'!U15)</f>
        <v>892923542</v>
      </c>
      <c r="V15" s="655">
        <f>SUM('State General Purpose'!AM15,'State Ed Special Purpose'!V15,'Tuition Revenues'!V15)</f>
        <v>985293808</v>
      </c>
      <c r="W15" s="655">
        <f>SUM('State General Purpose'!AN15,'State Ed Special Purpose'!W15,'Tuition Revenues'!W15)</f>
        <v>1088728123</v>
      </c>
      <c r="X15" s="655">
        <f>SUM('State General Purpose'!AO15,'State Ed Special Purpose'!X15,'Tuition Revenues'!X15)</f>
        <v>1162480342</v>
      </c>
      <c r="Y15" s="655">
        <f>SUM('State General Purpose'!AP15,'State Ed Special Purpose'!Y15,'Tuition Revenues'!Y15)</f>
        <v>1099115263.9300001</v>
      </c>
      <c r="Z15" s="655">
        <f>SUM('State General Purpose'!AQ15,'State Ed Special Purpose'!Z15,'Tuition Revenues'!Z15)</f>
        <v>1314907818.4399996</v>
      </c>
      <c r="AA15" s="655">
        <f>SUM('State General Purpose'!AR15,'State Ed Special Purpose'!AA15,'Tuition Revenues'!AA15)</f>
        <v>1421273411.1599998</v>
      </c>
      <c r="AB15" s="655">
        <f>SUM('State General Purpose'!AS15,'State Ed Special Purpose'!AB15,'Tuition Revenues'!AB15)</f>
        <v>1465594392</v>
      </c>
      <c r="AC15" s="655">
        <f>SUM('State General Purpose'!AT15,'State Ed Special Purpose'!AC15,'Tuition Revenues'!AC15)</f>
        <v>1480086355</v>
      </c>
      <c r="AD15" s="654">
        <f>SUM('State General Purpose'!AV15,'State Ed Special Purpose'!AD15,'Tuition Revenues'!AD15)</f>
        <v>118787516</v>
      </c>
      <c r="AE15" s="655">
        <f>SUM('State General Purpose'!AW15,'State Ed Special Purpose'!AE15,'Tuition Revenues'!AE15)</f>
        <v>120122237</v>
      </c>
      <c r="AF15" s="655">
        <f>SUM('State General Purpose'!AX15,'State Ed Special Purpose'!AF15,'Tuition Revenues'!AF15)</f>
        <v>130273094</v>
      </c>
      <c r="AG15" s="655">
        <f>SUM('State General Purpose'!AY15,'State Ed Special Purpose'!AG15,'Tuition Revenues'!AG15)</f>
        <v>143261702</v>
      </c>
      <c r="AH15" s="655">
        <f>SUM('State General Purpose'!AZ15,'State Ed Special Purpose'!AH15,'Tuition Revenues'!AH15)</f>
        <v>155217347</v>
      </c>
      <c r="AI15" s="655">
        <f>SUM('State General Purpose'!BA15,'State Ed Special Purpose'!AI15,'Tuition Revenues'!AI15)</f>
        <v>167285497</v>
      </c>
      <c r="AJ15" s="655">
        <f>SUM('State General Purpose'!BB15,'State Ed Special Purpose'!AJ15,'Tuition Revenues'!AJ15)</f>
        <v>433781344</v>
      </c>
      <c r="AK15" s="655">
        <f>SUM('State General Purpose'!BC15,'State Ed Special Purpose'!AK15,'Tuition Revenues'!AK15)</f>
        <v>480273289</v>
      </c>
      <c r="AL15" s="655">
        <f>SUM('State General Purpose'!BD15,'State Ed Special Purpose'!AL15,'Tuition Revenues'!AL15)</f>
        <v>515170669</v>
      </c>
      <c r="AM15" s="655">
        <f>SUM('State General Purpose'!BE15,'State Ed Special Purpose'!AM15,'Tuition Revenues'!AM15)</f>
        <v>494516517.60000002</v>
      </c>
      <c r="AN15" s="655">
        <f>SUM('State General Purpose'!BF15,'State Ed Special Purpose'!AN15,'Tuition Revenues'!AN15)</f>
        <v>300031530.71999991</v>
      </c>
      <c r="AO15" s="655">
        <f>SUM('State General Purpose'!BG15,'State Ed Special Purpose'!AO15,'Tuition Revenues'!AO15)</f>
        <v>642462395.0999999</v>
      </c>
      <c r="AP15" s="655">
        <f>SUM('State General Purpose'!BH15,'State Ed Special Purpose'!AP15,'Tuition Revenues'!AP15)</f>
        <v>665991251.83000004</v>
      </c>
      <c r="AQ15" s="655">
        <f>SUM('State General Purpose'!BI15,'State Ed Special Purpose'!AQ15,'Tuition Revenues'!AQ15)</f>
        <v>681836334</v>
      </c>
      <c r="AR15" s="654">
        <f>SUM('State General Purpose'!BK15,'State Ed Special Purpose'!AR15,'Tuition Revenues'!AR15)</f>
        <v>587443859</v>
      </c>
      <c r="AS15" s="655">
        <f>SUM('State General Purpose'!BL15,'State Ed Special Purpose'!AS15,'Tuition Revenues'!AS15)</f>
        <v>604283805</v>
      </c>
      <c r="AT15" s="655">
        <f>SUM('State General Purpose'!BM15,'State Ed Special Purpose'!AT15,'Tuition Revenues'!AT15)</f>
        <v>754197382</v>
      </c>
      <c r="AU15" s="655">
        <f>SUM('State General Purpose'!BN15,'State Ed Special Purpose'!AU15,'Tuition Revenues'!AU15)</f>
        <v>822275652</v>
      </c>
      <c r="AV15" s="655">
        <f>SUM('State General Purpose'!BO15,'State Ed Special Purpose'!AV15,'Tuition Revenues'!AV15)</f>
        <v>917052539</v>
      </c>
      <c r="AW15" s="655">
        <f>SUM('State General Purpose'!BP15,'State Ed Special Purpose'!AW15,'Tuition Revenues'!AW15)</f>
        <v>1026529182</v>
      </c>
      <c r="AX15" s="655">
        <f>SUM('State General Purpose'!BQ15,'State Ed Special Purpose'!AX15,'Tuition Revenues'!AX15)</f>
        <v>934263273</v>
      </c>
      <c r="AY15" s="655">
        <f>SUM('State General Purpose'!BR15,'State Ed Special Purpose'!AY15,'Tuition Revenues'!AY15)</f>
        <v>1021073242</v>
      </c>
      <c r="AZ15" s="655">
        <f>SUM('State General Purpose'!BS15,'State Ed Special Purpose'!AZ15,'Tuition Revenues'!AZ15)</f>
        <v>1092909053</v>
      </c>
      <c r="BA15" s="655">
        <f>SUM('State General Purpose'!BT15,'State Ed Special Purpose'!BA15,'Tuition Revenues'!BA15)</f>
        <v>1015626608.4400001</v>
      </c>
      <c r="BB15" s="655">
        <f>SUM('State General Purpose'!BU15,'State Ed Special Purpose'!BB15,'Tuition Revenues'!BB15)</f>
        <v>810158765.10000014</v>
      </c>
      <c r="BC15" s="655">
        <f>SUM('State General Purpose'!BV15,'State Ed Special Purpose'!BC15,'Tuition Revenues'!BC15)</f>
        <v>739964798.79999995</v>
      </c>
      <c r="BD15" s="655">
        <f>SUM('State General Purpose'!BW15,'State Ed Special Purpose'!BD15,'Tuition Revenues'!BD15)</f>
        <v>764996756</v>
      </c>
      <c r="BE15" s="655">
        <f>SUM('State General Purpose'!BX15,'State Ed Special Purpose'!BE15,'Tuition Revenues'!BE15)</f>
        <v>777467203</v>
      </c>
      <c r="BF15" s="654">
        <f>SUM('State General Purpose'!BZ15,'State Ed Special Purpose'!BF15,'Tuition Revenues'!BF15)</f>
        <v>115585988</v>
      </c>
      <c r="BG15" s="655">
        <f>SUM('State General Purpose'!CA15,'State Ed Special Purpose'!BG15,'Tuition Revenues'!BG15)</f>
        <v>118686297</v>
      </c>
      <c r="BH15" s="655">
        <f>SUM('State General Purpose'!CB15,'State Ed Special Purpose'!BH15,'Tuition Revenues'!BH15)</f>
        <v>40727012</v>
      </c>
      <c r="BI15" s="655">
        <f>SUM('State General Purpose'!CC15,'State Ed Special Purpose'!BI15,'Tuition Revenues'!BI15)</f>
        <v>49201485</v>
      </c>
      <c r="BJ15" s="655">
        <f>SUM('State General Purpose'!CD15,'State Ed Special Purpose'!BJ15,'Tuition Revenues'!BJ15)</f>
        <v>49727847</v>
      </c>
      <c r="BK15" s="655">
        <f>SUM('State General Purpose'!CE15,'State Ed Special Purpose'!BK15,'Tuition Revenues'!BK15)</f>
        <v>57707375</v>
      </c>
      <c r="BL15" s="655">
        <f>SUM('State General Purpose'!CF15,'State Ed Special Purpose'!BL15,'Tuition Revenues'!BL15)</f>
        <v>64358194</v>
      </c>
      <c r="BM15" s="655">
        <f>SUM('State General Purpose'!CG15,'State Ed Special Purpose'!BM15,'Tuition Revenues'!BM15)</f>
        <v>75176171</v>
      </c>
      <c r="BN15" s="655">
        <f>SUM('State General Purpose'!CH15,'State Ed Special Purpose'!BN15,'Tuition Revenues'!BN15)</f>
        <v>77301970</v>
      </c>
      <c r="BO15" s="655">
        <f>SUM('State General Purpose'!CI15,'State Ed Special Purpose'!BO15,'Tuition Revenues'!BO15)</f>
        <v>67068691.330000006</v>
      </c>
      <c r="BP15" s="655">
        <f>SUM('State General Purpose'!CJ15,'State Ed Special Purpose'!BP15,'Tuition Revenues'!BP15)</f>
        <v>68254576.010000005</v>
      </c>
      <c r="BQ15" s="655">
        <f>SUM('State General Purpose'!CK15,'State Ed Special Purpose'!BQ15,'Tuition Revenues'!BQ15)</f>
        <v>66651748</v>
      </c>
      <c r="BR15" s="655">
        <f>SUM('State General Purpose'!CL15,'State Ed Special Purpose'!BR15,'Tuition Revenues'!BR15)</f>
        <v>64939826</v>
      </c>
      <c r="BS15" s="655">
        <f>SUM('State General Purpose'!CM15,'State Ed Special Purpose'!BS15,'Tuition Revenues'!BS15)</f>
        <v>66726288</v>
      </c>
      <c r="BT15" s="654">
        <f>SUM('State General Purpose'!CO15,'State Ed Special Purpose'!BT15,'Tuition Revenues'!BT15)</f>
        <v>27544961</v>
      </c>
      <c r="BU15" s="655">
        <f>SUM('State General Purpose'!CP15,'State Ed Special Purpose'!BU15,'Tuition Revenues'!BU15)</f>
        <v>32660370</v>
      </c>
      <c r="BV15" s="655">
        <f>SUM('State General Purpose'!CQ15,'State Ed Special Purpose'!BV15,'Tuition Revenues'!BV15)</f>
        <v>38922381</v>
      </c>
      <c r="BW15" s="655">
        <f>SUM('State General Purpose'!CR15,'State Ed Special Purpose'!BW15,'Tuition Revenues'!BW15)</f>
        <v>44454513</v>
      </c>
      <c r="BX15" s="655">
        <f>SUM('State General Purpose'!CS15,'State Ed Special Purpose'!BX15,'Tuition Revenues'!BX15)</f>
        <v>49377935</v>
      </c>
      <c r="BY15" s="655">
        <f>SUM('State General Purpose'!CT15,'State Ed Special Purpose'!BY15,'Tuition Revenues'!BY15)</f>
        <v>54987677</v>
      </c>
      <c r="BZ15" s="655">
        <f>SUM('State General Purpose'!CU15,'State Ed Special Purpose'!BZ15,'Tuition Revenues'!BZ15)</f>
        <v>147656999</v>
      </c>
      <c r="CA15" s="655">
        <f>SUM('State General Purpose'!CV15,'State Ed Special Purpose'!CA15,'Tuition Revenues'!CA15)</f>
        <v>158845255</v>
      </c>
      <c r="CB15" s="655">
        <f>SUM('State General Purpose'!CW15,'State Ed Special Purpose'!CB15,'Tuition Revenues'!CB15)</f>
        <v>166774163</v>
      </c>
      <c r="CC15" s="655">
        <f>SUM('State General Purpose'!CX15,'State Ed Special Purpose'!CC15,'Tuition Revenues'!CC15)</f>
        <v>154351796.56</v>
      </c>
      <c r="CD15" s="655">
        <f>SUM('State General Purpose'!CY15,'State Ed Special Purpose'!CD15,'Tuition Revenues'!CD15)</f>
        <v>165464116.84</v>
      </c>
      <c r="CE15" s="655">
        <f>SUM('State General Purpose'!CZ15,'State Ed Special Purpose'!CE15,'Tuition Revenues'!CE15)</f>
        <v>161067302.33999997</v>
      </c>
      <c r="CF15" s="655">
        <f>SUM('State General Purpose'!DA15,'State Ed Special Purpose'!CF15,'Tuition Revenues'!CF15)</f>
        <v>160716563</v>
      </c>
      <c r="CG15" s="655">
        <f>SUM('State General Purpose'!DB15,'State Ed Special Purpose'!CG15,'Tuition Revenues'!CG15)</f>
        <v>163311321</v>
      </c>
      <c r="CH15" s="654">
        <f>SUM('State General Purpose'!DD15,'State Ed Special Purpose'!CH15,'Tuition Revenues'!CH15)</f>
        <v>84579635</v>
      </c>
      <c r="CI15" s="655">
        <f>SUM('State General Purpose'!DE15,'State Ed Special Purpose'!CI15,'Tuition Revenues'!CI15)</f>
        <v>88634311</v>
      </c>
      <c r="CJ15" s="655">
        <f>SUM('State General Purpose'!DF15,'State Ed Special Purpose'!CJ15,'Tuition Revenues'!CJ15)</f>
        <v>91579464</v>
      </c>
      <c r="CK15" s="655">
        <f>SUM('State General Purpose'!DG15,'State Ed Special Purpose'!CK15,'Tuition Revenues'!CK15)</f>
        <v>108263648</v>
      </c>
      <c r="CL15" s="655">
        <f>SUM('State General Purpose'!DH15,'State Ed Special Purpose'!CL15,'Tuition Revenues'!CL15)</f>
        <v>123356013</v>
      </c>
      <c r="CM15" s="655">
        <f>SUM('State General Purpose'!DI15,'State Ed Special Purpose'!CM15,'Tuition Revenues'!CM15)</f>
        <v>136977083</v>
      </c>
      <c r="CN15" s="655">
        <f>SUM('State General Purpose'!DJ15,'State Ed Special Purpose'!CN15,'Tuition Revenues'!CN15)</f>
        <v>83176004</v>
      </c>
      <c r="CO15" s="655">
        <f>SUM('State General Purpose'!DK15,'State Ed Special Purpose'!CO15,'Tuition Revenues'!CO15)</f>
        <v>90966183</v>
      </c>
      <c r="CP15" s="655">
        <f>SUM('State General Purpose'!DL15,'State Ed Special Purpose'!CP15,'Tuition Revenues'!CP15)</f>
        <v>99909253</v>
      </c>
      <c r="CQ15" s="655">
        <f>SUM('State General Purpose'!DM15,'State Ed Special Purpose'!CQ15,'Tuition Revenues'!CQ15)</f>
        <v>88337020.780000001</v>
      </c>
      <c r="CR15" s="655">
        <f>SUM('State General Purpose'!DN15,'State Ed Special Purpose'!CR15,'Tuition Revenues'!CR15)</f>
        <v>98231303.63000001</v>
      </c>
      <c r="CS15" s="655">
        <f>SUM('State General Purpose'!DO15,'State Ed Special Purpose'!CS15,'Tuition Revenues'!CS15)</f>
        <v>97698111.510000005</v>
      </c>
      <c r="CT15" s="655">
        <f>SUM('State General Purpose'!DP15,'State Ed Special Purpose'!CT15,'Tuition Revenues'!CT15)</f>
        <v>99547373</v>
      </c>
      <c r="CU15" s="655">
        <f>SUM('State General Purpose'!DQ15,'State Ed Special Purpose'!CU15,'Tuition Revenues'!CU15)</f>
        <v>97124920</v>
      </c>
      <c r="CV15" s="656">
        <f>SUM('State General Purpose'!DT15,'State Ed Special Purpose'!CV15,Local!B15,'Tuition Revenues'!CV15)</f>
        <v>720851170</v>
      </c>
      <c r="CW15" s="655">
        <f>SUM('State General Purpose'!DU15,'State Ed Special Purpose'!CW15,Local!C15,'Tuition Revenues'!CW15)</f>
        <v>802819573</v>
      </c>
      <c r="CX15" s="655">
        <f>SUM('State General Purpose'!DV15,'State Ed Special Purpose'!CX15,Local!D15,'Tuition Revenues'!CX15)</f>
        <v>868720629.5</v>
      </c>
      <c r="CY15" s="655">
        <f>SUM('State General Purpose'!DW15,'State Ed Special Purpose'!CY15,Local!E15,'Tuition Revenues'!CY15)</f>
        <v>889961862</v>
      </c>
      <c r="CZ15" s="655">
        <f>SUM('State General Purpose'!DX15,'State Ed Special Purpose'!CZ15,Local!F15,'Tuition Revenues'!CZ15)</f>
        <v>976749163</v>
      </c>
      <c r="DA15" s="655">
        <f>SUM('State General Purpose'!DY15,'State Ed Special Purpose'!DA15,Local!G15,'Tuition Revenues'!DA15)</f>
        <v>1033378730</v>
      </c>
      <c r="DB15" s="655">
        <f>SUM('State General Purpose'!DZ15,'State Ed Special Purpose'!DB15,Local!H15,'Tuition Revenues'!DB15)</f>
        <v>1142823920</v>
      </c>
      <c r="DC15" s="655">
        <f>SUM('State General Purpose'!EA15,'State Ed Special Purpose'!DC15,Local!I15,'Tuition Revenues'!DC15)</f>
        <v>1194784560</v>
      </c>
      <c r="DD15" s="655">
        <f>SUM('State General Purpose'!EB15,'State Ed Special Purpose'!DD15,Local!J15,'Tuition Revenues'!DD15)</f>
        <v>1279634631</v>
      </c>
      <c r="DE15" s="655">
        <f>SUM('State General Purpose'!EC15,'State Ed Special Purpose'!DE15,Local!K15,'Tuition Revenues'!DE15)</f>
        <v>1296227231</v>
      </c>
      <c r="DF15" s="655">
        <f>SUM('State General Purpose'!ED15,'State Ed Special Purpose'!DF15,Local!L15,'Tuition Revenues'!DF15)</f>
        <v>1412535551</v>
      </c>
      <c r="DG15" s="655">
        <f>SUM('State General Purpose'!EE15,'State Ed Special Purpose'!DG15,Local!M15,'Tuition Revenues'!DG15)</f>
        <v>1464961596</v>
      </c>
      <c r="DH15" s="655">
        <f>SUM('State General Purpose'!EF15,'State Ed Special Purpose'!DH15,Local!N15,'Tuition Revenues'!DH15)</f>
        <v>1487229224</v>
      </c>
      <c r="DI15" s="655">
        <f>SUM('State General Purpose'!EG15,'State Ed Special Purpose'!DI15,Local!O15,'Tuition Revenues'!DI15)</f>
        <v>1475796639</v>
      </c>
      <c r="DJ15" s="654">
        <f>SUM('State General Purpose'!EH15,'State Ed Special Purpose'!DJ15,Local!P15,'Tuition Revenues'!DJ15)</f>
        <v>0</v>
      </c>
      <c r="DK15" s="655">
        <f>SUM('State General Purpose'!EI15,'State Ed Special Purpose'!DK15,Local!Q15,'Tuition Revenues'!DK15)</f>
        <v>0</v>
      </c>
      <c r="DL15" s="655">
        <f>SUM('State General Purpose'!EJ15,'State Ed Special Purpose'!DL15,Local!R15,'Tuition Revenues'!DL15)</f>
        <v>0</v>
      </c>
      <c r="DM15" s="655">
        <f>SUM('State General Purpose'!EK15,'State Ed Special Purpose'!DM15,Local!S15,'Tuition Revenues'!DM15)</f>
        <v>0</v>
      </c>
      <c r="DN15" s="655">
        <f>SUM('State General Purpose'!EL15,'State Ed Special Purpose'!DN15,Local!T15,'Tuition Revenues'!DN15)</f>
        <v>0</v>
      </c>
      <c r="DO15" s="655">
        <f>SUM('State General Purpose'!EM15,'State Ed Special Purpose'!DO15,Local!U15,'Tuition Revenues'!DO15)</f>
        <v>0</v>
      </c>
      <c r="DP15" s="655">
        <f>SUM('State General Purpose'!EN15,'State Ed Special Purpose'!DP15,Local!V15,'Tuition Revenues'!DP15)</f>
        <v>0</v>
      </c>
      <c r="DQ15" s="655">
        <f>SUM('State General Purpose'!EO15,'State Ed Special Purpose'!DQ15,Local!W15,'Tuition Revenues'!DQ15)</f>
        <v>0</v>
      </c>
      <c r="DR15" s="655">
        <f>SUM('State General Purpose'!EP15,'State Ed Special Purpose'!DR15,Local!X15,'Tuition Revenues'!DR15)</f>
        <v>0</v>
      </c>
      <c r="DS15" s="655">
        <f>SUM('State General Purpose'!EQ15,'State Ed Special Purpose'!DS15,Local!Y15,'Tuition Revenues'!DS15)</f>
        <v>0</v>
      </c>
      <c r="DT15" s="655">
        <f>SUM('State General Purpose'!ER15,'State Ed Special Purpose'!DT15,Local!Z15,'Tuition Revenues'!DT15)</f>
        <v>0</v>
      </c>
      <c r="DU15" s="655">
        <f>SUM('State General Purpose'!ES15,'State Ed Special Purpose'!DU15,Local!AA15,'Tuition Revenues'!DU15)</f>
        <v>0</v>
      </c>
      <c r="DV15" s="655">
        <f>SUM('State General Purpose'!ET15,'State Ed Special Purpose'!DV15,Local!AB15,'Tuition Revenues'!DV15)</f>
        <v>0</v>
      </c>
      <c r="DW15" s="654">
        <f>SUM('State General Purpose'!EU15,'State Ed Special Purpose'!DW15,Local!AC15,'Tuition Revenues'!DW15)</f>
        <v>0</v>
      </c>
      <c r="DX15" s="657">
        <f>SUM('State General Purpose'!EV15,'State Ed Special Purpose'!DX15,Local!AD15,'Tuition Revenues'!DX15)</f>
        <v>308723313</v>
      </c>
      <c r="DY15" s="657">
        <f>SUM('State General Purpose'!EW15,'State Ed Special Purpose'!DY15,Local!AE15,'Tuition Revenues'!DY15)</f>
        <v>314824867</v>
      </c>
      <c r="DZ15" s="657">
        <f>SUM('State General Purpose'!EX15,'State Ed Special Purpose'!DZ15,Local!AF15,'Tuition Revenues'!DZ15)</f>
        <v>369614232</v>
      </c>
      <c r="EA15" s="657">
        <f>SUM('State General Purpose'!EY15,'State Ed Special Purpose'!EA15,Local!AG15,'Tuition Revenues'!EA15)</f>
        <v>444434951</v>
      </c>
      <c r="EB15" s="657">
        <f>SUM('State General Purpose'!EZ15,'State Ed Special Purpose'!EB15,Local!AH15,'Tuition Revenues'!EB15)</f>
        <v>493753699</v>
      </c>
      <c r="EC15" s="657">
        <f>SUM('State General Purpose'!FA15,'State Ed Special Purpose'!EC15,Local!AI15,'Tuition Revenues'!EC15)</f>
        <v>521106098</v>
      </c>
      <c r="ED15" s="657">
        <f>SUM('State General Purpose'!FB15,'State Ed Special Purpose'!ED15,Local!AJ15,'Tuition Revenues'!ED15)</f>
        <v>565292248</v>
      </c>
      <c r="EE15" s="657">
        <f>SUM('State General Purpose'!FC15,'State Ed Special Purpose'!EE15,Local!AK15,'Tuition Revenues'!EE15)</f>
        <v>524644385</v>
      </c>
      <c r="EF15" s="657">
        <f>SUM('State General Purpose'!FD15,'State Ed Special Purpose'!EF15,Local!AL15,'Tuition Revenues'!EF15)</f>
        <v>577274573</v>
      </c>
      <c r="EG15" s="657">
        <f>SUM('State General Purpose'!FE15,'State Ed Special Purpose'!EG15,Local!AM15,'Tuition Revenues'!EG15)</f>
        <v>614318396</v>
      </c>
      <c r="EH15" s="657">
        <f>SUM('State General Purpose'!FF15,'State Ed Special Purpose'!EH15,Local!AN15,'Tuition Revenues'!EH15)</f>
        <v>594891443</v>
      </c>
      <c r="EI15" s="657">
        <f>SUM('State General Purpose'!FG15,'State Ed Special Purpose'!EI15,Local!AO15,'Tuition Revenues'!EI15)</f>
        <v>604271962</v>
      </c>
      <c r="EJ15" s="654">
        <f>SUM('State General Purpose'!FH15,'State Ed Special Purpose'!EJ15,Local!AP15,'Tuition Revenues'!EJ15)</f>
        <v>0</v>
      </c>
      <c r="EK15" s="657">
        <f>SUM('State General Purpose'!FI15,'State Ed Special Purpose'!EK15,Local!AQ15,'Tuition Revenues'!EK15)</f>
        <v>405126735.5</v>
      </c>
      <c r="EL15" s="657">
        <f>SUM('State General Purpose'!FJ15,'State Ed Special Purpose'!EL15,Local!AR15,'Tuition Revenues'!EL15)</f>
        <v>447450104</v>
      </c>
      <c r="EM15" s="657">
        <f>SUM('State General Purpose'!FK15,'State Ed Special Purpose'!EM15,Local!AS15,'Tuition Revenues'!EM15)</f>
        <v>512861663</v>
      </c>
      <c r="EN15" s="657">
        <f>SUM('State General Purpose'!FL15,'State Ed Special Purpose'!EN15,Local!AT15,'Tuition Revenues'!EN15)</f>
        <v>490473682</v>
      </c>
      <c r="EO15" s="657">
        <f>SUM('State General Purpose'!FM15,'State Ed Special Purpose'!EO15,Local!AU15,'Tuition Revenues'!EO15)</f>
        <v>540063891</v>
      </c>
      <c r="EP15" s="657">
        <f>SUM('State General Purpose'!FN15,'State Ed Special Purpose'!EP15,Local!AV15,'Tuition Revenues'!EP15)</f>
        <v>560389753</v>
      </c>
      <c r="EQ15" s="657">
        <f>SUM('State General Purpose'!FO15,'State Ed Special Purpose'!EQ15,Local!AW15,'Tuition Revenues'!EQ15)</f>
        <v>596582965</v>
      </c>
      <c r="ER15" s="657">
        <f>SUM('State General Purpose'!FP15,'State Ed Special Purpose'!ER15,Local!AX15,'Tuition Revenues'!ER15)</f>
        <v>515234151</v>
      </c>
      <c r="ES15" s="657">
        <f>SUM('State General Purpose'!FQ15,'State Ed Special Purpose'!ES15,Local!AY15,'Tuition Revenues'!ES15)</f>
        <v>562122303</v>
      </c>
      <c r="ET15" s="657">
        <f>SUM('State General Purpose'!FR15,'State Ed Special Purpose'!ET15,Local!AZ15,'Tuition Revenues'!ET15)</f>
        <v>572596591</v>
      </c>
      <c r="EU15" s="657">
        <f>SUM('State General Purpose'!FS15,'State Ed Special Purpose'!EU15,Local!BA15,'Tuition Revenues'!EU15)</f>
        <v>596684143</v>
      </c>
      <c r="EV15" s="657">
        <f>SUM('State General Purpose'!FT15,'State Ed Special Purpose'!EV15,Local!BB15,'Tuition Revenues'!EV15)</f>
        <v>579439100</v>
      </c>
      <c r="EW15" s="654">
        <f>SUM('State General Purpose'!FU15,'State Ed Special Purpose'!EW15,Local!BC15,'Tuition Revenues'!EW15)</f>
        <v>0</v>
      </c>
      <c r="EX15" s="657">
        <f>SUM('State General Purpose'!FV15,'State Ed Special Purpose'!EX15,Local!BD15,'Tuition Revenues'!EX15)</f>
        <v>154870581</v>
      </c>
      <c r="EY15" s="657">
        <f>SUM('State General Purpose'!FW15,'State Ed Special Purpose'!EY15,Local!BE15,'Tuition Revenues'!EY15)</f>
        <v>127686891</v>
      </c>
      <c r="EZ15" s="657">
        <f>SUM('State General Purpose'!FX15,'State Ed Special Purpose'!EZ15,Local!BF15,'Tuition Revenues'!EZ15)</f>
        <v>94273268</v>
      </c>
      <c r="FA15" s="657">
        <f>SUM('State General Purpose'!FY15,'State Ed Special Purpose'!FA15,Local!BG15,'Tuition Revenues'!FA15)</f>
        <v>98470097</v>
      </c>
      <c r="FB15" s="657">
        <f>SUM('State General Purpose'!FZ15,'State Ed Special Purpose'!FB15,Local!BH15,'Tuition Revenues'!FB15)</f>
        <v>109006330</v>
      </c>
      <c r="FC15" s="657">
        <f>SUM('State General Purpose'!GA15,'State Ed Special Purpose'!FC15,Local!BI15,'Tuition Revenues'!FC15)</f>
        <v>113288709</v>
      </c>
      <c r="FD15" s="657">
        <f>SUM('State General Purpose'!GB15,'State Ed Special Purpose'!FD15,Local!BJ15,'Tuition Revenues'!FD15)</f>
        <v>117759418</v>
      </c>
      <c r="FE15" s="657">
        <f>SUM('State General Purpose'!GC15,'State Ed Special Purpose'!FE15,Local!BK15,'Tuition Revenues'!FE15)</f>
        <v>256348695</v>
      </c>
      <c r="FF15" s="657">
        <f>SUM('State General Purpose'!GD15,'State Ed Special Purpose'!FF15,Local!BL15,'Tuition Revenues'!FF15)</f>
        <v>273138675</v>
      </c>
      <c r="FG15" s="657">
        <f>SUM('State General Purpose'!GE15,'State Ed Special Purpose'!FG15,Local!BM15,'Tuition Revenues'!FG15)</f>
        <v>278046609</v>
      </c>
      <c r="FH15" s="657">
        <f>SUM('State General Purpose'!GF15,'State Ed Special Purpose'!FH15,Local!BN15,'Tuition Revenues'!FH15)</f>
        <v>295653638</v>
      </c>
      <c r="FI15" s="657">
        <f>SUM('State General Purpose'!GG15,'State Ed Special Purpose'!FI15,Local!BO15,'Tuition Revenues'!FI15)</f>
        <v>292085577</v>
      </c>
      <c r="FJ15" s="658">
        <f>SUM('State General Purpose'!GI15,'State Ed Special Purpose'!FJ15,Local!BP15,'Tuition Revenues'!FJ15)</f>
        <v>0</v>
      </c>
      <c r="FK15" s="657">
        <f>SUM('State General Purpose'!GJ15,'State Ed Special Purpose'!FK15,Local!BQ15,'Tuition Revenues'!FK15)</f>
        <v>0</v>
      </c>
      <c r="FL15" s="657">
        <f>SUM('State General Purpose'!GK15,'State Ed Special Purpose'!FL15,Local!BR15,'Tuition Revenues'!FL15)</f>
        <v>0</v>
      </c>
      <c r="FM15" s="657">
        <f>SUM('State General Purpose'!GL15,'State Ed Special Purpose'!FM15,Local!BS15,'Tuition Revenues'!FM15)</f>
        <v>0</v>
      </c>
      <c r="FN15" s="657">
        <f>SUM('State General Purpose'!GM15,'State Ed Special Purpose'!FN15,Local!BT15,'Tuition Revenues'!FN15)</f>
        <v>0</v>
      </c>
      <c r="FO15" s="657">
        <f>SUM('State General Purpose'!GN15,'State Ed Special Purpose'!FO15,Local!BU15,'Tuition Revenues'!FO15)</f>
        <v>0</v>
      </c>
      <c r="FP15" s="657">
        <f>SUM('State General Purpose'!GO15,'State Ed Special Purpose'!FP15,Local!BV15,'Tuition Revenues'!FP15)</f>
        <v>0</v>
      </c>
      <c r="FQ15" s="657">
        <f>SUM('State General Purpose'!GP15,'State Ed Special Purpose'!FQ15,Local!BW15,'Tuition Revenues'!FQ15)</f>
        <v>0</v>
      </c>
      <c r="FR15" s="657">
        <f>SUM('State General Purpose'!GQ15,'State Ed Special Purpose'!FR15,Local!BX15,'Tuition Revenues'!FR15)</f>
        <v>0</v>
      </c>
      <c r="FS15" s="657">
        <f>SUM('State General Purpose'!GR15,'State Ed Special Purpose'!FS15,Local!BY15,'Tuition Revenues'!FS15)</f>
        <v>0</v>
      </c>
      <c r="FT15" s="657">
        <f>SUM('State General Purpose'!GS15,'State Ed Special Purpose'!FT15,Local!BZ15,'Tuition Revenues'!FT15)</f>
        <v>0</v>
      </c>
      <c r="FU15" s="657">
        <f>SUM('State General Purpose'!GT15,'State Ed Special Purpose'!FU15,Local!CA15,'Tuition Revenues'!FU15)</f>
        <v>0</v>
      </c>
      <c r="FV15" s="657">
        <f>SUM('State General Purpose'!GU15,'State Ed Special Purpose'!FV15,Local!CB15,'Tuition Revenues'!FV15)</f>
        <v>0</v>
      </c>
      <c r="FW15" s="657">
        <f>SUM('State General Purpose'!GV15,'State Ed Special Purpose'!FW15,Local!CC15,'Tuition Revenues'!FW15)</f>
        <v>0</v>
      </c>
      <c r="FX15" s="654">
        <f>SUM('State General Purpose'!GW15,'State Ed Special Purpose'!FX15,Local!CD15,'Tuition Revenues'!FX15)</f>
        <v>0</v>
      </c>
      <c r="FY15" s="657">
        <f>SUM('State General Purpose'!GX15,'State Ed Special Purpose'!FY15,Local!CE15,'Tuition Revenues'!FY15)</f>
        <v>0</v>
      </c>
      <c r="FZ15" s="657">
        <f>SUM('State General Purpose'!GY15,'State Ed Special Purpose'!FZ15,Local!CF15,'Tuition Revenues'!FZ15)</f>
        <v>0</v>
      </c>
      <c r="GA15" s="657">
        <f>SUM('State General Purpose'!GZ15,'State Ed Special Purpose'!GA15,Local!CG15,'Tuition Revenues'!GA15)</f>
        <v>0</v>
      </c>
      <c r="GB15" s="657">
        <f>SUM('State General Purpose'!HA15,'State Ed Special Purpose'!GB15,Local!CH15,'Tuition Revenues'!GB15)</f>
        <v>0</v>
      </c>
      <c r="GC15" s="657">
        <f>SUM('State General Purpose'!HB15,'State Ed Special Purpose'!GC15,Local!CI15,'Tuition Revenues'!GC15)</f>
        <v>0</v>
      </c>
      <c r="GD15" s="657">
        <f>SUM('State General Purpose'!HC15,'State Ed Special Purpose'!GD15,Local!CJ15,'Tuition Revenues'!GD15)</f>
        <v>0</v>
      </c>
      <c r="GE15" s="657">
        <f>SUM('State General Purpose'!HD15,'State Ed Special Purpose'!GE15,Local!CK15,'Tuition Revenues'!GE15)</f>
        <v>0</v>
      </c>
      <c r="GF15" s="657">
        <f>SUM('State General Purpose'!HE15,'State Ed Special Purpose'!GF15,Local!CL15,'Tuition Revenues'!GF15)</f>
        <v>0</v>
      </c>
      <c r="GG15" s="657">
        <f>SUM('State General Purpose'!HF15,'State Ed Special Purpose'!GG15,Local!CM15,'Tuition Revenues'!GG15)</f>
        <v>0</v>
      </c>
      <c r="GH15" s="657">
        <f>SUM('State General Purpose'!HG15,'State Ed Special Purpose'!GH15,Local!CN15,'Tuition Revenues'!GH15)</f>
        <v>0</v>
      </c>
      <c r="GI15" s="657">
        <f>SUM('State General Purpose'!HH15,'State Ed Special Purpose'!GI15,Local!CO15,'Tuition Revenues'!GI15)</f>
        <v>0</v>
      </c>
      <c r="GJ15" s="657">
        <f>SUM('State General Purpose'!HI15,'State Ed Special Purpose'!GJ15,Local!CP15,'Tuition Revenues'!GJ15)</f>
        <v>0</v>
      </c>
      <c r="GK15" s="654">
        <f>SUM('State General Purpose'!HJ15,'State Ed Special Purpose'!GK15,Local!CQ15,'Tuition Revenues'!GK15)</f>
        <v>0</v>
      </c>
      <c r="GL15" s="657">
        <f>SUM('State General Purpose'!HK15,'State Ed Special Purpose'!GL15,Local!CR15,'Tuition Revenues'!GL15)</f>
        <v>0</v>
      </c>
      <c r="GM15" s="657">
        <f>SUM('State General Purpose'!HL15,'State Ed Special Purpose'!GM15,Local!CS15,'Tuition Revenues'!GM15)</f>
        <v>0</v>
      </c>
      <c r="GN15" s="657">
        <f>SUM('State General Purpose'!HM15,'State Ed Special Purpose'!GN15,Local!CT15,'Tuition Revenues'!GN15)</f>
        <v>0</v>
      </c>
      <c r="GO15" s="657">
        <f>SUM('State General Purpose'!HN15,'State Ed Special Purpose'!GO15,Local!CU15,'Tuition Revenues'!GO15)</f>
        <v>0</v>
      </c>
      <c r="GP15" s="657">
        <f>SUM('State General Purpose'!HO15,'State Ed Special Purpose'!GP15,Local!CV15,'Tuition Revenues'!GP15)</f>
        <v>0</v>
      </c>
      <c r="GQ15" s="657">
        <f>SUM('State General Purpose'!HP15,'State Ed Special Purpose'!GQ15,Local!CW15,'Tuition Revenues'!GQ15)</f>
        <v>0</v>
      </c>
      <c r="GR15" s="657">
        <f>SUM('State General Purpose'!HQ15,'State Ed Special Purpose'!GR15,Local!CX15,'Tuition Revenues'!GR15)</f>
        <v>0</v>
      </c>
      <c r="GS15" s="657">
        <f>SUM('State General Purpose'!HR15,'State Ed Special Purpose'!GS15,Local!CY15,'Tuition Revenues'!GS15)</f>
        <v>0</v>
      </c>
      <c r="GT15" s="657">
        <f>SUM('State General Purpose'!HS15,'State Ed Special Purpose'!GT15,Local!CZ15,'Tuition Revenues'!GT15)</f>
        <v>0</v>
      </c>
      <c r="GU15" s="657">
        <f>SUM('State General Purpose'!HT15,'State Ed Special Purpose'!GU15,Local!DA15,'Tuition Revenues'!GU15)</f>
        <v>0</v>
      </c>
      <c r="GV15" s="657">
        <f>SUM('State General Purpose'!HU15,'State Ed Special Purpose'!GV15,Local!DB15,'Tuition Revenues'!GV15)</f>
        <v>0</v>
      </c>
      <c r="GW15" s="657">
        <f>SUM('State General Purpose'!HV15,'State Ed Special Purpose'!GW15,Local!DC15,'Tuition Revenues'!GW15)</f>
        <v>0</v>
      </c>
    </row>
    <row r="16" spans="1:205" s="205" customFormat="1" ht="12.75" customHeight="1">
      <c r="A16" s="653" t="s">
        <v>9</v>
      </c>
      <c r="B16" s="654">
        <f>SUM('State General Purpose'!R16,'State Ed Special Purpose'!B16,'Tuition Revenues'!B16)</f>
        <v>678774850</v>
      </c>
      <c r="C16" s="655">
        <f>SUM('State General Purpose'!S16,'State Ed Special Purpose'!C16,'Tuition Revenues'!C16)</f>
        <v>722885576</v>
      </c>
      <c r="D16" s="655">
        <f>SUM('State General Purpose'!T16,'State Ed Special Purpose'!D16,'Tuition Revenues'!D16)</f>
        <v>719083225.57999992</v>
      </c>
      <c r="E16" s="655">
        <f>SUM('State General Purpose'!U16,'State Ed Special Purpose'!E16,'Tuition Revenues'!E16)</f>
        <v>763085528</v>
      </c>
      <c r="F16" s="655">
        <f>SUM('State General Purpose'!V16,'State Ed Special Purpose'!F16,'Tuition Revenues'!F16)</f>
        <v>830777292</v>
      </c>
      <c r="G16" s="655">
        <f>SUM('State General Purpose'!W16,'State Ed Special Purpose'!G16,'Tuition Revenues'!G16)</f>
        <v>922065372</v>
      </c>
      <c r="H16" s="655">
        <f>SUM('State General Purpose'!X16,'State Ed Special Purpose'!H16,'Tuition Revenues'!H16)</f>
        <v>1032639792</v>
      </c>
      <c r="I16" s="655">
        <f>SUM('State General Purpose'!Y16,'State Ed Special Purpose'!I16,'Tuition Revenues'!I16)</f>
        <v>1123236682</v>
      </c>
      <c r="J16" s="655">
        <f>SUM('State General Purpose'!Z16,'State Ed Special Purpose'!J16,'Tuition Revenues'!J16)</f>
        <v>1167668247</v>
      </c>
      <c r="K16" s="655">
        <f>SUM('State General Purpose'!AA16,'State Ed Special Purpose'!K16,'Tuition Revenues'!K16)</f>
        <v>1149659812</v>
      </c>
      <c r="L16" s="655">
        <f>SUM('State General Purpose'!AB16,'State Ed Special Purpose'!L16,'Tuition Revenues'!L16)</f>
        <v>1170695000</v>
      </c>
      <c r="M16" s="655">
        <f>SUM('State General Purpose'!AC16,'State Ed Special Purpose'!M16,'Tuition Revenues'!M16)</f>
        <v>1217795254</v>
      </c>
      <c r="N16" s="655">
        <f>SUM('State General Purpose'!AD16,'State Ed Special Purpose'!N16,'Tuition Revenues'!N16)</f>
        <v>1276353964</v>
      </c>
      <c r="O16" s="655">
        <f>SUM('State General Purpose'!AE16,'State Ed Special Purpose'!O16,'Tuition Revenues'!O16)</f>
        <v>1282039644</v>
      </c>
      <c r="P16" s="654">
        <f>SUM('State General Purpose'!AG16,'State Ed Special Purpose'!P16,'Tuition Revenues'!P16)</f>
        <v>419713759</v>
      </c>
      <c r="Q16" s="655">
        <f>SUM('State General Purpose'!AH16,'State Ed Special Purpose'!Q16,'Tuition Revenues'!Q16)</f>
        <v>441151638</v>
      </c>
      <c r="R16" s="655">
        <f>SUM('State General Purpose'!AI16,'State Ed Special Purpose'!R16,'Tuition Revenues'!R16)</f>
        <v>440259296.57999998</v>
      </c>
      <c r="S16" s="655">
        <f>SUM('State General Purpose'!AJ16,'State Ed Special Purpose'!S16,'Tuition Revenues'!S16)</f>
        <v>470030419</v>
      </c>
      <c r="T16" s="655">
        <f>SUM('State General Purpose'!AK16,'State Ed Special Purpose'!T16,'Tuition Revenues'!T16)</f>
        <v>513656852</v>
      </c>
      <c r="U16" s="655">
        <f>SUM('State General Purpose'!AL16,'State Ed Special Purpose'!U16,'Tuition Revenues'!U16)</f>
        <v>571683102</v>
      </c>
      <c r="V16" s="655">
        <f>SUM('State General Purpose'!AM16,'State Ed Special Purpose'!V16,'Tuition Revenues'!V16)</f>
        <v>629287923</v>
      </c>
      <c r="W16" s="655">
        <f>SUM('State General Purpose'!AN16,'State Ed Special Purpose'!W16,'Tuition Revenues'!W16)</f>
        <v>685828315</v>
      </c>
      <c r="X16" s="655">
        <f>SUM('State General Purpose'!AO16,'State Ed Special Purpose'!X16,'Tuition Revenues'!X16)</f>
        <v>717445204</v>
      </c>
      <c r="Y16" s="655">
        <f>SUM('State General Purpose'!AP16,'State Ed Special Purpose'!Y16,'Tuition Revenues'!Y16)</f>
        <v>706599505</v>
      </c>
      <c r="Z16" s="655">
        <f>SUM('State General Purpose'!AQ16,'State Ed Special Purpose'!Z16,'Tuition Revenues'!Z16)</f>
        <v>712346312</v>
      </c>
      <c r="AA16" s="655">
        <f>SUM('State General Purpose'!AR16,'State Ed Special Purpose'!AA16,'Tuition Revenues'!AA16)</f>
        <v>735283893</v>
      </c>
      <c r="AB16" s="655">
        <f>SUM('State General Purpose'!AS16,'State Ed Special Purpose'!AB16,'Tuition Revenues'!AB16)</f>
        <v>769423571</v>
      </c>
      <c r="AC16" s="655">
        <f>SUM('State General Purpose'!AT16,'State Ed Special Purpose'!AC16,'Tuition Revenues'!AC16)</f>
        <v>759410626</v>
      </c>
      <c r="AD16" s="654">
        <f>SUM('State General Purpose'!AV16,'State Ed Special Purpose'!AD16,'Tuition Revenues'!AD16)</f>
        <v>0</v>
      </c>
      <c r="AE16" s="655">
        <f>SUM('State General Purpose'!AW16,'State Ed Special Purpose'!AE16,'Tuition Revenues'!AE16)</f>
        <v>0</v>
      </c>
      <c r="AF16" s="655">
        <f>SUM('State General Purpose'!AX16,'State Ed Special Purpose'!AF16,'Tuition Revenues'!AF16)</f>
        <v>0</v>
      </c>
      <c r="AG16" s="655">
        <f>SUM('State General Purpose'!AY16,'State Ed Special Purpose'!AG16,'Tuition Revenues'!AG16)</f>
        <v>0</v>
      </c>
      <c r="AH16" s="655">
        <f>SUM('State General Purpose'!AZ16,'State Ed Special Purpose'!AH16,'Tuition Revenues'!AH16)</f>
        <v>0</v>
      </c>
      <c r="AI16" s="655">
        <f>SUM('State General Purpose'!BA16,'State Ed Special Purpose'!AI16,'Tuition Revenues'!AI16)</f>
        <v>0</v>
      </c>
      <c r="AJ16" s="655">
        <f>SUM('State General Purpose'!BB16,'State Ed Special Purpose'!AJ16,'Tuition Revenues'!AJ16)</f>
        <v>0</v>
      </c>
      <c r="AK16" s="655">
        <f>SUM('State General Purpose'!BC16,'State Ed Special Purpose'!AK16,'Tuition Revenues'!AK16)</f>
        <v>0</v>
      </c>
      <c r="AL16" s="655">
        <f>SUM('State General Purpose'!BD16,'State Ed Special Purpose'!AL16,'Tuition Revenues'!AL16)</f>
        <v>0</v>
      </c>
      <c r="AM16" s="655">
        <f>SUM('State General Purpose'!BE16,'State Ed Special Purpose'!AM16,'Tuition Revenues'!AM16)</f>
        <v>0</v>
      </c>
      <c r="AN16" s="655">
        <f>SUM('State General Purpose'!BF16,'State Ed Special Purpose'!AN16,'Tuition Revenues'!AN16)</f>
        <v>0</v>
      </c>
      <c r="AO16" s="655">
        <f>SUM('State General Purpose'!BG16,'State Ed Special Purpose'!AO16,'Tuition Revenues'!AO16)</f>
        <v>0</v>
      </c>
      <c r="AP16" s="655">
        <f>SUM('State General Purpose'!BH16,'State Ed Special Purpose'!AP16,'Tuition Revenues'!AP16)</f>
        <v>0</v>
      </c>
      <c r="AQ16" s="655">
        <f>SUM('State General Purpose'!BI16,'State Ed Special Purpose'!AQ16,'Tuition Revenues'!AQ16)</f>
        <v>0</v>
      </c>
      <c r="AR16" s="654">
        <f>SUM('State General Purpose'!BK16,'State Ed Special Purpose'!AR16,'Tuition Revenues'!AR16)</f>
        <v>68269238</v>
      </c>
      <c r="AS16" s="655">
        <f>SUM('State General Purpose'!BL16,'State Ed Special Purpose'!AS16,'Tuition Revenues'!AS16)</f>
        <v>71648154</v>
      </c>
      <c r="AT16" s="655">
        <f>SUM('State General Purpose'!BM16,'State Ed Special Purpose'!AT16,'Tuition Revenues'!AT16)</f>
        <v>70697151</v>
      </c>
      <c r="AU16" s="655">
        <f>SUM('State General Purpose'!BN16,'State Ed Special Purpose'!AU16,'Tuition Revenues'!AU16)</f>
        <v>75537704</v>
      </c>
      <c r="AV16" s="655">
        <f>SUM('State General Purpose'!BO16,'State Ed Special Purpose'!AV16,'Tuition Revenues'!AV16)</f>
        <v>81509935</v>
      </c>
      <c r="AW16" s="655">
        <f>SUM('State General Purpose'!BP16,'State Ed Special Purpose'!AW16,'Tuition Revenues'!AW16)</f>
        <v>149287344</v>
      </c>
      <c r="AX16" s="655">
        <f>SUM('State General Purpose'!BQ16,'State Ed Special Purpose'!AX16,'Tuition Revenues'!AX16)</f>
        <v>160678786</v>
      </c>
      <c r="AY16" s="655">
        <f>SUM('State General Purpose'!BR16,'State Ed Special Purpose'!AY16,'Tuition Revenues'!AY16)</f>
        <v>179584015</v>
      </c>
      <c r="AZ16" s="655">
        <f>SUM('State General Purpose'!BS16,'State Ed Special Purpose'!AZ16,'Tuition Revenues'!AZ16)</f>
        <v>183356834</v>
      </c>
      <c r="BA16" s="655">
        <f>SUM('State General Purpose'!BT16,'State Ed Special Purpose'!BA16,'Tuition Revenues'!BA16)</f>
        <v>179927810</v>
      </c>
      <c r="BB16" s="655">
        <f>SUM('State General Purpose'!BU16,'State Ed Special Purpose'!BB16,'Tuition Revenues'!BB16)</f>
        <v>188658934</v>
      </c>
      <c r="BC16" s="655">
        <f>SUM('State General Purpose'!BV16,'State Ed Special Purpose'!BC16,'Tuition Revenues'!BC16)</f>
        <v>202922734</v>
      </c>
      <c r="BD16" s="655">
        <f>SUM('State General Purpose'!BW16,'State Ed Special Purpose'!BD16,'Tuition Revenues'!BD16)</f>
        <v>216216785</v>
      </c>
      <c r="BE16" s="655">
        <f>SUM('State General Purpose'!BX16,'State Ed Special Purpose'!BE16,'Tuition Revenues'!BE16)</f>
        <v>224861089</v>
      </c>
      <c r="BF16" s="654">
        <f>SUM('State General Purpose'!BZ16,'State Ed Special Purpose'!BF16,'Tuition Revenues'!BF16)</f>
        <v>69251161</v>
      </c>
      <c r="BG16" s="655">
        <f>SUM('State General Purpose'!CA16,'State Ed Special Purpose'!BG16,'Tuition Revenues'!BG16)</f>
        <v>47278204</v>
      </c>
      <c r="BH16" s="655">
        <f>SUM('State General Purpose'!CB16,'State Ed Special Purpose'!BH16,'Tuition Revenues'!BH16)</f>
        <v>46543592</v>
      </c>
      <c r="BI16" s="655">
        <f>SUM('State General Purpose'!CC16,'State Ed Special Purpose'!BI16,'Tuition Revenues'!BI16)</f>
        <v>48342376</v>
      </c>
      <c r="BJ16" s="655">
        <f>SUM('State General Purpose'!CD16,'State Ed Special Purpose'!BJ16,'Tuition Revenues'!BJ16)</f>
        <v>52429871</v>
      </c>
      <c r="BK16" s="655">
        <f>SUM('State General Purpose'!CE16,'State Ed Special Purpose'!BK16,'Tuition Revenues'!BK16)</f>
        <v>33664787</v>
      </c>
      <c r="BL16" s="655">
        <f>SUM('State General Purpose'!CF16,'State Ed Special Purpose'!BL16,'Tuition Revenues'!BL16)</f>
        <v>0</v>
      </c>
      <c r="BM16" s="655">
        <f>SUM('State General Purpose'!CG16,'State Ed Special Purpose'!BM16,'Tuition Revenues'!BM16)</f>
        <v>0</v>
      </c>
      <c r="BN16" s="655">
        <f>SUM('State General Purpose'!CH16,'State Ed Special Purpose'!BN16,'Tuition Revenues'!BN16)</f>
        <v>0</v>
      </c>
      <c r="BO16" s="655">
        <f>SUM('State General Purpose'!CI16,'State Ed Special Purpose'!BO16,'Tuition Revenues'!BO16)</f>
        <v>0</v>
      </c>
      <c r="BP16" s="655">
        <f>SUM('State General Purpose'!CJ16,'State Ed Special Purpose'!BP16,'Tuition Revenues'!BP16)</f>
        <v>0</v>
      </c>
      <c r="BQ16" s="655">
        <f>SUM('State General Purpose'!CK16,'State Ed Special Purpose'!BQ16,'Tuition Revenues'!BQ16)</f>
        <v>41714577</v>
      </c>
      <c r="BR16" s="655">
        <f>SUM('State General Purpose'!CL16,'State Ed Special Purpose'!BR16,'Tuition Revenues'!BR16)</f>
        <v>43084838</v>
      </c>
      <c r="BS16" s="655">
        <f>SUM('State General Purpose'!CM16,'State Ed Special Purpose'!BS16,'Tuition Revenues'!BS16)</f>
        <v>45223962</v>
      </c>
      <c r="BT16" s="654">
        <f>SUM('State General Purpose'!CO16,'State Ed Special Purpose'!BT16,'Tuition Revenues'!BT16)</f>
        <v>84927422</v>
      </c>
      <c r="BU16" s="655">
        <f>SUM('State General Purpose'!CP16,'State Ed Special Purpose'!BU16,'Tuition Revenues'!BU16)</f>
        <v>121460298</v>
      </c>
      <c r="BV16" s="655">
        <f>SUM('State General Purpose'!CQ16,'State Ed Special Purpose'!BV16,'Tuition Revenues'!BV16)</f>
        <v>119595875</v>
      </c>
      <c r="BW16" s="655">
        <f>SUM('State General Purpose'!CR16,'State Ed Special Purpose'!BW16,'Tuition Revenues'!BW16)</f>
        <v>124038905</v>
      </c>
      <c r="BX16" s="655">
        <f>SUM('State General Purpose'!CS16,'State Ed Special Purpose'!BX16,'Tuition Revenues'!BX16)</f>
        <v>162867715</v>
      </c>
      <c r="BY16" s="655">
        <f>SUM('State General Purpose'!CT16,'State Ed Special Purpose'!BY16,'Tuition Revenues'!BY16)</f>
        <v>179261153</v>
      </c>
      <c r="BZ16" s="655">
        <f>SUM('State General Purpose'!CU16,'State Ed Special Purpose'!BZ16,'Tuition Revenues'!BZ16)</f>
        <v>195664708</v>
      </c>
      <c r="CA16" s="655">
        <f>SUM('State General Purpose'!CV16,'State Ed Special Purpose'!CA16,'Tuition Revenues'!CA16)</f>
        <v>207939226</v>
      </c>
      <c r="CB16" s="655">
        <f>SUM('State General Purpose'!CW16,'State Ed Special Purpose'!CB16,'Tuition Revenues'!CB16)</f>
        <v>214272049</v>
      </c>
      <c r="CC16" s="655">
        <f>SUM('State General Purpose'!CX16,'State Ed Special Purpose'!CC16,'Tuition Revenues'!CC16)</f>
        <v>210474135</v>
      </c>
      <c r="CD16" s="655">
        <f>SUM('State General Purpose'!CY16,'State Ed Special Purpose'!CD16,'Tuition Revenues'!CD16)</f>
        <v>215355931</v>
      </c>
      <c r="CE16" s="655">
        <f>SUM('State General Purpose'!CZ16,'State Ed Special Purpose'!CE16,'Tuition Revenues'!CE16)</f>
        <v>180459593</v>
      </c>
      <c r="CF16" s="655">
        <f>SUM('State General Purpose'!DA16,'State Ed Special Purpose'!CF16,'Tuition Revenues'!CF16)</f>
        <v>187041019</v>
      </c>
      <c r="CG16" s="655">
        <f>SUM('State General Purpose'!DB16,'State Ed Special Purpose'!CG16,'Tuition Revenues'!CG16)</f>
        <v>191641273</v>
      </c>
      <c r="CH16" s="654">
        <f>SUM('State General Purpose'!DD16,'State Ed Special Purpose'!CH16,'Tuition Revenues'!CH16)</f>
        <v>36613270</v>
      </c>
      <c r="CI16" s="655">
        <f>SUM('State General Purpose'!DE16,'State Ed Special Purpose'!CI16,'Tuition Revenues'!CI16)</f>
        <v>41347282</v>
      </c>
      <c r="CJ16" s="655">
        <f>SUM('State General Purpose'!DF16,'State Ed Special Purpose'!CJ16,'Tuition Revenues'!CJ16)</f>
        <v>41987311</v>
      </c>
      <c r="CK16" s="655">
        <f>SUM('State General Purpose'!DG16,'State Ed Special Purpose'!CK16,'Tuition Revenues'!CK16)</f>
        <v>45136124</v>
      </c>
      <c r="CL16" s="655">
        <f>SUM('State General Purpose'!DH16,'State Ed Special Purpose'!CL16,'Tuition Revenues'!CL16)</f>
        <v>20312919</v>
      </c>
      <c r="CM16" s="655">
        <f>SUM('State General Purpose'!DI16,'State Ed Special Purpose'!CM16,'Tuition Revenues'!CM16)</f>
        <v>21833773</v>
      </c>
      <c r="CN16" s="655">
        <f>SUM('State General Purpose'!DJ16,'State Ed Special Purpose'!CN16,'Tuition Revenues'!CN16)</f>
        <v>47008375</v>
      </c>
      <c r="CO16" s="655">
        <f>SUM('State General Purpose'!DK16,'State Ed Special Purpose'!CO16,'Tuition Revenues'!CO16)</f>
        <v>49885126</v>
      </c>
      <c r="CP16" s="655">
        <f>SUM('State General Purpose'!DL16,'State Ed Special Purpose'!CP16,'Tuition Revenues'!CP16)</f>
        <v>52594160</v>
      </c>
      <c r="CQ16" s="655">
        <f>SUM('State General Purpose'!DM16,'State Ed Special Purpose'!CQ16,'Tuition Revenues'!CQ16)</f>
        <v>52658362</v>
      </c>
      <c r="CR16" s="655">
        <f>SUM('State General Purpose'!DN16,'State Ed Special Purpose'!CR16,'Tuition Revenues'!CR16)</f>
        <v>54333823</v>
      </c>
      <c r="CS16" s="655">
        <f>SUM('State General Purpose'!DO16,'State Ed Special Purpose'!CS16,'Tuition Revenues'!CS16)</f>
        <v>57414457</v>
      </c>
      <c r="CT16" s="655">
        <f>SUM('State General Purpose'!DP16,'State Ed Special Purpose'!CT16,'Tuition Revenues'!CT16)</f>
        <v>60587751</v>
      </c>
      <c r="CU16" s="655">
        <f>SUM('State General Purpose'!DQ16,'State Ed Special Purpose'!CU16,'Tuition Revenues'!CU16)</f>
        <v>60902694</v>
      </c>
      <c r="CV16" s="656">
        <f>SUM('State General Purpose'!DT16,'State Ed Special Purpose'!CV16,Local!B16,'Tuition Revenues'!CV16)</f>
        <v>229580598</v>
      </c>
      <c r="CW16" s="655">
        <f>SUM('State General Purpose'!DU16,'State Ed Special Purpose'!CW16,Local!C16,'Tuition Revenues'!CW16)</f>
        <v>241826733</v>
      </c>
      <c r="CX16" s="655">
        <f>SUM('State General Purpose'!DV16,'State Ed Special Purpose'!CX16,Local!D16,'Tuition Revenues'!CX16)</f>
        <v>242372465</v>
      </c>
      <c r="CY16" s="655">
        <f>SUM('State General Purpose'!DW16,'State Ed Special Purpose'!CY16,Local!E16,'Tuition Revenues'!CY16)</f>
        <v>250064476</v>
      </c>
      <c r="CZ16" s="655">
        <f>SUM('State General Purpose'!DX16,'State Ed Special Purpose'!CZ16,Local!F16,'Tuition Revenues'!CZ16)</f>
        <v>268445033</v>
      </c>
      <c r="DA16" s="655">
        <f>SUM('State General Purpose'!DY16,'State Ed Special Purpose'!DA16,Local!G16,'Tuition Revenues'!DA16)</f>
        <v>291476111</v>
      </c>
      <c r="DB16" s="655">
        <f>SUM('State General Purpose'!DZ16,'State Ed Special Purpose'!DB16,Local!H16,'Tuition Revenues'!DB16)</f>
        <v>303356289</v>
      </c>
      <c r="DC16" s="655">
        <f>SUM('State General Purpose'!EA16,'State Ed Special Purpose'!DC16,Local!I16,'Tuition Revenues'!DC16)</f>
        <v>323509559</v>
      </c>
      <c r="DD16" s="655">
        <f>SUM('State General Purpose'!EB16,'State Ed Special Purpose'!DD16,Local!J16,'Tuition Revenues'!DD16)</f>
        <v>340931162</v>
      </c>
      <c r="DE16" s="655">
        <f>SUM('State General Purpose'!EC16,'State Ed Special Purpose'!DE16,Local!K16,'Tuition Revenues'!DE16)</f>
        <v>340615341</v>
      </c>
      <c r="DF16" s="655">
        <f>SUM('State General Purpose'!ED16,'State Ed Special Purpose'!DF16,Local!L16,'Tuition Revenues'!DF16)</f>
        <v>353737245</v>
      </c>
      <c r="DG16" s="655">
        <f>SUM('State General Purpose'!EE16,'State Ed Special Purpose'!DG16,Local!M16,'Tuition Revenues'!DG16)</f>
        <v>371646552</v>
      </c>
      <c r="DH16" s="655">
        <f>SUM('State General Purpose'!EF16,'State Ed Special Purpose'!DH16,Local!N16,'Tuition Revenues'!DH16)</f>
        <v>378802552</v>
      </c>
      <c r="DI16" s="655">
        <f>SUM('State General Purpose'!EG16,'State Ed Special Purpose'!DI16,Local!O16,'Tuition Revenues'!DI16)</f>
        <v>382278294</v>
      </c>
      <c r="DJ16" s="654">
        <f>SUM('State General Purpose'!EH16,'State Ed Special Purpose'!DJ16,Local!P16,'Tuition Revenues'!DJ16)</f>
        <v>15623086</v>
      </c>
      <c r="DK16" s="655">
        <f>SUM('State General Purpose'!EI16,'State Ed Special Purpose'!DK16,Local!Q16,'Tuition Revenues'!DK16)</f>
        <v>16205004</v>
      </c>
      <c r="DL16" s="655">
        <f>SUM('State General Purpose'!EJ16,'State Ed Special Purpose'!DL16,Local!R16,'Tuition Revenues'!DL16)</f>
        <v>17157556</v>
      </c>
      <c r="DM16" s="655">
        <f>SUM('State General Purpose'!EK16,'State Ed Special Purpose'!DM16,Local!S16,'Tuition Revenues'!DM16)</f>
        <v>18631701</v>
      </c>
      <c r="DN16" s="655">
        <f>SUM('State General Purpose'!EL16,'State Ed Special Purpose'!DN16,Local!T16,'Tuition Revenues'!DN16)</f>
        <v>20912697</v>
      </c>
      <c r="DO16" s="655">
        <f>SUM('State General Purpose'!EM16,'State Ed Special Purpose'!DO16,Local!U16,'Tuition Revenues'!DO16)</f>
        <v>0</v>
      </c>
      <c r="DP16" s="655">
        <f>SUM('State General Purpose'!EN16,'State Ed Special Purpose'!DP16,Local!V16,'Tuition Revenues'!DP16)</f>
        <v>23742974</v>
      </c>
      <c r="DQ16" s="655">
        <f>SUM('State General Purpose'!EO16,'State Ed Special Purpose'!DQ16,Local!W16,'Tuition Revenues'!DQ16)</f>
        <v>24430875</v>
      </c>
      <c r="DR16" s="655">
        <f>SUM('State General Purpose'!EP16,'State Ed Special Purpose'!DR16,Local!X16,'Tuition Revenues'!DR16)</f>
        <v>24037241</v>
      </c>
      <c r="DS16" s="655">
        <f>SUM('State General Purpose'!EQ16,'State Ed Special Purpose'!DS16,Local!Y16,'Tuition Revenues'!DS16)</f>
        <v>50082367</v>
      </c>
      <c r="DT16" s="655">
        <f>SUM('State General Purpose'!ER16,'State Ed Special Purpose'!DT16,Local!Z16,'Tuition Revenues'!DT16)</f>
        <v>52726510</v>
      </c>
      <c r="DU16" s="655">
        <f>SUM('State General Purpose'!ES16,'State Ed Special Purpose'!DU16,Local!AA16,'Tuition Revenues'!DU16)</f>
        <v>53912931</v>
      </c>
      <c r="DV16" s="655">
        <f>SUM('State General Purpose'!ET16,'State Ed Special Purpose'!DV16,Local!AB16,'Tuition Revenues'!DV16)</f>
        <v>54721815</v>
      </c>
      <c r="DW16" s="654">
        <f>SUM('State General Purpose'!EU16,'State Ed Special Purpose'!DW16,Local!AC16,'Tuition Revenues'!DW16)</f>
        <v>96053747</v>
      </c>
      <c r="DX16" s="657">
        <f>SUM('State General Purpose'!EV16,'State Ed Special Purpose'!DX16,Local!AD16,'Tuition Revenues'!DX16)</f>
        <v>98703457</v>
      </c>
      <c r="DY16" s="657">
        <f>SUM('State General Purpose'!EW16,'State Ed Special Purpose'!DY16,Local!AE16,'Tuition Revenues'!DY16)</f>
        <v>102496438</v>
      </c>
      <c r="DZ16" s="657">
        <f>SUM('State General Purpose'!EX16,'State Ed Special Purpose'!DZ16,Local!AF16,'Tuition Revenues'!DZ16)</f>
        <v>108588503</v>
      </c>
      <c r="EA16" s="657">
        <f>SUM('State General Purpose'!EY16,'State Ed Special Purpose'!EA16,Local!AG16,'Tuition Revenues'!EA16)</f>
        <v>116677305</v>
      </c>
      <c r="EB16" s="657">
        <f>SUM('State General Purpose'!EZ16,'State Ed Special Purpose'!EB16,Local!AH16,'Tuition Revenues'!EB16)</f>
        <v>130889067</v>
      </c>
      <c r="EC16" s="657">
        <f>SUM('State General Purpose'!FA16,'State Ed Special Purpose'!EC16,Local!AI16,'Tuition Revenues'!EC16)</f>
        <v>140652274</v>
      </c>
      <c r="ED16" s="657">
        <f>SUM('State General Purpose'!FB16,'State Ed Special Purpose'!ED16,Local!AJ16,'Tuition Revenues'!ED16)</f>
        <v>150071546</v>
      </c>
      <c r="EE16" s="657">
        <f>SUM('State General Purpose'!FC16,'State Ed Special Purpose'!EE16,Local!AK16,'Tuition Revenues'!EE16)</f>
        <v>150826364</v>
      </c>
      <c r="EF16" s="657">
        <f>SUM('State General Purpose'!FD16,'State Ed Special Purpose'!EF16,Local!AL16,'Tuition Revenues'!EF16)</f>
        <v>192970241</v>
      </c>
      <c r="EG16" s="657">
        <f>SUM('State General Purpose'!FE16,'State Ed Special Purpose'!EG16,Local!AM16,'Tuition Revenues'!EG16)</f>
        <v>199643684</v>
      </c>
      <c r="EH16" s="657">
        <f>SUM('State General Purpose'!FF16,'State Ed Special Purpose'!EH16,Local!AN16,'Tuition Revenues'!EH16)</f>
        <v>199813917</v>
      </c>
      <c r="EI16" s="657">
        <f>SUM('State General Purpose'!FG16,'State Ed Special Purpose'!EI16,Local!AO16,'Tuition Revenues'!EI16)</f>
        <v>206252930</v>
      </c>
      <c r="EJ16" s="654">
        <f>SUM('State General Purpose'!FH16,'State Ed Special Purpose'!EJ16,Local!AP16,'Tuition Revenues'!EJ16)</f>
        <v>71002410</v>
      </c>
      <c r="EK16" s="657">
        <f>SUM('State General Purpose'!FI16,'State Ed Special Purpose'!EK16,Local!AQ16,'Tuition Revenues'!EK16)</f>
        <v>70228375</v>
      </c>
      <c r="EL16" s="657">
        <f>SUM('State General Purpose'!FJ16,'State Ed Special Purpose'!EL16,Local!AR16,'Tuition Revenues'!EL16)</f>
        <v>71415403</v>
      </c>
      <c r="EM16" s="657">
        <f>SUM('State General Purpose'!FK16,'State Ed Special Purpose'!EM16,Local!AS16,'Tuition Revenues'!EM16)</f>
        <v>78345783</v>
      </c>
      <c r="EN16" s="657">
        <f>SUM('State General Purpose'!FL16,'State Ed Special Purpose'!EN16,Local!AT16,'Tuition Revenues'!EN16)</f>
        <v>85009334</v>
      </c>
      <c r="EO16" s="657">
        <f>SUM('State General Purpose'!FM16,'State Ed Special Purpose'!EO16,Local!AU16,'Tuition Revenues'!EO16)</f>
        <v>94517617</v>
      </c>
      <c r="EP16" s="657">
        <f>SUM('State General Purpose'!FN16,'State Ed Special Purpose'!EP16,Local!AV16,'Tuition Revenues'!EP16)</f>
        <v>75255615</v>
      </c>
      <c r="EQ16" s="657">
        <f>SUM('State General Purpose'!FO16,'State Ed Special Purpose'!EQ16,Local!AW16,'Tuition Revenues'!EQ16)</f>
        <v>81481249</v>
      </c>
      <c r="ER16" s="657">
        <f>SUM('State General Purpose'!FP16,'State Ed Special Purpose'!ER16,Local!AX16,'Tuition Revenues'!ER16)</f>
        <v>81255527</v>
      </c>
      <c r="ES16" s="657">
        <f>SUM('State General Purpose'!FQ16,'State Ed Special Purpose'!ES16,Local!AY16,'Tuition Revenues'!ES16)</f>
        <v>21863611</v>
      </c>
      <c r="ET16" s="657">
        <f>SUM('State General Purpose'!FR16,'State Ed Special Purpose'!ET16,Local!AZ16,'Tuition Revenues'!ET16)</f>
        <v>34405927</v>
      </c>
      <c r="EU16" s="657">
        <f>SUM('State General Purpose'!FS16,'State Ed Special Purpose'!EU16,Local!BA16,'Tuition Revenues'!EU16)</f>
        <v>35813008</v>
      </c>
      <c r="EV16" s="657">
        <f>SUM('State General Purpose'!FT16,'State Ed Special Purpose'!EV16,Local!BB16,'Tuition Revenues'!EV16)</f>
        <v>36727027</v>
      </c>
      <c r="EW16" s="654">
        <f>SUM('State General Purpose'!FU16,'State Ed Special Purpose'!EW16,Local!BC16,'Tuition Revenues'!EW16)</f>
        <v>59147490</v>
      </c>
      <c r="EX16" s="657">
        <f>SUM('State General Purpose'!FV16,'State Ed Special Purpose'!EX16,Local!BD16,'Tuition Revenues'!EX16)</f>
        <v>57235629</v>
      </c>
      <c r="EY16" s="657">
        <f>SUM('State General Purpose'!FW16,'State Ed Special Purpose'!EY16,Local!BE16,'Tuition Revenues'!EY16)</f>
        <v>58995079</v>
      </c>
      <c r="EZ16" s="657">
        <f>SUM('State General Purpose'!FX16,'State Ed Special Purpose'!EZ16,Local!BF16,'Tuition Revenues'!EZ16)</f>
        <v>62879046</v>
      </c>
      <c r="FA16" s="657">
        <f>SUM('State General Purpose'!FY16,'State Ed Special Purpose'!FA16,Local!BG16,'Tuition Revenues'!FA16)</f>
        <v>68876775</v>
      </c>
      <c r="FB16" s="657">
        <f>SUM('State General Purpose'!FZ16,'State Ed Special Purpose'!FB16,Local!BH16,'Tuition Revenues'!FB16)</f>
        <v>77949605</v>
      </c>
      <c r="FC16" s="657">
        <f>SUM('State General Purpose'!GA16,'State Ed Special Purpose'!FC16,Local!BI16,'Tuition Revenues'!FC16)</f>
        <v>83858696</v>
      </c>
      <c r="FD16" s="657">
        <f>SUM('State General Purpose'!GB16,'State Ed Special Purpose'!FD16,Local!BJ16,'Tuition Revenues'!FD16)</f>
        <v>84947492</v>
      </c>
      <c r="FE16" s="657">
        <f>SUM('State General Purpose'!GC16,'State Ed Special Purpose'!FE16,Local!BK16,'Tuition Revenues'!FE16)</f>
        <v>84496209</v>
      </c>
      <c r="FF16" s="657">
        <f>SUM('State General Purpose'!GD16,'State Ed Special Purpose'!FF16,Local!BL16,'Tuition Revenues'!FF16)</f>
        <v>88821026</v>
      </c>
      <c r="FG16" s="657">
        <f>SUM('State General Purpose'!GE16,'State Ed Special Purpose'!FG16,Local!BM16,'Tuition Revenues'!FG16)</f>
        <v>84870431</v>
      </c>
      <c r="FH16" s="657">
        <f>SUM('State General Purpose'!GF16,'State Ed Special Purpose'!FH16,Local!BN16,'Tuition Revenues'!FH16)</f>
        <v>89262696</v>
      </c>
      <c r="FI16" s="657">
        <f>SUM('State General Purpose'!GG16,'State Ed Special Purpose'!FI16,Local!BO16,'Tuition Revenues'!FI16)</f>
        <v>84576522</v>
      </c>
      <c r="FJ16" s="658">
        <f>SUM('State General Purpose'!GI16,'State Ed Special Purpose'!FJ16,Local!BP16,'Tuition Revenues'!FJ16)</f>
        <v>0</v>
      </c>
      <c r="FK16" s="657">
        <f>SUM('State General Purpose'!GJ16,'State Ed Special Purpose'!FK16,Local!BQ16,'Tuition Revenues'!FK16)</f>
        <v>0</v>
      </c>
      <c r="FL16" s="657">
        <f>SUM('State General Purpose'!GK16,'State Ed Special Purpose'!FL16,Local!BR16,'Tuition Revenues'!FL16)</f>
        <v>0</v>
      </c>
      <c r="FM16" s="657">
        <f>SUM('State General Purpose'!GL16,'State Ed Special Purpose'!FM16,Local!BS16,'Tuition Revenues'!FM16)</f>
        <v>0</v>
      </c>
      <c r="FN16" s="657">
        <f>SUM('State General Purpose'!GM16,'State Ed Special Purpose'!FN16,Local!BT16,'Tuition Revenues'!FN16)</f>
        <v>0</v>
      </c>
      <c r="FO16" s="657">
        <f>SUM('State General Purpose'!GN16,'State Ed Special Purpose'!FO16,Local!BU16,'Tuition Revenues'!FO16)</f>
        <v>0</v>
      </c>
      <c r="FP16" s="657">
        <f>SUM('State General Purpose'!GO16,'State Ed Special Purpose'!FP16,Local!BV16,'Tuition Revenues'!FP16)</f>
        <v>0</v>
      </c>
      <c r="FQ16" s="657">
        <f>SUM('State General Purpose'!GP16,'State Ed Special Purpose'!FQ16,Local!BW16,'Tuition Revenues'!FQ16)</f>
        <v>0</v>
      </c>
      <c r="FR16" s="657">
        <f>SUM('State General Purpose'!GQ16,'State Ed Special Purpose'!FR16,Local!BX16,'Tuition Revenues'!FR16)</f>
        <v>0</v>
      </c>
      <c r="FS16" s="657">
        <f>SUM('State General Purpose'!GR16,'State Ed Special Purpose'!FS16,Local!BY16,'Tuition Revenues'!FS16)</f>
        <v>133682834</v>
      </c>
      <c r="FT16" s="657">
        <f>SUM('State General Purpose'!GS16,'State Ed Special Purpose'!FT16,Local!BZ16,'Tuition Revenues'!FT16)</f>
        <v>132497517</v>
      </c>
      <c r="FU16" s="657">
        <f>SUM('State General Purpose'!GT16,'State Ed Special Purpose'!FU16,Local!CA16,'Tuition Revenues'!FU16)</f>
        <v>130774212</v>
      </c>
      <c r="FV16" s="657">
        <f>SUM('State General Purpose'!GU16,'State Ed Special Purpose'!FV16,Local!CB16,'Tuition Revenues'!FV16)</f>
        <v>128153229</v>
      </c>
      <c r="FW16" s="657">
        <f>SUM('State General Purpose'!GV16,'State Ed Special Purpose'!FW16,Local!CC16,'Tuition Revenues'!FW16)</f>
        <v>127382811</v>
      </c>
      <c r="FX16" s="654">
        <f>SUM('State General Purpose'!GW16,'State Ed Special Purpose'!FX16,Local!CD16,'Tuition Revenues'!FX16)</f>
        <v>0</v>
      </c>
      <c r="FY16" s="657">
        <f>SUM('State General Purpose'!GX16,'State Ed Special Purpose'!FY16,Local!CE16,'Tuition Revenues'!FY16)</f>
        <v>0</v>
      </c>
      <c r="FZ16" s="657">
        <f>SUM('State General Purpose'!GY16,'State Ed Special Purpose'!FZ16,Local!CF16,'Tuition Revenues'!FZ16)</f>
        <v>0</v>
      </c>
      <c r="GA16" s="657">
        <f>SUM('State General Purpose'!GZ16,'State Ed Special Purpose'!GA16,Local!CG16,'Tuition Revenues'!GA16)</f>
        <v>0</v>
      </c>
      <c r="GB16" s="657">
        <f>SUM('State General Purpose'!HA16,'State Ed Special Purpose'!GB16,Local!CH16,'Tuition Revenues'!GB16)</f>
        <v>0</v>
      </c>
      <c r="GC16" s="657">
        <f>SUM('State General Purpose'!HB16,'State Ed Special Purpose'!GC16,Local!CI16,'Tuition Revenues'!GC16)</f>
        <v>0</v>
      </c>
      <c r="GD16" s="657">
        <f>SUM('State General Purpose'!HC16,'State Ed Special Purpose'!GD16,Local!CJ16,'Tuition Revenues'!GD16)</f>
        <v>0</v>
      </c>
      <c r="GE16" s="657">
        <f>SUM('State General Purpose'!HD16,'State Ed Special Purpose'!GE16,Local!CK16,'Tuition Revenues'!GE16)</f>
        <v>0</v>
      </c>
      <c r="GF16" s="657">
        <f>SUM('State General Purpose'!HE16,'State Ed Special Purpose'!GF16,Local!CL16,'Tuition Revenues'!GF16)</f>
        <v>30979976</v>
      </c>
      <c r="GG16" s="657">
        <f>SUM('State General Purpose'!HF16,'State Ed Special Purpose'!GG16,Local!CM16,'Tuition Revenues'!GG16)</f>
        <v>21068964</v>
      </c>
      <c r="GH16" s="657">
        <f>SUM('State General Purpose'!HG16,'State Ed Special Purpose'!GH16,Local!CN16,'Tuition Revenues'!GH16)</f>
        <v>20678594</v>
      </c>
      <c r="GI16" s="657">
        <f>SUM('State General Purpose'!HH16,'State Ed Special Purpose'!GI16,Local!CO16,'Tuition Revenues'!GI16)</f>
        <v>20867999</v>
      </c>
      <c r="GJ16" s="657">
        <f>SUM('State General Purpose'!HI16,'State Ed Special Purpose'!GJ16,Local!CP16,'Tuition Revenues'!GJ16)</f>
        <v>19118970</v>
      </c>
      <c r="GK16" s="654">
        <f>SUM('State General Purpose'!HJ16,'State Ed Special Purpose'!GK16,Local!CQ16,'Tuition Revenues'!GK16)</f>
        <v>0</v>
      </c>
      <c r="GL16" s="657">
        <f>SUM('State General Purpose'!HK16,'State Ed Special Purpose'!GL16,Local!CR16,'Tuition Revenues'!GL16)</f>
        <v>0</v>
      </c>
      <c r="GM16" s="657">
        <f>SUM('State General Purpose'!HL16,'State Ed Special Purpose'!GM16,Local!CS16,'Tuition Revenues'!GM16)</f>
        <v>0</v>
      </c>
      <c r="GN16" s="657">
        <f>SUM('State General Purpose'!HM16,'State Ed Special Purpose'!GN16,Local!CT16,'Tuition Revenues'!GN16)</f>
        <v>0</v>
      </c>
      <c r="GO16" s="657">
        <f>SUM('State General Purpose'!HN16,'State Ed Special Purpose'!GO16,Local!CU16,'Tuition Revenues'!GO16)</f>
        <v>0</v>
      </c>
      <c r="GP16" s="657">
        <f>SUM('State General Purpose'!HO16,'State Ed Special Purpose'!GP16,Local!CV16,'Tuition Revenues'!GP16)</f>
        <v>0</v>
      </c>
      <c r="GQ16" s="657">
        <f>SUM('State General Purpose'!HP16,'State Ed Special Purpose'!GQ16,Local!CW16,'Tuition Revenues'!GQ16)</f>
        <v>0</v>
      </c>
      <c r="GR16" s="657">
        <f>SUM('State General Purpose'!HQ16,'State Ed Special Purpose'!GR16,Local!CX16,'Tuition Revenues'!GR16)</f>
        <v>0</v>
      </c>
      <c r="GS16" s="657">
        <f>SUM('State General Purpose'!HR16,'State Ed Special Purpose'!GS16,Local!CY16,'Tuition Revenues'!GS16)</f>
        <v>102702858</v>
      </c>
      <c r="GT16" s="657">
        <f>SUM('State General Purpose'!HS16,'State Ed Special Purpose'!GT16,Local!CZ16,'Tuition Revenues'!GT16)</f>
        <v>111428553</v>
      </c>
      <c r="GU16" s="657">
        <f>SUM('State General Purpose'!HT16,'State Ed Special Purpose'!GU16,Local!DA16,'Tuition Revenues'!GU16)</f>
        <v>110095618</v>
      </c>
      <c r="GV16" s="657">
        <f>SUM('State General Purpose'!HU16,'State Ed Special Purpose'!GV16,Local!DB16,'Tuition Revenues'!GV16)</f>
        <v>107285230</v>
      </c>
      <c r="GW16" s="657">
        <f>SUM('State General Purpose'!HV16,'State Ed Special Purpose'!GW16,Local!DC16,'Tuition Revenues'!GW16)</f>
        <v>108263841</v>
      </c>
    </row>
    <row r="17" spans="1:205" s="205" customFormat="1" ht="12.75" customHeight="1">
      <c r="A17" s="653" t="s">
        <v>10</v>
      </c>
      <c r="B17" s="654">
        <f>SUM('State General Purpose'!R17,'State Ed Special Purpose'!B17,'Tuition Revenues'!B17)</f>
        <v>718860663.07087302</v>
      </c>
      <c r="C17" s="655">
        <f>SUM('State General Purpose'!S17,'State Ed Special Purpose'!C17,'Tuition Revenues'!C17)</f>
        <v>780564082</v>
      </c>
      <c r="D17" s="655">
        <f>SUM('State General Purpose'!T17,'State Ed Special Purpose'!D17,'Tuition Revenues'!D17)</f>
        <v>783218693</v>
      </c>
      <c r="E17" s="655">
        <f>SUM('State General Purpose'!U17,'State Ed Special Purpose'!E17,'Tuition Revenues'!E17)</f>
        <v>857575707</v>
      </c>
      <c r="F17" s="655">
        <f>SUM('State General Purpose'!V17,'State Ed Special Purpose'!F17,'Tuition Revenues'!F17)</f>
        <v>1045865238</v>
      </c>
      <c r="G17" s="655">
        <f>SUM('State General Purpose'!W17,'State Ed Special Purpose'!G17,'Tuition Revenues'!G17)</f>
        <v>1179228628</v>
      </c>
      <c r="H17" s="655">
        <f>SUM('State General Purpose'!X17,'State Ed Special Purpose'!H17,'Tuition Revenues'!H17)</f>
        <v>1293472472</v>
      </c>
      <c r="I17" s="655">
        <f>SUM('State General Purpose'!Y17,'State Ed Special Purpose'!I17,'Tuition Revenues'!I17)</f>
        <v>1385184824</v>
      </c>
      <c r="J17" s="655">
        <f>SUM('State General Purpose'!Z17,'State Ed Special Purpose'!J17,'Tuition Revenues'!J17)</f>
        <v>1433982748</v>
      </c>
      <c r="K17" s="655">
        <f>SUM('State General Purpose'!AA17,'State Ed Special Purpose'!K17,'Tuition Revenues'!K17)</f>
        <v>1486778011.6564732</v>
      </c>
      <c r="L17" s="655">
        <f>SUM('State General Purpose'!AB17,'State Ed Special Purpose'!L17,'Tuition Revenues'!L17)</f>
        <v>1502714909</v>
      </c>
      <c r="M17" s="655">
        <f>SUM('State General Purpose'!AC17,'State Ed Special Purpose'!M17,'Tuition Revenues'!M17)</f>
        <v>1579721077.146502</v>
      </c>
      <c r="N17" s="655">
        <f>SUM('State General Purpose'!AD17,'State Ed Special Purpose'!N17,'Tuition Revenues'!N17)</f>
        <v>1687413270</v>
      </c>
      <c r="O17" s="655">
        <f>SUM('State General Purpose'!AE17,'State Ed Special Purpose'!O17,'Tuition Revenues'!O17)</f>
        <v>1694285755</v>
      </c>
      <c r="P17" s="654">
        <f>SUM('State General Purpose'!AG17,'State Ed Special Purpose'!P17,'Tuition Revenues'!P17)</f>
        <v>418024509.1183008</v>
      </c>
      <c r="Q17" s="655">
        <f>SUM('State General Purpose'!AH17,'State Ed Special Purpose'!Q17,'Tuition Revenues'!Q17)</f>
        <v>458771447</v>
      </c>
      <c r="R17" s="655">
        <f>SUM('State General Purpose'!AI17,'State Ed Special Purpose'!R17,'Tuition Revenues'!R17)</f>
        <v>464814738</v>
      </c>
      <c r="S17" s="655">
        <f>SUM('State General Purpose'!AJ17,'State Ed Special Purpose'!S17,'Tuition Revenues'!S17)</f>
        <v>495703392</v>
      </c>
      <c r="T17" s="655">
        <f>SUM('State General Purpose'!AK17,'State Ed Special Purpose'!T17,'Tuition Revenues'!T17)</f>
        <v>605227261</v>
      </c>
      <c r="U17" s="655">
        <f>SUM('State General Purpose'!AL17,'State Ed Special Purpose'!U17,'Tuition Revenues'!U17)</f>
        <v>691927478</v>
      </c>
      <c r="V17" s="655">
        <f>SUM('State General Purpose'!AM17,'State Ed Special Purpose'!V17,'Tuition Revenues'!V17)</f>
        <v>766617669</v>
      </c>
      <c r="W17" s="655">
        <f>SUM('State General Purpose'!AN17,'State Ed Special Purpose'!W17,'Tuition Revenues'!W17)</f>
        <v>815517219</v>
      </c>
      <c r="X17" s="655">
        <f>SUM('State General Purpose'!AO17,'State Ed Special Purpose'!X17,'Tuition Revenues'!X17)</f>
        <v>831967998</v>
      </c>
      <c r="Y17" s="655">
        <f>SUM('State General Purpose'!AP17,'State Ed Special Purpose'!Y17,'Tuition Revenues'!Y17)</f>
        <v>858338390</v>
      </c>
      <c r="Z17" s="655">
        <f>SUM('State General Purpose'!AQ17,'State Ed Special Purpose'!Z17,'Tuition Revenues'!Z17)</f>
        <v>870781829</v>
      </c>
      <c r="AA17" s="655">
        <f>SUM('State General Purpose'!AR17,'State Ed Special Purpose'!AA17,'Tuition Revenues'!AA17)</f>
        <v>911061913.59438443</v>
      </c>
      <c r="AB17" s="655">
        <f>SUM('State General Purpose'!AS17,'State Ed Special Purpose'!AB17,'Tuition Revenues'!AB17)</f>
        <v>984577727</v>
      </c>
      <c r="AC17" s="655">
        <f>SUM('State General Purpose'!AT17,'State Ed Special Purpose'!AC17,'Tuition Revenues'!AC17)</f>
        <v>991551104</v>
      </c>
      <c r="AD17" s="654">
        <f>SUM('State General Purpose'!AV17,'State Ed Special Purpose'!AD17,'Tuition Revenues'!AD17)</f>
        <v>0</v>
      </c>
      <c r="AE17" s="655">
        <f>SUM('State General Purpose'!AW17,'State Ed Special Purpose'!AE17,'Tuition Revenues'!AE17)</f>
        <v>0</v>
      </c>
      <c r="AF17" s="655">
        <f>SUM('State General Purpose'!AX17,'State Ed Special Purpose'!AF17,'Tuition Revenues'!AF17)</f>
        <v>0</v>
      </c>
      <c r="AG17" s="655">
        <f>SUM('State General Purpose'!AY17,'State Ed Special Purpose'!AG17,'Tuition Revenues'!AG17)</f>
        <v>0</v>
      </c>
      <c r="AH17" s="655">
        <f>SUM('State General Purpose'!AZ17,'State Ed Special Purpose'!AH17,'Tuition Revenues'!AH17)</f>
        <v>0</v>
      </c>
      <c r="AI17" s="655">
        <f>SUM('State General Purpose'!BA17,'State Ed Special Purpose'!AI17,'Tuition Revenues'!AI17)</f>
        <v>0</v>
      </c>
      <c r="AJ17" s="655">
        <f>SUM('State General Purpose'!BB17,'State Ed Special Purpose'!AJ17,'Tuition Revenues'!AJ17)</f>
        <v>0</v>
      </c>
      <c r="AK17" s="655">
        <f>SUM('State General Purpose'!BC17,'State Ed Special Purpose'!AK17,'Tuition Revenues'!AK17)</f>
        <v>0</v>
      </c>
      <c r="AL17" s="655">
        <f>SUM('State General Purpose'!BD17,'State Ed Special Purpose'!AL17,'Tuition Revenues'!AL17)</f>
        <v>0</v>
      </c>
      <c r="AM17" s="655">
        <f>SUM('State General Purpose'!BE17,'State Ed Special Purpose'!AM17,'Tuition Revenues'!AM17)</f>
        <v>0</v>
      </c>
      <c r="AN17" s="655">
        <f>SUM('State General Purpose'!BF17,'State Ed Special Purpose'!AN17,'Tuition Revenues'!AN17)</f>
        <v>0</v>
      </c>
      <c r="AO17" s="655">
        <f>SUM('State General Purpose'!BG17,'State Ed Special Purpose'!AO17,'Tuition Revenues'!AO17)</f>
        <v>0</v>
      </c>
      <c r="AP17" s="655">
        <f>SUM('State General Purpose'!BH17,'State Ed Special Purpose'!AP17,'Tuition Revenues'!AP17)</f>
        <v>0</v>
      </c>
      <c r="AQ17" s="655">
        <f>SUM('State General Purpose'!BI17,'State Ed Special Purpose'!AQ17,'Tuition Revenues'!AQ17)</f>
        <v>0</v>
      </c>
      <c r="AR17" s="654">
        <f>SUM('State General Purpose'!BK17,'State Ed Special Purpose'!AR17,'Tuition Revenues'!AR17)</f>
        <v>44869413.58636491</v>
      </c>
      <c r="AS17" s="655">
        <f>SUM('State General Purpose'!BL17,'State Ed Special Purpose'!AS17,'Tuition Revenues'!AS17)</f>
        <v>47381192</v>
      </c>
      <c r="AT17" s="655">
        <f>SUM('State General Purpose'!BM17,'State Ed Special Purpose'!AT17,'Tuition Revenues'!AT17)</f>
        <v>46719699</v>
      </c>
      <c r="AU17" s="655">
        <f>SUM('State General Purpose'!BN17,'State Ed Special Purpose'!AU17,'Tuition Revenues'!AU17)</f>
        <v>59901782</v>
      </c>
      <c r="AV17" s="655">
        <f>SUM('State General Purpose'!BO17,'State Ed Special Purpose'!AV17,'Tuition Revenues'!AV17)</f>
        <v>167460963</v>
      </c>
      <c r="AW17" s="655">
        <f>SUM('State General Purpose'!BP17,'State Ed Special Purpose'!AW17,'Tuition Revenues'!AW17)</f>
        <v>182187150</v>
      </c>
      <c r="AX17" s="655">
        <f>SUM('State General Purpose'!BQ17,'State Ed Special Purpose'!AX17,'Tuition Revenues'!AX17)</f>
        <v>197042848</v>
      </c>
      <c r="AY17" s="655">
        <f>SUM('State General Purpose'!BR17,'State Ed Special Purpose'!AY17,'Tuition Revenues'!AY17)</f>
        <v>210096094</v>
      </c>
      <c r="AZ17" s="655">
        <f>SUM('State General Purpose'!BS17,'State Ed Special Purpose'!AZ17,'Tuition Revenues'!AZ17)</f>
        <v>216486506</v>
      </c>
      <c r="BA17" s="655">
        <f>SUM('State General Purpose'!BT17,'State Ed Special Purpose'!BA17,'Tuition Revenues'!BA17)</f>
        <v>228160489.65647319</v>
      </c>
      <c r="BB17" s="655">
        <f>SUM('State General Purpose'!BU17,'State Ed Special Purpose'!BB17,'Tuition Revenues'!BB17)</f>
        <v>232903873</v>
      </c>
      <c r="BC17" s="655">
        <f>SUM('State General Purpose'!BV17,'State Ed Special Purpose'!BC17,'Tuition Revenues'!BC17)</f>
        <v>243742185.16816461</v>
      </c>
      <c r="BD17" s="655">
        <f>SUM('State General Purpose'!BW17,'State Ed Special Purpose'!BD17,'Tuition Revenues'!BD17)</f>
        <v>321685552</v>
      </c>
      <c r="BE17" s="655">
        <f>SUM('State General Purpose'!BX17,'State Ed Special Purpose'!BE17,'Tuition Revenues'!BE17)</f>
        <v>320816876</v>
      </c>
      <c r="BF17" s="654">
        <f>SUM('State General Purpose'!BZ17,'State Ed Special Purpose'!BF17,'Tuition Revenues'!BF17)</f>
        <v>100219644.1242277</v>
      </c>
      <c r="BG17" s="655">
        <f>SUM('State General Purpose'!CA17,'State Ed Special Purpose'!BG17,'Tuition Revenues'!BG17)</f>
        <v>111636317</v>
      </c>
      <c r="BH17" s="655">
        <f>SUM('State General Purpose'!CB17,'State Ed Special Purpose'!BH17,'Tuition Revenues'!BH17)</f>
        <v>112500605</v>
      </c>
      <c r="BI17" s="655">
        <f>SUM('State General Purpose'!CC17,'State Ed Special Purpose'!BI17,'Tuition Revenues'!BI17)</f>
        <v>132098406</v>
      </c>
      <c r="BJ17" s="655">
        <f>SUM('State General Purpose'!CD17,'State Ed Special Purpose'!BJ17,'Tuition Revenues'!BJ17)</f>
        <v>36290657</v>
      </c>
      <c r="BK17" s="655">
        <f>SUM('State General Purpose'!CE17,'State Ed Special Purpose'!BK17,'Tuition Revenues'!BK17)</f>
        <v>42485986</v>
      </c>
      <c r="BL17" s="655">
        <f>SUM('State General Purpose'!CF17,'State Ed Special Purpose'!BL17,'Tuition Revenues'!BL17)</f>
        <v>43324611</v>
      </c>
      <c r="BM17" s="655">
        <f>SUM('State General Purpose'!CG17,'State Ed Special Purpose'!BM17,'Tuition Revenues'!BM17)</f>
        <v>44885157</v>
      </c>
      <c r="BN17" s="655">
        <f>SUM('State General Purpose'!CH17,'State Ed Special Purpose'!BN17,'Tuition Revenues'!BN17)</f>
        <v>46960785</v>
      </c>
      <c r="BO17" s="655">
        <f>SUM('State General Purpose'!CI17,'State Ed Special Purpose'!BO17,'Tuition Revenues'!BO17)</f>
        <v>49741650</v>
      </c>
      <c r="BP17" s="655">
        <f>SUM('State General Purpose'!CJ17,'State Ed Special Purpose'!BP17,'Tuition Revenues'!BP17)</f>
        <v>51647098</v>
      </c>
      <c r="BQ17" s="655">
        <f>SUM('State General Purpose'!CK17,'State Ed Special Purpose'!BQ17,'Tuition Revenues'!BQ17)</f>
        <v>53408759.123096488</v>
      </c>
      <c r="BR17" s="655">
        <f>SUM('State General Purpose'!CL17,'State Ed Special Purpose'!BR17,'Tuition Revenues'!BR17)</f>
        <v>0</v>
      </c>
      <c r="BS17" s="655">
        <f>SUM('State General Purpose'!CM17,'State Ed Special Purpose'!BS17,'Tuition Revenues'!BS17)</f>
        <v>0</v>
      </c>
      <c r="BT17" s="654">
        <f>SUM('State General Purpose'!CO17,'State Ed Special Purpose'!BT17,'Tuition Revenues'!BT17)</f>
        <v>84137307.337001786</v>
      </c>
      <c r="BU17" s="655">
        <f>SUM('State General Purpose'!CP17,'State Ed Special Purpose'!BU17,'Tuition Revenues'!BU17)</f>
        <v>88463660</v>
      </c>
      <c r="BV17" s="655">
        <f>SUM('State General Purpose'!CQ17,'State Ed Special Purpose'!BV17,'Tuition Revenues'!BV17)</f>
        <v>87590832</v>
      </c>
      <c r="BW17" s="655">
        <f>SUM('State General Purpose'!CR17,'State Ed Special Purpose'!BW17,'Tuition Revenues'!BW17)</f>
        <v>89356983</v>
      </c>
      <c r="BX17" s="655">
        <f>SUM('State General Purpose'!CS17,'State Ed Special Purpose'!BX17,'Tuition Revenues'!BX17)</f>
        <v>109433790</v>
      </c>
      <c r="BY17" s="655">
        <f>SUM('State General Purpose'!CT17,'State Ed Special Purpose'!BY17,'Tuition Revenues'!BY17)</f>
        <v>194415895</v>
      </c>
      <c r="BZ17" s="655">
        <f>SUM('State General Purpose'!CU17,'State Ed Special Purpose'!BZ17,'Tuition Revenues'!BZ17)</f>
        <v>211582797</v>
      </c>
      <c r="CA17" s="655">
        <f>SUM('State General Purpose'!CV17,'State Ed Special Purpose'!CA17,'Tuition Revenues'!CA17)</f>
        <v>235798006</v>
      </c>
      <c r="CB17" s="655">
        <f>SUM('State General Purpose'!CW17,'State Ed Special Purpose'!CB17,'Tuition Revenues'!CB17)</f>
        <v>213570646</v>
      </c>
      <c r="CC17" s="655">
        <f>SUM('State General Purpose'!CX17,'State Ed Special Purpose'!CC17,'Tuition Revenues'!CC17)</f>
        <v>216338797</v>
      </c>
      <c r="CD17" s="655">
        <f>SUM('State General Purpose'!CY17,'State Ed Special Purpose'!CD17,'Tuition Revenues'!CD17)</f>
        <v>216115602</v>
      </c>
      <c r="CE17" s="655">
        <f>SUM('State General Purpose'!CZ17,'State Ed Special Purpose'!CE17,'Tuition Revenues'!CE17)</f>
        <v>228282893.11178491</v>
      </c>
      <c r="CF17" s="655">
        <f>SUM('State General Purpose'!DA17,'State Ed Special Purpose'!CF17,'Tuition Revenues'!CF17)</f>
        <v>232293546</v>
      </c>
      <c r="CG17" s="655">
        <f>SUM('State General Purpose'!DB17,'State Ed Special Purpose'!CG17,'Tuition Revenues'!CG17)</f>
        <v>229793134</v>
      </c>
      <c r="CH17" s="654">
        <f>SUM('State General Purpose'!DD17,'State Ed Special Purpose'!CH17,'Tuition Revenues'!CH17)</f>
        <v>71540056.459734723</v>
      </c>
      <c r="CI17" s="655">
        <f>SUM('State General Purpose'!DE17,'State Ed Special Purpose'!CI17,'Tuition Revenues'!CI17)</f>
        <v>74311466</v>
      </c>
      <c r="CJ17" s="655">
        <f>SUM('State General Purpose'!DF17,'State Ed Special Purpose'!CJ17,'Tuition Revenues'!CJ17)</f>
        <v>75057924</v>
      </c>
      <c r="CK17" s="655">
        <f>SUM('State General Purpose'!DG17,'State Ed Special Purpose'!CK17,'Tuition Revenues'!CK17)</f>
        <v>80515144</v>
      </c>
      <c r="CL17" s="655">
        <f>SUM('State General Purpose'!DH17,'State Ed Special Purpose'!CL17,'Tuition Revenues'!CL17)</f>
        <v>127452567</v>
      </c>
      <c r="CM17" s="655">
        <f>SUM('State General Purpose'!DI17,'State Ed Special Purpose'!CM17,'Tuition Revenues'!CM17)</f>
        <v>68212119</v>
      </c>
      <c r="CN17" s="655">
        <f>SUM('State General Purpose'!DJ17,'State Ed Special Purpose'!CN17,'Tuition Revenues'!CN17)</f>
        <v>74904547</v>
      </c>
      <c r="CO17" s="655">
        <f>SUM('State General Purpose'!DK17,'State Ed Special Purpose'!CO17,'Tuition Revenues'!CO17)</f>
        <v>78888348</v>
      </c>
      <c r="CP17" s="655">
        <f>SUM('State General Purpose'!DL17,'State Ed Special Purpose'!CP17,'Tuition Revenues'!CP17)</f>
        <v>124996813</v>
      </c>
      <c r="CQ17" s="655">
        <f>SUM('State General Purpose'!DM17,'State Ed Special Purpose'!CQ17,'Tuition Revenues'!CQ17)</f>
        <v>134198685</v>
      </c>
      <c r="CR17" s="655">
        <f>SUM('State General Purpose'!DN17,'State Ed Special Purpose'!CR17,'Tuition Revenues'!CR17)</f>
        <v>131266507</v>
      </c>
      <c r="CS17" s="655">
        <f>SUM('State General Purpose'!DO17,'State Ed Special Purpose'!CS17,'Tuition Revenues'!CS17)</f>
        <v>143225326.14907163</v>
      </c>
      <c r="CT17" s="655">
        <f>SUM('State General Purpose'!DP17,'State Ed Special Purpose'!CT17,'Tuition Revenues'!CT17)</f>
        <v>148856445</v>
      </c>
      <c r="CU17" s="655">
        <f>SUM('State General Purpose'!DQ17,'State Ed Special Purpose'!CU17,'Tuition Revenues'!CU17)</f>
        <v>152124641</v>
      </c>
      <c r="CV17" s="656">
        <f>SUM('State General Purpose'!DT17,'State Ed Special Purpose'!CV17,Local!B17,'Tuition Revenues'!CV17)</f>
        <v>295743354</v>
      </c>
      <c r="CW17" s="655">
        <f>SUM('State General Purpose'!DU17,'State Ed Special Purpose'!CW17,Local!C17,'Tuition Revenues'!CW17)</f>
        <v>347861837</v>
      </c>
      <c r="CX17" s="655">
        <f>SUM('State General Purpose'!DV17,'State Ed Special Purpose'!CX17,Local!D17,'Tuition Revenues'!CX17)</f>
        <v>348774548</v>
      </c>
      <c r="CY17" s="655">
        <f>SUM('State General Purpose'!DW17,'State Ed Special Purpose'!CY17,Local!E17,'Tuition Revenues'!CY17)</f>
        <v>391917867</v>
      </c>
      <c r="CZ17" s="655">
        <f>SUM('State General Purpose'!DX17,'State Ed Special Purpose'!CZ17,Local!F17,'Tuition Revenues'!CZ17)</f>
        <v>398494748</v>
      </c>
      <c r="DA17" s="655">
        <f>SUM('State General Purpose'!DY17,'State Ed Special Purpose'!DA17,Local!G17,'Tuition Revenues'!DA17)</f>
        <v>431214576</v>
      </c>
      <c r="DB17" s="655">
        <f>SUM('State General Purpose'!DZ17,'State Ed Special Purpose'!DB17,Local!H17,'Tuition Revenues'!DB17)</f>
        <v>457734076</v>
      </c>
      <c r="DC17" s="655">
        <f>SUM('State General Purpose'!EA17,'State Ed Special Purpose'!DC17,Local!I17,'Tuition Revenues'!DC17)</f>
        <v>511389368</v>
      </c>
      <c r="DD17" s="655">
        <f>SUM('State General Purpose'!EB17,'State Ed Special Purpose'!DD17,Local!J17,'Tuition Revenues'!DD17)</f>
        <v>511936547</v>
      </c>
      <c r="DE17" s="655">
        <f>SUM('State General Purpose'!EC17,'State Ed Special Purpose'!DE17,Local!K17,'Tuition Revenues'!DE17)</f>
        <v>566971213</v>
      </c>
      <c r="DF17" s="655">
        <f>SUM('State General Purpose'!ED17,'State Ed Special Purpose'!DF17,Local!L17,'Tuition Revenues'!DF17)</f>
        <v>507992009</v>
      </c>
      <c r="DG17" s="655">
        <f>SUM('State General Purpose'!EE17,'State Ed Special Purpose'!DG17,Local!M17,'Tuition Revenues'!DG17)</f>
        <v>546557931.0163908</v>
      </c>
      <c r="DH17" s="655">
        <f>SUM('State General Purpose'!EF17,'State Ed Special Purpose'!DH17,Local!N17,'Tuition Revenues'!DH17)</f>
        <v>589974175</v>
      </c>
      <c r="DI17" s="655">
        <f>SUM('State General Purpose'!EG17,'State Ed Special Purpose'!DI17,Local!O17,'Tuition Revenues'!DI17)</f>
        <v>579934193</v>
      </c>
      <c r="DJ17" s="654">
        <f>SUM('State General Purpose'!EH17,'State Ed Special Purpose'!DJ17,Local!P17,'Tuition Revenues'!DJ17)</f>
        <v>0</v>
      </c>
      <c r="DK17" s="655">
        <f>SUM('State General Purpose'!EI17,'State Ed Special Purpose'!DK17,Local!Q17,'Tuition Revenues'!DK17)</f>
        <v>0</v>
      </c>
      <c r="DL17" s="655">
        <f>SUM('State General Purpose'!EJ17,'State Ed Special Purpose'!DL17,Local!R17,'Tuition Revenues'!DL17)</f>
        <v>0</v>
      </c>
      <c r="DM17" s="655">
        <f>SUM('State General Purpose'!EK17,'State Ed Special Purpose'!DM17,Local!S17,'Tuition Revenues'!DM17)</f>
        <v>6531022</v>
      </c>
      <c r="DN17" s="655">
        <f>SUM('State General Purpose'!EL17,'State Ed Special Purpose'!DN17,Local!T17,'Tuition Revenues'!DN17)</f>
        <v>8262497</v>
      </c>
      <c r="DO17" s="655">
        <f>SUM('State General Purpose'!EM17,'State Ed Special Purpose'!DO17,Local!U17,'Tuition Revenues'!DO17)</f>
        <v>9825056</v>
      </c>
      <c r="DP17" s="655">
        <f>SUM('State General Purpose'!EN17,'State Ed Special Purpose'!DP17,Local!V17,'Tuition Revenues'!DP17)</f>
        <v>10187212</v>
      </c>
      <c r="DQ17" s="655">
        <f>SUM('State General Purpose'!EO17,'State Ed Special Purpose'!DQ17,Local!W17,'Tuition Revenues'!DQ17)</f>
        <v>0</v>
      </c>
      <c r="DR17" s="655">
        <f>SUM('State General Purpose'!EP17,'State Ed Special Purpose'!DR17,Local!X17,'Tuition Revenues'!DR17)</f>
        <v>0</v>
      </c>
      <c r="DS17" s="655">
        <f>SUM('State General Purpose'!EQ17,'State Ed Special Purpose'!DS17,Local!Y17,'Tuition Revenues'!DS17)</f>
        <v>0</v>
      </c>
      <c r="DT17" s="655">
        <f>SUM('State General Purpose'!ER17,'State Ed Special Purpose'!DT17,Local!Z17,'Tuition Revenues'!DT17)</f>
        <v>0</v>
      </c>
      <c r="DU17" s="655">
        <f>SUM('State General Purpose'!ES17,'State Ed Special Purpose'!DU17,Local!AA17,'Tuition Revenues'!DU17)</f>
        <v>0</v>
      </c>
      <c r="DV17" s="655">
        <f>SUM('State General Purpose'!ET17,'State Ed Special Purpose'!DV17,Local!AB17,'Tuition Revenues'!DV17)</f>
        <v>0</v>
      </c>
      <c r="DW17" s="654">
        <f>SUM('State General Purpose'!EU17,'State Ed Special Purpose'!DW17,Local!AC17,'Tuition Revenues'!DW17)</f>
        <v>146381065</v>
      </c>
      <c r="DX17" s="657">
        <f>SUM('State General Purpose'!EV17,'State Ed Special Purpose'!DX17,Local!AD17,'Tuition Revenues'!DX17)</f>
        <v>148150709</v>
      </c>
      <c r="DY17" s="657">
        <f>SUM('State General Purpose'!EW17,'State Ed Special Purpose'!DY17,Local!AE17,'Tuition Revenues'!DY17)</f>
        <v>169033178</v>
      </c>
      <c r="DZ17" s="657">
        <f>SUM('State General Purpose'!EX17,'State Ed Special Purpose'!DZ17,Local!AF17,'Tuition Revenues'!DZ17)</f>
        <v>171709617</v>
      </c>
      <c r="EA17" s="657">
        <f>SUM('State General Purpose'!EY17,'State Ed Special Purpose'!EA17,Local!AG17,'Tuition Revenues'!EA17)</f>
        <v>182886973</v>
      </c>
      <c r="EB17" s="657">
        <f>SUM('State General Purpose'!EZ17,'State Ed Special Purpose'!EB17,Local!AH17,'Tuition Revenues'!EB17)</f>
        <v>192932625</v>
      </c>
      <c r="EC17" s="657">
        <f>SUM('State General Purpose'!FA17,'State Ed Special Purpose'!EC17,Local!AI17,'Tuition Revenues'!EC17)</f>
        <v>222552299</v>
      </c>
      <c r="ED17" s="657">
        <f>SUM('State General Purpose'!FB17,'State Ed Special Purpose'!ED17,Local!AJ17,'Tuition Revenues'!ED17)</f>
        <v>226044676</v>
      </c>
      <c r="EE17" s="657">
        <f>SUM('State General Purpose'!FC17,'State Ed Special Purpose'!EE17,Local!AK17,'Tuition Revenues'!EE17)</f>
        <v>248968659</v>
      </c>
      <c r="EF17" s="657">
        <f>SUM('State General Purpose'!FD17,'State Ed Special Purpose'!EF17,Local!AL17,'Tuition Revenues'!EF17)</f>
        <v>288424905</v>
      </c>
      <c r="EG17" s="657">
        <f>SUM('State General Purpose'!FE17,'State Ed Special Purpose'!EG17,Local!AM17,'Tuition Revenues'!EG17)</f>
        <v>372163529</v>
      </c>
      <c r="EH17" s="657">
        <f>SUM('State General Purpose'!FF17,'State Ed Special Purpose'!EH17,Local!AN17,'Tuition Revenues'!EH17)</f>
        <v>400423732</v>
      </c>
      <c r="EI17" s="657">
        <f>SUM('State General Purpose'!FG17,'State Ed Special Purpose'!EI17,Local!AO17,'Tuition Revenues'!EI17)</f>
        <v>399843085</v>
      </c>
      <c r="EJ17" s="654">
        <f>SUM('State General Purpose'!FH17,'State Ed Special Purpose'!EJ17,Local!AP17,'Tuition Revenues'!EJ17)</f>
        <v>132540602</v>
      </c>
      <c r="EK17" s="657">
        <f>SUM('State General Purpose'!FI17,'State Ed Special Purpose'!EK17,Local!AQ17,'Tuition Revenues'!EK17)</f>
        <v>132537651</v>
      </c>
      <c r="EL17" s="657">
        <f>SUM('State General Purpose'!FJ17,'State Ed Special Purpose'!EL17,Local!AR17,'Tuition Revenues'!EL17)</f>
        <v>161942423</v>
      </c>
      <c r="EM17" s="657">
        <f>SUM('State General Purpose'!FK17,'State Ed Special Purpose'!EM17,Local!AS17,'Tuition Revenues'!EM17)</f>
        <v>163316629</v>
      </c>
      <c r="EN17" s="657">
        <f>SUM('State General Purpose'!FL17,'State Ed Special Purpose'!EN17,Local!AT17,'Tuition Revenues'!EN17)</f>
        <v>179266258</v>
      </c>
      <c r="EO17" s="657">
        <f>SUM('State General Purpose'!FM17,'State Ed Special Purpose'!EO17,Local!AU17,'Tuition Revenues'!EO17)</f>
        <v>189686550</v>
      </c>
      <c r="EP17" s="657">
        <f>SUM('State General Purpose'!FN17,'State Ed Special Purpose'!EP17,Local!AV17,'Tuition Revenues'!EP17)</f>
        <v>222737630</v>
      </c>
      <c r="EQ17" s="657">
        <f>SUM('State General Purpose'!FO17,'State Ed Special Purpose'!EQ17,Local!AW17,'Tuition Revenues'!EQ17)</f>
        <v>231369105</v>
      </c>
      <c r="ER17" s="657">
        <f>SUM('State General Purpose'!FP17,'State Ed Special Purpose'!ER17,Local!AX17,'Tuition Revenues'!ER17)</f>
        <v>259844369</v>
      </c>
      <c r="ES17" s="657">
        <f>SUM('State General Purpose'!FQ17,'State Ed Special Purpose'!ES17,Local!AY17,'Tuition Revenues'!ES17)</f>
        <v>165605354</v>
      </c>
      <c r="ET17" s="657">
        <f>SUM('State General Purpose'!FR17,'State Ed Special Purpose'!ET17,Local!AZ17,'Tuition Revenues'!ET17)</f>
        <v>117485029</v>
      </c>
      <c r="EU17" s="657">
        <f>SUM('State General Purpose'!FS17,'State Ed Special Purpose'!EU17,Local!BA17,'Tuition Revenues'!EU17)</f>
        <v>127962967</v>
      </c>
      <c r="EV17" s="657">
        <f>SUM('State General Purpose'!FT17,'State Ed Special Purpose'!EV17,Local!BB17,'Tuition Revenues'!EV17)</f>
        <v>118046156</v>
      </c>
      <c r="EW17" s="654">
        <f>SUM('State General Purpose'!FU17,'State Ed Special Purpose'!EW17,Local!BC17,'Tuition Revenues'!EW17)</f>
        <v>68940170</v>
      </c>
      <c r="EX17" s="657">
        <f>SUM('State General Purpose'!FV17,'State Ed Special Purpose'!EX17,Local!BD17,'Tuition Revenues'!EX17)</f>
        <v>68086188</v>
      </c>
      <c r="EY17" s="657">
        <f>SUM('State General Purpose'!FW17,'State Ed Special Purpose'!EY17,Local!BE17,'Tuition Revenues'!EY17)</f>
        <v>60942266</v>
      </c>
      <c r="EZ17" s="657">
        <f>SUM('State General Purpose'!FX17,'State Ed Special Purpose'!EZ17,Local!BF17,'Tuition Revenues'!EZ17)</f>
        <v>56937480</v>
      </c>
      <c r="FA17" s="657">
        <f>SUM('State General Purpose'!FY17,'State Ed Special Purpose'!FA17,Local!BG17,'Tuition Revenues'!FA17)</f>
        <v>60798848</v>
      </c>
      <c r="FB17" s="657">
        <f>SUM('State General Purpose'!FZ17,'State Ed Special Purpose'!FB17,Local!BH17,'Tuition Revenues'!FB17)</f>
        <v>65470085</v>
      </c>
      <c r="FC17" s="657">
        <f>SUM('State General Purpose'!GA17,'State Ed Special Purpose'!FC17,Local!BI17,'Tuition Revenues'!FC17)</f>
        <v>55912227</v>
      </c>
      <c r="FD17" s="657">
        <f>SUM('State General Purpose'!GB17,'State Ed Special Purpose'!FD17,Local!BJ17,'Tuition Revenues'!FD17)</f>
        <v>54522766</v>
      </c>
      <c r="FE17" s="657">
        <f>SUM('State General Purpose'!GC17,'State Ed Special Purpose'!FE17,Local!BK17,'Tuition Revenues'!FE17)</f>
        <v>58158185</v>
      </c>
      <c r="FF17" s="657">
        <f>SUM('State General Purpose'!GD17,'State Ed Special Purpose'!FF17,Local!BL17,'Tuition Revenues'!FF17)</f>
        <v>53961750</v>
      </c>
      <c r="FG17" s="657">
        <f>SUM('State General Purpose'!GE17,'State Ed Special Purpose'!FG17,Local!BM17,'Tuition Revenues'!FG17)</f>
        <v>56909373.016390763</v>
      </c>
      <c r="FH17" s="657">
        <f>SUM('State General Purpose'!GF17,'State Ed Special Purpose'!FH17,Local!BN17,'Tuition Revenues'!FH17)</f>
        <v>61587476</v>
      </c>
      <c r="FI17" s="657">
        <f>SUM('State General Purpose'!GG17,'State Ed Special Purpose'!FI17,Local!BO17,'Tuition Revenues'!FI17)</f>
        <v>62044952</v>
      </c>
      <c r="FJ17" s="658">
        <f>SUM('State General Purpose'!GI17,'State Ed Special Purpose'!FJ17,Local!BP17,'Tuition Revenues'!FJ17)</f>
        <v>0</v>
      </c>
      <c r="FK17" s="657">
        <f>SUM('State General Purpose'!GJ17,'State Ed Special Purpose'!FK17,Local!BQ17,'Tuition Revenues'!FK17)</f>
        <v>0</v>
      </c>
      <c r="FL17" s="657">
        <f>SUM('State General Purpose'!GK17,'State Ed Special Purpose'!FL17,Local!BR17,'Tuition Revenues'!FL17)</f>
        <v>0</v>
      </c>
      <c r="FM17" s="657">
        <f>SUM('State General Purpose'!GL17,'State Ed Special Purpose'!FM17,Local!BS17,'Tuition Revenues'!FM17)</f>
        <v>0</v>
      </c>
      <c r="FN17" s="657">
        <f>SUM('State General Purpose'!GM17,'State Ed Special Purpose'!FN17,Local!BT17,'Tuition Revenues'!FN17)</f>
        <v>0</v>
      </c>
      <c r="FO17" s="657">
        <f>SUM('State General Purpose'!GN17,'State Ed Special Purpose'!FO17,Local!BU17,'Tuition Revenues'!FO17)</f>
        <v>0</v>
      </c>
      <c r="FP17" s="657">
        <f>SUM('State General Purpose'!GO17,'State Ed Special Purpose'!FP17,Local!BV17,'Tuition Revenues'!FP17)</f>
        <v>0</v>
      </c>
      <c r="FQ17" s="657">
        <f>SUM('State General Purpose'!GP17,'State Ed Special Purpose'!FQ17,Local!BW17,'Tuition Revenues'!FQ17)</f>
        <v>0</v>
      </c>
      <c r="FR17" s="657">
        <f>SUM('State General Purpose'!GQ17,'State Ed Special Purpose'!FR17,Local!BX17,'Tuition Revenues'!FR17)</f>
        <v>0</v>
      </c>
      <c r="FS17" s="657">
        <f>SUM('State General Purpose'!GR17,'State Ed Special Purpose'!FS17,Local!BY17,'Tuition Revenues'!FS17)</f>
        <v>0</v>
      </c>
      <c r="FT17" s="657">
        <f>SUM('State General Purpose'!GS17,'State Ed Special Purpose'!FT17,Local!BZ17,'Tuition Revenues'!FT17)</f>
        <v>0</v>
      </c>
      <c r="FU17" s="657">
        <f>SUM('State General Purpose'!GT17,'State Ed Special Purpose'!FU17,Local!CA17,'Tuition Revenues'!FU17)</f>
        <v>0</v>
      </c>
      <c r="FV17" s="657">
        <f>SUM('State General Purpose'!GU17,'State Ed Special Purpose'!FV17,Local!CB17,'Tuition Revenues'!FV17)</f>
        <v>0</v>
      </c>
      <c r="FW17" s="657">
        <f>SUM('State General Purpose'!GV17,'State Ed Special Purpose'!FW17,Local!CC17,'Tuition Revenues'!FW17)</f>
        <v>0</v>
      </c>
      <c r="FX17" s="654">
        <f>SUM('State General Purpose'!GW17,'State Ed Special Purpose'!FX17,Local!CD17,'Tuition Revenues'!FX17)</f>
        <v>0</v>
      </c>
      <c r="FY17" s="657">
        <f>SUM('State General Purpose'!GX17,'State Ed Special Purpose'!FY17,Local!CE17,'Tuition Revenues'!FY17)</f>
        <v>0</v>
      </c>
      <c r="FZ17" s="657">
        <f>SUM('State General Purpose'!GY17,'State Ed Special Purpose'!FZ17,Local!CF17,'Tuition Revenues'!FZ17)</f>
        <v>0</v>
      </c>
      <c r="GA17" s="657">
        <f>SUM('State General Purpose'!GZ17,'State Ed Special Purpose'!GA17,Local!CG17,'Tuition Revenues'!GA17)</f>
        <v>0</v>
      </c>
      <c r="GB17" s="657">
        <f>SUM('State General Purpose'!HA17,'State Ed Special Purpose'!GB17,Local!CH17,'Tuition Revenues'!GB17)</f>
        <v>0</v>
      </c>
      <c r="GC17" s="657">
        <f>SUM('State General Purpose'!HB17,'State Ed Special Purpose'!GC17,Local!CI17,'Tuition Revenues'!GC17)</f>
        <v>0</v>
      </c>
      <c r="GD17" s="657">
        <f>SUM('State General Purpose'!HC17,'State Ed Special Purpose'!GD17,Local!CJ17,'Tuition Revenues'!GD17)</f>
        <v>0</v>
      </c>
      <c r="GE17" s="657">
        <f>SUM('State General Purpose'!HD17,'State Ed Special Purpose'!GE17,Local!CK17,'Tuition Revenues'!GE17)</f>
        <v>0</v>
      </c>
      <c r="GF17" s="657">
        <f>SUM('State General Purpose'!HE17,'State Ed Special Purpose'!GF17,Local!CL17,'Tuition Revenues'!GF17)</f>
        <v>0</v>
      </c>
      <c r="GG17" s="657">
        <f>SUM('State General Purpose'!HF17,'State Ed Special Purpose'!GG17,Local!CM17,'Tuition Revenues'!GG17)</f>
        <v>0</v>
      </c>
      <c r="GH17" s="657">
        <f>SUM('State General Purpose'!HG17,'State Ed Special Purpose'!GH17,Local!CN17,'Tuition Revenues'!GH17)</f>
        <v>0</v>
      </c>
      <c r="GI17" s="657">
        <f>SUM('State General Purpose'!HH17,'State Ed Special Purpose'!GI17,Local!CO17,'Tuition Revenues'!GI17)</f>
        <v>0</v>
      </c>
      <c r="GJ17" s="657">
        <f>SUM('State General Purpose'!HI17,'State Ed Special Purpose'!GJ17,Local!CP17,'Tuition Revenues'!GJ17)</f>
        <v>0</v>
      </c>
      <c r="GK17" s="654">
        <f>SUM('State General Purpose'!HJ17,'State Ed Special Purpose'!GK17,Local!CQ17,'Tuition Revenues'!GK17)</f>
        <v>0</v>
      </c>
      <c r="GL17" s="657">
        <f>SUM('State General Purpose'!HK17,'State Ed Special Purpose'!GL17,Local!CR17,'Tuition Revenues'!GL17)</f>
        <v>0</v>
      </c>
      <c r="GM17" s="657">
        <f>SUM('State General Purpose'!HL17,'State Ed Special Purpose'!GM17,Local!CS17,'Tuition Revenues'!GM17)</f>
        <v>0</v>
      </c>
      <c r="GN17" s="657">
        <f>SUM('State General Purpose'!HM17,'State Ed Special Purpose'!GN17,Local!CT17,'Tuition Revenues'!GN17)</f>
        <v>0</v>
      </c>
      <c r="GO17" s="657">
        <f>SUM('State General Purpose'!HN17,'State Ed Special Purpose'!GO17,Local!CU17,'Tuition Revenues'!GO17)</f>
        <v>0</v>
      </c>
      <c r="GP17" s="657">
        <f>SUM('State General Purpose'!HO17,'State Ed Special Purpose'!GP17,Local!CV17,'Tuition Revenues'!GP17)</f>
        <v>0</v>
      </c>
      <c r="GQ17" s="657">
        <f>SUM('State General Purpose'!HP17,'State Ed Special Purpose'!GQ17,Local!CW17,'Tuition Revenues'!GQ17)</f>
        <v>0</v>
      </c>
      <c r="GR17" s="657">
        <f>SUM('State General Purpose'!HQ17,'State Ed Special Purpose'!GR17,Local!CX17,'Tuition Revenues'!GR17)</f>
        <v>0</v>
      </c>
      <c r="GS17" s="657">
        <f>SUM('State General Purpose'!HR17,'State Ed Special Purpose'!GS17,Local!CY17,'Tuition Revenues'!GS17)</f>
        <v>0</v>
      </c>
      <c r="GT17" s="657">
        <f>SUM('State General Purpose'!HS17,'State Ed Special Purpose'!GT17,Local!CZ17,'Tuition Revenues'!GT17)</f>
        <v>0</v>
      </c>
      <c r="GU17" s="657">
        <f>SUM('State General Purpose'!HT17,'State Ed Special Purpose'!GU17,Local!DA17,'Tuition Revenues'!GU17)</f>
        <v>0</v>
      </c>
      <c r="GV17" s="657">
        <f>SUM('State General Purpose'!HU17,'State Ed Special Purpose'!GV17,Local!DB17,'Tuition Revenues'!GV17)</f>
        <v>0</v>
      </c>
      <c r="GW17" s="657">
        <f>SUM('State General Purpose'!HV17,'State Ed Special Purpose'!GW17,Local!DC17,'Tuition Revenues'!GW17)</f>
        <v>0</v>
      </c>
    </row>
    <row r="18" spans="1:205" s="205" customFormat="1" ht="12.75" customHeight="1">
      <c r="A18" s="653" t="s">
        <v>11</v>
      </c>
      <c r="B18" s="654">
        <f>SUM('State General Purpose'!R18,'State Ed Special Purpose'!B18,'Tuition Revenues'!B18)</f>
        <v>1009259843.0665835</v>
      </c>
      <c r="C18" s="655">
        <f>SUM('State General Purpose'!S18,'State Ed Special Purpose'!C18,'Tuition Revenues'!C18)</f>
        <v>1098945494</v>
      </c>
      <c r="D18" s="655">
        <f>SUM('State General Purpose'!T18,'State Ed Special Purpose'!D18,'Tuition Revenues'!D18)</f>
        <v>1097836078</v>
      </c>
      <c r="E18" s="655">
        <f>SUM('State General Purpose'!U18,'State Ed Special Purpose'!E18,'Tuition Revenues'!E18)</f>
        <v>1132796266.51</v>
      </c>
      <c r="F18" s="655">
        <f>SUM('State General Purpose'!V18,'State Ed Special Purpose'!F18,'Tuition Revenues'!F18)</f>
        <v>1199208923.49</v>
      </c>
      <c r="G18" s="655">
        <f>SUM('State General Purpose'!W18,'State Ed Special Purpose'!G18,'Tuition Revenues'!G18)</f>
        <v>1277607772.4313333</v>
      </c>
      <c r="H18" s="655">
        <f>SUM('State General Purpose'!X18,'State Ed Special Purpose'!H18,'Tuition Revenues'!H18)</f>
        <v>1349346937</v>
      </c>
      <c r="I18" s="655">
        <f>SUM('State General Purpose'!Y18,'State Ed Special Purpose'!I18,'Tuition Revenues'!I18)</f>
        <v>1438984829</v>
      </c>
      <c r="J18" s="655">
        <f>SUM('State General Purpose'!Z18,'State Ed Special Purpose'!J18,'Tuition Revenues'!J18)</f>
        <v>1434055768</v>
      </c>
      <c r="K18" s="655">
        <f>SUM('State General Purpose'!AA18,'State Ed Special Purpose'!K18,'Tuition Revenues'!K18)</f>
        <v>1447949640.3099999</v>
      </c>
      <c r="L18" s="655">
        <f>SUM('State General Purpose'!AB18,'State Ed Special Purpose'!L18,'Tuition Revenues'!L18)</f>
        <v>1640362339.6343279</v>
      </c>
      <c r="M18" s="655">
        <f>SUM('State General Purpose'!AC18,'State Ed Special Purpose'!M18,'Tuition Revenues'!M18)</f>
        <v>1544882954</v>
      </c>
      <c r="N18" s="655">
        <f>SUM('State General Purpose'!AD18,'State Ed Special Purpose'!N18,'Tuition Revenues'!N18)</f>
        <v>1626094197.8797832</v>
      </c>
      <c r="O18" s="655">
        <f>SUM('State General Purpose'!AE18,'State Ed Special Purpose'!O18,'Tuition Revenues'!O18)</f>
        <v>1705171600.2566288</v>
      </c>
      <c r="P18" s="654">
        <f>SUM('State General Purpose'!AG18,'State Ed Special Purpose'!P18,'Tuition Revenues'!P18)</f>
        <v>333320090.44143844</v>
      </c>
      <c r="Q18" s="655">
        <f>SUM('State General Purpose'!AH18,'State Ed Special Purpose'!Q18,'Tuition Revenues'!Q18)</f>
        <v>354902743</v>
      </c>
      <c r="R18" s="655">
        <f>SUM('State General Purpose'!AI18,'State Ed Special Purpose'!R18,'Tuition Revenues'!R18)</f>
        <v>343881876</v>
      </c>
      <c r="S18" s="655">
        <f>SUM('State General Purpose'!AJ18,'State Ed Special Purpose'!S18,'Tuition Revenues'!S18)</f>
        <v>349099859.87</v>
      </c>
      <c r="T18" s="655">
        <f>SUM('State General Purpose'!AK18,'State Ed Special Purpose'!T18,'Tuition Revenues'!T18)</f>
        <v>366281099.69</v>
      </c>
      <c r="U18" s="655">
        <f>SUM('State General Purpose'!AL18,'State Ed Special Purpose'!U18,'Tuition Revenues'!U18)</f>
        <v>392553825.91913331</v>
      </c>
      <c r="V18" s="655">
        <f>SUM('State General Purpose'!AM18,'State Ed Special Purpose'!V18,'Tuition Revenues'!V18)</f>
        <v>415450800</v>
      </c>
      <c r="W18" s="655">
        <f>SUM('State General Purpose'!AN18,'State Ed Special Purpose'!W18,'Tuition Revenues'!W18)</f>
        <v>443420300</v>
      </c>
      <c r="X18" s="655">
        <f>SUM('State General Purpose'!AO18,'State Ed Special Purpose'!X18,'Tuition Revenues'!X18)</f>
        <v>665827048</v>
      </c>
      <c r="Y18" s="655">
        <f>SUM('State General Purpose'!AP18,'State Ed Special Purpose'!Y18,'Tuition Revenues'!Y18)</f>
        <v>671706792</v>
      </c>
      <c r="Z18" s="655">
        <f>SUM('State General Purpose'!AQ18,'State Ed Special Purpose'!Z18,'Tuition Revenues'!Z18)</f>
        <v>753792069.13881433</v>
      </c>
      <c r="AA18" s="655">
        <f>SUM('State General Purpose'!AR18,'State Ed Special Purpose'!AA18,'Tuition Revenues'!AA18)</f>
        <v>701916833</v>
      </c>
      <c r="AB18" s="655">
        <f>SUM('State General Purpose'!AS18,'State Ed Special Purpose'!AB18,'Tuition Revenues'!AB18)</f>
        <v>742003660.79201627</v>
      </c>
      <c r="AC18" s="655">
        <f>SUM('State General Purpose'!AT18,'State Ed Special Purpose'!AC18,'Tuition Revenues'!AC18)</f>
        <v>782982266.87731528</v>
      </c>
      <c r="AD18" s="654">
        <f>SUM('State General Purpose'!AV18,'State Ed Special Purpose'!AD18,'Tuition Revenues'!AD18)</f>
        <v>169343761.16732466</v>
      </c>
      <c r="AE18" s="655">
        <f>SUM('State General Purpose'!AW18,'State Ed Special Purpose'!AE18,'Tuition Revenues'!AE18)</f>
        <v>183056645</v>
      </c>
      <c r="AF18" s="655">
        <f>SUM('State General Purpose'!AX18,'State Ed Special Purpose'!AF18,'Tuition Revenues'!AF18)</f>
        <v>179515867</v>
      </c>
      <c r="AG18" s="655">
        <f>SUM('State General Purpose'!AY18,'State Ed Special Purpose'!AG18,'Tuition Revenues'!AG18)</f>
        <v>187097162.95499998</v>
      </c>
      <c r="AH18" s="655">
        <f>SUM('State General Purpose'!AZ18,'State Ed Special Purpose'!AH18,'Tuition Revenues'!AH18)</f>
        <v>198303632.345</v>
      </c>
      <c r="AI18" s="655">
        <f>SUM('State General Purpose'!BA18,'State Ed Special Purpose'!AI18,'Tuition Revenues'!AI18)</f>
        <v>208733495.99126667</v>
      </c>
      <c r="AJ18" s="655">
        <f>SUM('State General Purpose'!BB18,'State Ed Special Purpose'!AJ18,'Tuition Revenues'!AJ18)</f>
        <v>217612620</v>
      </c>
      <c r="AK18" s="655">
        <f>SUM('State General Purpose'!BC18,'State Ed Special Purpose'!AK18,'Tuition Revenues'!AK18)</f>
        <v>229758531</v>
      </c>
      <c r="AL18" s="655">
        <f>SUM('State General Purpose'!BD18,'State Ed Special Purpose'!AL18,'Tuition Revenues'!AL18)</f>
        <v>0</v>
      </c>
      <c r="AM18" s="655">
        <f>SUM('State General Purpose'!BE18,'State Ed Special Purpose'!AM18,'Tuition Revenues'!AM18)</f>
        <v>0</v>
      </c>
      <c r="AN18" s="655">
        <f>SUM('State General Purpose'!BF18,'State Ed Special Purpose'!AN18,'Tuition Revenues'!AN18)</f>
        <v>109875976</v>
      </c>
      <c r="AO18" s="655">
        <f>SUM('State General Purpose'!BG18,'State Ed Special Purpose'!AO18,'Tuition Revenues'!AO18)</f>
        <v>40385940</v>
      </c>
      <c r="AP18" s="655">
        <f>SUM('State General Purpose'!BH18,'State Ed Special Purpose'!AP18,'Tuition Revenues'!AP18)</f>
        <v>105600855</v>
      </c>
      <c r="AQ18" s="655">
        <f>SUM('State General Purpose'!BI18,'State Ed Special Purpose'!AQ18,'Tuition Revenues'!AQ18)</f>
        <v>111746535</v>
      </c>
      <c r="AR18" s="654">
        <f>SUM('State General Purpose'!BK18,'State Ed Special Purpose'!AR18,'Tuition Revenues'!AR18)</f>
        <v>349370401.52383518</v>
      </c>
      <c r="AS18" s="655">
        <f>SUM('State General Purpose'!BL18,'State Ed Special Purpose'!AS18,'Tuition Revenues'!AS18)</f>
        <v>388071520</v>
      </c>
      <c r="AT18" s="655">
        <f>SUM('State General Purpose'!BM18,'State Ed Special Purpose'!AT18,'Tuition Revenues'!AT18)</f>
        <v>400435206</v>
      </c>
      <c r="AU18" s="655">
        <f>SUM('State General Purpose'!BN18,'State Ed Special Purpose'!AU18,'Tuition Revenues'!AU18)</f>
        <v>417081187.22500002</v>
      </c>
      <c r="AV18" s="655">
        <f>SUM('State General Purpose'!BO18,'State Ed Special Purpose'!AV18,'Tuition Revenues'!AV18)</f>
        <v>443267716.63</v>
      </c>
      <c r="AW18" s="655">
        <f>SUM('State General Purpose'!BP18,'State Ed Special Purpose'!AW18,'Tuition Revenues'!AW18)</f>
        <v>471196096.85673332</v>
      </c>
      <c r="AX18" s="655">
        <f>SUM('State General Purpose'!BQ18,'State Ed Special Purpose'!AX18,'Tuition Revenues'!AX18)</f>
        <v>494934725</v>
      </c>
      <c r="AY18" s="655">
        <f>SUM('State General Purpose'!BR18,'State Ed Special Purpose'!AY18,'Tuition Revenues'!AY18)</f>
        <v>527422135</v>
      </c>
      <c r="AZ18" s="655">
        <f>SUM('State General Purpose'!BS18,'State Ed Special Purpose'!AZ18,'Tuition Revenues'!AZ18)</f>
        <v>626292557</v>
      </c>
      <c r="BA18" s="655">
        <f>SUM('State General Purpose'!BT18,'State Ed Special Purpose'!BA18,'Tuition Revenues'!BA18)</f>
        <v>707786748.30999994</v>
      </c>
      <c r="BB18" s="655">
        <f>SUM('State General Purpose'!BU18,'State Ed Special Purpose'!BB18,'Tuition Revenues'!BB18)</f>
        <v>699142939.15269578</v>
      </c>
      <c r="BC18" s="655">
        <f>SUM('State General Purpose'!BV18,'State Ed Special Purpose'!BC18,'Tuition Revenues'!BC18)</f>
        <v>665222480</v>
      </c>
      <c r="BD18" s="655">
        <f>SUM('State General Purpose'!BW18,'State Ed Special Purpose'!BD18,'Tuition Revenues'!BD18)</f>
        <v>701853208.55668426</v>
      </c>
      <c r="BE18" s="655">
        <f>SUM('State General Purpose'!BX18,'State Ed Special Purpose'!BE18,'Tuition Revenues'!BE18)</f>
        <v>730795733.68110454</v>
      </c>
      <c r="BF18" s="654">
        <f>SUM('State General Purpose'!BZ18,'State Ed Special Purpose'!BF18,'Tuition Revenues'!BF18)</f>
        <v>112806637.4599248</v>
      </c>
      <c r="BG18" s="655">
        <f>SUM('State General Purpose'!CA18,'State Ed Special Purpose'!BG18,'Tuition Revenues'!BG18)</f>
        <v>124348550</v>
      </c>
      <c r="BH18" s="655">
        <f>SUM('State General Purpose'!CB18,'State Ed Special Purpose'!BH18,'Tuition Revenues'!BH18)</f>
        <v>126162272</v>
      </c>
      <c r="BI18" s="655">
        <f>SUM('State General Purpose'!CC18,'State Ed Special Purpose'!BI18,'Tuition Revenues'!BI18)</f>
        <v>130503048.22</v>
      </c>
      <c r="BJ18" s="655">
        <f>SUM('State General Purpose'!CD18,'State Ed Special Purpose'!BJ18,'Tuition Revenues'!BJ18)</f>
        <v>138976833.50999999</v>
      </c>
      <c r="BK18" s="655">
        <f>SUM('State General Purpose'!CE18,'State Ed Special Purpose'!BK18,'Tuition Revenues'!BK18)</f>
        <v>148524400.81693333</v>
      </c>
      <c r="BL18" s="655">
        <f>SUM('State General Purpose'!CF18,'State Ed Special Purpose'!BL18,'Tuition Revenues'!BL18)</f>
        <v>160052400</v>
      </c>
      <c r="BM18" s="655">
        <f>SUM('State General Purpose'!CG18,'State Ed Special Purpose'!BM18,'Tuition Revenues'!BM18)</f>
        <v>172941200</v>
      </c>
      <c r="BN18" s="655">
        <f>SUM('State General Purpose'!CH18,'State Ed Special Purpose'!BN18,'Tuition Revenues'!BN18)</f>
        <v>75948800</v>
      </c>
      <c r="BO18" s="655">
        <f>SUM('State General Purpose'!CI18,'State Ed Special Purpose'!BO18,'Tuition Revenues'!BO18)</f>
        <v>0</v>
      </c>
      <c r="BP18" s="655">
        <f>SUM('State General Purpose'!CJ18,'State Ed Special Purpose'!BP18,'Tuition Revenues'!BP18)</f>
        <v>0</v>
      </c>
      <c r="BQ18" s="655">
        <f>SUM('State General Purpose'!CK18,'State Ed Special Purpose'!BQ18,'Tuition Revenues'!BQ18)</f>
        <v>0</v>
      </c>
      <c r="BR18" s="655">
        <f>SUM('State General Purpose'!CL18,'State Ed Special Purpose'!BR18,'Tuition Revenues'!BR18)</f>
        <v>0</v>
      </c>
      <c r="BS18" s="655">
        <f>SUM('State General Purpose'!CM18,'State Ed Special Purpose'!BS18,'Tuition Revenues'!BS18)</f>
        <v>0</v>
      </c>
      <c r="BT18" s="654">
        <f>SUM('State General Purpose'!CO18,'State Ed Special Purpose'!BT18,'Tuition Revenues'!BT18)</f>
        <v>44479314.79827597</v>
      </c>
      <c r="BU18" s="655">
        <f>SUM('State General Purpose'!CP18,'State Ed Special Purpose'!BU18,'Tuition Revenues'!BU18)</f>
        <v>48566036</v>
      </c>
      <c r="BV18" s="655">
        <f>SUM('State General Purpose'!CQ18,'State Ed Special Purpose'!BV18,'Tuition Revenues'!BV18)</f>
        <v>47840857</v>
      </c>
      <c r="BW18" s="655">
        <f>SUM('State General Purpose'!CR18,'State Ed Special Purpose'!BW18,'Tuition Revenues'!BW18)</f>
        <v>49015008.239999995</v>
      </c>
      <c r="BX18" s="655">
        <f>SUM('State General Purpose'!CS18,'State Ed Special Purpose'!BX18,'Tuition Revenues'!BX18)</f>
        <v>52379641.314999998</v>
      </c>
      <c r="BY18" s="655">
        <f>SUM('State General Purpose'!CT18,'State Ed Special Purpose'!BY18,'Tuition Revenues'!BY18)</f>
        <v>56599952.847266667</v>
      </c>
      <c r="BZ18" s="655">
        <f>SUM('State General Purpose'!CU18,'State Ed Special Purpose'!BZ18,'Tuition Revenues'!BZ18)</f>
        <v>61296392</v>
      </c>
      <c r="CA18" s="655">
        <f>SUM('State General Purpose'!CV18,'State Ed Special Purpose'!CA18,'Tuition Revenues'!CA18)</f>
        <v>65442663</v>
      </c>
      <c r="CB18" s="655">
        <f>SUM('State General Purpose'!CW18,'State Ed Special Purpose'!CB18,'Tuition Revenues'!CB18)</f>
        <v>65987363</v>
      </c>
      <c r="CC18" s="655">
        <f>SUM('State General Purpose'!CX18,'State Ed Special Purpose'!CC18,'Tuition Revenues'!CC18)</f>
        <v>68456100</v>
      </c>
      <c r="CD18" s="655">
        <f>SUM('State General Purpose'!CY18,'State Ed Special Purpose'!CD18,'Tuition Revenues'!CD18)</f>
        <v>77551355.342817694</v>
      </c>
      <c r="CE18" s="655">
        <f>SUM('State General Purpose'!CZ18,'State Ed Special Purpose'!CE18,'Tuition Revenues'!CE18)</f>
        <v>73189701</v>
      </c>
      <c r="CF18" s="655">
        <f>SUM('State General Purpose'!DA18,'State Ed Special Purpose'!CF18,'Tuition Revenues'!CF18)</f>
        <v>76636473.531082422</v>
      </c>
      <c r="CG18" s="655">
        <f>SUM('State General Purpose'!DB18,'State Ed Special Purpose'!CG18,'Tuition Revenues'!CG18)</f>
        <v>79647064.698208779</v>
      </c>
      <c r="CH18" s="654">
        <f>SUM('State General Purpose'!DD18,'State Ed Special Purpose'!CH18,'Tuition Revenues'!CH18)</f>
        <v>0</v>
      </c>
      <c r="CI18" s="655">
        <f>SUM('State General Purpose'!DE18,'State Ed Special Purpose'!CI18,'Tuition Revenues'!CI18)</f>
        <v>0</v>
      </c>
      <c r="CJ18" s="655">
        <f>SUM('State General Purpose'!DF18,'State Ed Special Purpose'!CJ18,'Tuition Revenues'!CJ18)</f>
        <v>0</v>
      </c>
      <c r="CK18" s="655">
        <f>SUM('State General Purpose'!DG18,'State Ed Special Purpose'!CK18,'Tuition Revenues'!CK18)</f>
        <v>0</v>
      </c>
      <c r="CL18" s="655">
        <f>SUM('State General Purpose'!DH18,'State Ed Special Purpose'!CL18,'Tuition Revenues'!CL18)</f>
        <v>0</v>
      </c>
      <c r="CM18" s="655">
        <f>SUM('State General Purpose'!DI18,'State Ed Special Purpose'!CM18,'Tuition Revenues'!CM18)</f>
        <v>0</v>
      </c>
      <c r="CN18" s="655">
        <f>SUM('State General Purpose'!DJ18,'State Ed Special Purpose'!CN18,'Tuition Revenues'!CN18)</f>
        <v>0</v>
      </c>
      <c r="CO18" s="655">
        <f>SUM('State General Purpose'!DK18,'State Ed Special Purpose'!CO18,'Tuition Revenues'!CO18)</f>
        <v>0</v>
      </c>
      <c r="CP18" s="655">
        <f>SUM('State General Purpose'!DL18,'State Ed Special Purpose'!CP18,'Tuition Revenues'!CP18)</f>
        <v>0</v>
      </c>
      <c r="CQ18" s="655">
        <f>SUM('State General Purpose'!DM18,'State Ed Special Purpose'!CQ18,'Tuition Revenues'!CQ18)</f>
        <v>0</v>
      </c>
      <c r="CR18" s="655">
        <f>SUM('State General Purpose'!DN18,'State Ed Special Purpose'!CR18,'Tuition Revenues'!CR18)</f>
        <v>0</v>
      </c>
      <c r="CS18" s="655">
        <f>SUM('State General Purpose'!DO18,'State Ed Special Purpose'!CS18,'Tuition Revenues'!CS18)</f>
        <v>0</v>
      </c>
      <c r="CT18" s="655">
        <f>SUM('State General Purpose'!DP18,'State Ed Special Purpose'!CT18,'Tuition Revenues'!CT18)</f>
        <v>0</v>
      </c>
      <c r="CU18" s="655">
        <f>SUM('State General Purpose'!DQ18,'State Ed Special Purpose'!CU18,'Tuition Revenues'!CU18)</f>
        <v>0</v>
      </c>
      <c r="CV18" s="656">
        <f>SUM('State General Purpose'!DT18,'State Ed Special Purpose'!CV18,Local!B18,'Tuition Revenues'!CV18)</f>
        <v>274340803.31743902</v>
      </c>
      <c r="CW18" s="655">
        <f>SUM('State General Purpose'!DU18,'State Ed Special Purpose'!CW18,Local!C18,'Tuition Revenues'!CW18)</f>
        <v>294040880</v>
      </c>
      <c r="CX18" s="655">
        <f>SUM('State General Purpose'!DV18,'State Ed Special Purpose'!CX18,Local!D18,'Tuition Revenues'!CX18)</f>
        <v>301266861</v>
      </c>
      <c r="CY18" s="655">
        <f>SUM('State General Purpose'!DW18,'State Ed Special Purpose'!CY18,Local!E18,'Tuition Revenues'!CY18)</f>
        <v>316834566</v>
      </c>
      <c r="CZ18" s="655">
        <f>SUM('State General Purpose'!DX18,'State Ed Special Purpose'!CZ18,Local!F18,'Tuition Revenues'!CZ18)</f>
        <v>334602100</v>
      </c>
      <c r="DA18" s="655">
        <f>SUM('State General Purpose'!DY18,'State Ed Special Purpose'!DA18,Local!G18,'Tuition Revenues'!DA18)</f>
        <v>351734962</v>
      </c>
      <c r="DB18" s="655">
        <f>SUM('State General Purpose'!DZ18,'State Ed Special Purpose'!DB18,Local!H18,'Tuition Revenues'!DB18)</f>
        <v>375495921</v>
      </c>
      <c r="DC18" s="655">
        <f>SUM('State General Purpose'!EA18,'State Ed Special Purpose'!DC18,Local!I18,'Tuition Revenues'!DC18)</f>
        <v>399042860</v>
      </c>
      <c r="DD18" s="655">
        <f>SUM('State General Purpose'!EB18,'State Ed Special Purpose'!DD18,Local!J18,'Tuition Revenues'!DD18)</f>
        <v>403131305</v>
      </c>
      <c r="DE18" s="655">
        <f>SUM('State General Purpose'!EC18,'State Ed Special Purpose'!DE18,Local!K18,'Tuition Revenues'!DE18)</f>
        <v>426432606.60000002</v>
      </c>
      <c r="DF18" s="655">
        <f>SUM('State General Purpose'!ED18,'State Ed Special Purpose'!DF18,Local!L18,'Tuition Revenues'!DF18)</f>
        <v>487245851</v>
      </c>
      <c r="DG18" s="655">
        <f>SUM('State General Purpose'!EE18,'State Ed Special Purpose'!DG18,Local!M18,'Tuition Revenues'!DG18)</f>
        <v>464769470.01999998</v>
      </c>
      <c r="DH18" s="655">
        <f>SUM('State General Purpose'!EF18,'State Ed Special Purpose'!DH18,Local!N18,'Tuition Revenues'!DH18)</f>
        <v>470271868.69999999</v>
      </c>
      <c r="DI18" s="655">
        <f>SUM('State General Purpose'!EG18,'State Ed Special Purpose'!DI18,Local!O18,'Tuition Revenues'!DI18)</f>
        <v>480928816</v>
      </c>
      <c r="DJ18" s="654">
        <f>SUM('State General Purpose'!EH18,'State Ed Special Purpose'!DJ18,Local!P18,'Tuition Revenues'!DJ18)</f>
        <v>0</v>
      </c>
      <c r="DK18" s="655">
        <f>SUM('State General Purpose'!EI18,'State Ed Special Purpose'!DK18,Local!Q18,'Tuition Revenues'!DK18)</f>
        <v>0</v>
      </c>
      <c r="DL18" s="655">
        <f>SUM('State General Purpose'!EJ18,'State Ed Special Purpose'!DL18,Local!R18,'Tuition Revenues'!DL18)</f>
        <v>0</v>
      </c>
      <c r="DM18" s="655">
        <f>SUM('State General Purpose'!EK18,'State Ed Special Purpose'!DM18,Local!S18,'Tuition Revenues'!DM18)</f>
        <v>0</v>
      </c>
      <c r="DN18" s="655">
        <f>SUM('State General Purpose'!EL18,'State Ed Special Purpose'!DN18,Local!T18,'Tuition Revenues'!DN18)</f>
        <v>0</v>
      </c>
      <c r="DO18" s="655">
        <f>SUM('State General Purpose'!EM18,'State Ed Special Purpose'!DO18,Local!U18,'Tuition Revenues'!DO18)</f>
        <v>0</v>
      </c>
      <c r="DP18" s="655">
        <f>SUM('State General Purpose'!EN18,'State Ed Special Purpose'!DP18,Local!V18,'Tuition Revenues'!DP18)</f>
        <v>0</v>
      </c>
      <c r="DQ18" s="655">
        <f>SUM('State General Purpose'!EO18,'State Ed Special Purpose'!DQ18,Local!W18,'Tuition Revenues'!DQ18)</f>
        <v>0</v>
      </c>
      <c r="DR18" s="655">
        <f>SUM('State General Purpose'!EP18,'State Ed Special Purpose'!DR18,Local!X18,'Tuition Revenues'!DR18)</f>
        <v>0</v>
      </c>
      <c r="DS18" s="655">
        <f>SUM('State General Purpose'!EQ18,'State Ed Special Purpose'!DS18,Local!Y18,'Tuition Revenues'!DS18)</f>
        <v>0</v>
      </c>
      <c r="DT18" s="655">
        <f>SUM('State General Purpose'!ER18,'State Ed Special Purpose'!DT18,Local!Z18,'Tuition Revenues'!DT18)</f>
        <v>0</v>
      </c>
      <c r="DU18" s="655">
        <f>SUM('State General Purpose'!ES18,'State Ed Special Purpose'!DU18,Local!AA18,'Tuition Revenues'!DU18)</f>
        <v>0</v>
      </c>
      <c r="DV18" s="655">
        <f>SUM('State General Purpose'!ET18,'State Ed Special Purpose'!DV18,Local!AB18,'Tuition Revenues'!DV18)</f>
        <v>0</v>
      </c>
      <c r="DW18" s="654">
        <f>SUM('State General Purpose'!EU18,'State Ed Special Purpose'!DW18,Local!AC18,'Tuition Revenues'!DW18)</f>
        <v>115906412.5</v>
      </c>
      <c r="DX18" s="657">
        <f>SUM('State General Purpose'!EV18,'State Ed Special Purpose'!DX18,Local!AD18,'Tuition Revenues'!DX18)</f>
        <v>117068641</v>
      </c>
      <c r="DY18" s="657">
        <f>SUM('State General Purpose'!EW18,'State Ed Special Purpose'!DY18,Local!AE18,'Tuition Revenues'!DY18)</f>
        <v>122600900</v>
      </c>
      <c r="DZ18" s="657">
        <f>SUM('State General Purpose'!EX18,'State Ed Special Purpose'!DZ18,Local!AF18,'Tuition Revenues'!DZ18)</f>
        <v>129494000</v>
      </c>
      <c r="EA18" s="657">
        <f>SUM('State General Purpose'!EY18,'State Ed Special Purpose'!EA18,Local!AG18,'Tuition Revenues'!EA18)</f>
        <v>135763200</v>
      </c>
      <c r="EB18" s="657">
        <f>SUM('State General Purpose'!EZ18,'State Ed Special Purpose'!EB18,Local!AH18,'Tuition Revenues'!EB18)</f>
        <v>144006800</v>
      </c>
      <c r="EC18" s="657">
        <f>SUM('State General Purpose'!FA18,'State Ed Special Purpose'!EC18,Local!AI18,'Tuition Revenues'!EC18)</f>
        <v>152426700</v>
      </c>
      <c r="ED18" s="657">
        <f>SUM('State General Purpose'!FB18,'State Ed Special Purpose'!ED18,Local!AJ18,'Tuition Revenues'!ED18)</f>
        <v>152063640</v>
      </c>
      <c r="EE18" s="657">
        <f>SUM('State General Purpose'!FC18,'State Ed Special Purpose'!EE18,Local!AK18,'Tuition Revenues'!EE18)</f>
        <v>160587024</v>
      </c>
      <c r="EF18" s="657">
        <f>SUM('State General Purpose'!FD18,'State Ed Special Purpose'!EF18,Local!AL18,'Tuition Revenues'!EF18)</f>
        <v>263503142</v>
      </c>
      <c r="EG18" s="657">
        <f>SUM('State General Purpose'!FE18,'State Ed Special Purpose'!EG18,Local!AM18,'Tuition Revenues'!EG18)</f>
        <v>253598732</v>
      </c>
      <c r="EH18" s="657">
        <f>SUM('State General Purpose'!FF18,'State Ed Special Purpose'!EH18,Local!AN18,'Tuition Revenues'!EH18)</f>
        <v>257085534.43097121</v>
      </c>
      <c r="EI18" s="657">
        <f>SUM('State General Purpose'!FG18,'State Ed Special Purpose'!EI18,Local!AO18,'Tuition Revenues'!EI18)</f>
        <v>261537634.89279267</v>
      </c>
      <c r="EJ18" s="654">
        <f>SUM('State General Purpose'!FH18,'State Ed Special Purpose'!EJ18,Local!AP18,'Tuition Revenues'!EJ18)</f>
        <v>168963916</v>
      </c>
      <c r="EK18" s="657">
        <f>SUM('State General Purpose'!FI18,'State Ed Special Purpose'!EK18,Local!AQ18,'Tuition Revenues'!EK18)</f>
        <v>174646948</v>
      </c>
      <c r="EL18" s="657">
        <f>SUM('State General Purpose'!FJ18,'State Ed Special Purpose'!EL18,Local!AR18,'Tuition Revenues'!EL18)</f>
        <v>183883666</v>
      </c>
      <c r="EM18" s="657">
        <f>SUM('State General Purpose'!FK18,'State Ed Special Purpose'!EM18,Local!AS18,'Tuition Revenues'!EM18)</f>
        <v>194258100</v>
      </c>
      <c r="EN18" s="657">
        <f>SUM('State General Purpose'!FL18,'State Ed Special Purpose'!EN18,Local!AT18,'Tuition Revenues'!EN18)</f>
        <v>204800962</v>
      </c>
      <c r="EO18" s="657">
        <f>SUM('State General Purpose'!FM18,'State Ed Special Purpose'!EO18,Local!AU18,'Tuition Revenues'!EO18)</f>
        <v>219258021</v>
      </c>
      <c r="EP18" s="657">
        <f>SUM('State General Purpose'!FN18,'State Ed Special Purpose'!EP18,Local!AV18,'Tuition Revenues'!EP18)</f>
        <v>233752760</v>
      </c>
      <c r="EQ18" s="657">
        <f>SUM('State General Purpose'!FO18,'State Ed Special Purpose'!EQ18,Local!AW18,'Tuition Revenues'!EQ18)</f>
        <v>238061265</v>
      </c>
      <c r="ER18" s="657">
        <f>SUM('State General Purpose'!FP18,'State Ed Special Purpose'!ER18,Local!AX18,'Tuition Revenues'!ER18)</f>
        <v>251644882.59999999</v>
      </c>
      <c r="ES18" s="657">
        <f>SUM('State General Purpose'!FQ18,'State Ed Special Purpose'!ES18,Local!AY18,'Tuition Revenues'!ES18)</f>
        <v>223742709</v>
      </c>
      <c r="ET18" s="657">
        <f>SUM('State General Purpose'!FR18,'State Ed Special Purpose'!ET18,Local!AZ18,'Tuition Revenues'!ET18)</f>
        <v>211170738.01999998</v>
      </c>
      <c r="EU18" s="657">
        <f>SUM('State General Purpose'!FS18,'State Ed Special Purpose'!EU18,Local!BA18,'Tuition Revenues'!EU18)</f>
        <v>213186334.26902878</v>
      </c>
      <c r="EV18" s="657">
        <f>SUM('State General Purpose'!FT18,'State Ed Special Purpose'!EV18,Local!BB18,'Tuition Revenues'!EV18)</f>
        <v>219391181.10720733</v>
      </c>
      <c r="EW18" s="654">
        <f>SUM('State General Purpose'!FU18,'State Ed Special Purpose'!EW18,Local!BC18,'Tuition Revenues'!EW18)</f>
        <v>9170551.5</v>
      </c>
      <c r="EX18" s="657">
        <f>SUM('State General Purpose'!FV18,'State Ed Special Purpose'!EX18,Local!BD18,'Tuition Revenues'!EX18)</f>
        <v>9551272</v>
      </c>
      <c r="EY18" s="657">
        <f>SUM('State General Purpose'!FW18,'State Ed Special Purpose'!EY18,Local!BE18,'Tuition Revenues'!EY18)</f>
        <v>10350000</v>
      </c>
      <c r="EZ18" s="657">
        <f>SUM('State General Purpose'!FX18,'State Ed Special Purpose'!EZ18,Local!BF18,'Tuition Revenues'!EZ18)</f>
        <v>10850000</v>
      </c>
      <c r="FA18" s="657">
        <f>SUM('State General Purpose'!FY18,'State Ed Special Purpose'!FA18,Local!BG18,'Tuition Revenues'!FA18)</f>
        <v>11170800</v>
      </c>
      <c r="FB18" s="657">
        <f>SUM('State General Purpose'!FZ18,'State Ed Special Purpose'!FB18,Local!BH18,'Tuition Revenues'!FB18)</f>
        <v>12231100</v>
      </c>
      <c r="FC18" s="657">
        <f>SUM('State General Purpose'!GA18,'State Ed Special Purpose'!FC18,Local!BI18,'Tuition Revenues'!FC18)</f>
        <v>12863400</v>
      </c>
      <c r="FD18" s="657">
        <f>SUM('State General Purpose'!GB18,'State Ed Special Purpose'!FD18,Local!BJ18,'Tuition Revenues'!FD18)</f>
        <v>13006400</v>
      </c>
      <c r="FE18" s="657">
        <f>SUM('State General Purpose'!GC18,'State Ed Special Purpose'!FE18,Local!BK18,'Tuition Revenues'!FE18)</f>
        <v>14200700</v>
      </c>
      <c r="FF18" s="657">
        <f>SUM('State General Purpose'!GD18,'State Ed Special Purpose'!FF18,Local!BL18,'Tuition Revenues'!FF18)</f>
        <v>0</v>
      </c>
      <c r="FG18" s="657">
        <f>SUM('State General Purpose'!GE18,'State Ed Special Purpose'!FG18,Local!BM18,'Tuition Revenues'!FG18)</f>
        <v>0</v>
      </c>
      <c r="FH18" s="657">
        <f>SUM('State General Purpose'!GF18,'State Ed Special Purpose'!FH18,Local!BN18,'Tuition Revenues'!FH18)</f>
        <v>0</v>
      </c>
      <c r="FI18" s="657">
        <f>SUM('State General Purpose'!GG18,'State Ed Special Purpose'!FI18,Local!BO18,'Tuition Revenues'!FI18)</f>
        <v>0</v>
      </c>
      <c r="FJ18" s="658">
        <f>SUM('State General Purpose'!GI18,'State Ed Special Purpose'!FJ18,Local!BP18,'Tuition Revenues'!FJ18)</f>
        <v>47987580</v>
      </c>
      <c r="FK18" s="657">
        <f>SUM('State General Purpose'!GJ18,'State Ed Special Purpose'!FK18,Local!BQ18,'Tuition Revenues'!FK18)</f>
        <v>50228800</v>
      </c>
      <c r="FL18" s="657">
        <f>SUM('State General Purpose'!GK18,'State Ed Special Purpose'!FL18,Local!BR18,'Tuition Revenues'!FL18)</f>
        <v>53337858</v>
      </c>
      <c r="FM18" s="657">
        <f>SUM('State General Purpose'!GL18,'State Ed Special Purpose'!FM18,Local!BS18,'Tuition Revenues'!FM18)</f>
        <v>53455400</v>
      </c>
      <c r="FN18" s="657">
        <f>SUM('State General Purpose'!GM18,'State Ed Special Purpose'!FN18,Local!BT18,'Tuition Revenues'!FN18)</f>
        <v>56815300</v>
      </c>
      <c r="FO18" s="657">
        <f>SUM('State General Purpose'!GN18,'State Ed Special Purpose'!FO18,Local!BU18,'Tuition Revenues'!FO18)</f>
        <v>58654100</v>
      </c>
      <c r="FP18" s="657">
        <f>SUM('State General Purpose'!GO18,'State Ed Special Purpose'!FP18,Local!BV18,'Tuition Revenues'!FP18)</f>
        <v>66556600</v>
      </c>
      <c r="FQ18" s="657">
        <f>SUM('State General Purpose'!GP18,'State Ed Special Purpose'!FQ18,Local!BW18,'Tuition Revenues'!FQ18)</f>
        <v>71315400</v>
      </c>
      <c r="FR18" s="657">
        <f>SUM('State General Purpose'!GQ18,'State Ed Special Purpose'!FR18,Local!BX18,'Tuition Revenues'!FR18)</f>
        <v>70584470</v>
      </c>
      <c r="FS18" s="657">
        <f>SUM('State General Purpose'!GR18,'State Ed Special Purpose'!FS18,Local!BY18,'Tuition Revenues'!FS18)</f>
        <v>71791878.604621664</v>
      </c>
      <c r="FT18" s="657">
        <f>SUM('State General Purpose'!GS18,'State Ed Special Purpose'!FT18,Local!BZ18,'Tuition Revenues'!FT18)</f>
        <v>79564800</v>
      </c>
      <c r="FU18" s="657">
        <f>SUM('State General Purpose'!GT18,'State Ed Special Purpose'!FU18,Local!CA18,'Tuition Revenues'!FU18)</f>
        <v>79832900</v>
      </c>
      <c r="FV18" s="657">
        <f>SUM('State General Purpose'!GU18,'State Ed Special Purpose'!FV18,Local!CB18,'Tuition Revenues'!FV18)</f>
        <v>83349050</v>
      </c>
      <c r="FW18" s="657">
        <f>SUM('State General Purpose'!GV18,'State Ed Special Purpose'!FW18,Local!CC18,'Tuition Revenues'!FW18)</f>
        <v>86366650</v>
      </c>
      <c r="FX18" s="654">
        <f>SUM('State General Purpose'!GW18,'State Ed Special Purpose'!FX18,Local!CD18,'Tuition Revenues'!FX18)</f>
        <v>1117000</v>
      </c>
      <c r="FY18" s="657">
        <f>SUM('State General Purpose'!GX18,'State Ed Special Purpose'!FY18,Local!CE18,'Tuition Revenues'!FY18)</f>
        <v>4481303</v>
      </c>
      <c r="FZ18" s="657">
        <f>SUM('State General Purpose'!GY18,'State Ed Special Purpose'!FZ18,Local!CF18,'Tuition Revenues'!FZ18)</f>
        <v>4481700</v>
      </c>
      <c r="GA18" s="657">
        <f>SUM('State General Purpose'!GZ18,'State Ed Special Purpose'!GA18,Local!CG18,'Tuition Revenues'!GA18)</f>
        <v>0</v>
      </c>
      <c r="GB18" s="657">
        <f>SUM('State General Purpose'!HA18,'State Ed Special Purpose'!GB18,Local!CH18,'Tuition Revenues'!GB18)</f>
        <v>0</v>
      </c>
      <c r="GC18" s="657">
        <f>SUM('State General Purpose'!HB18,'State Ed Special Purpose'!GC18,Local!CI18,'Tuition Revenues'!GC18)</f>
        <v>0</v>
      </c>
      <c r="GD18" s="657">
        <f>SUM('State General Purpose'!HC18,'State Ed Special Purpose'!GD18,Local!CJ18,'Tuition Revenues'!GD18)</f>
        <v>0</v>
      </c>
      <c r="GE18" s="657">
        <f>SUM('State General Purpose'!HD18,'State Ed Special Purpose'!GE18,Local!CK18,'Tuition Revenues'!GE18)</f>
        <v>0</v>
      </c>
      <c r="GF18" s="657">
        <f>SUM('State General Purpose'!HE18,'State Ed Special Purpose'!GF18,Local!CL18,'Tuition Revenues'!GF18)</f>
        <v>0</v>
      </c>
      <c r="GG18" s="657">
        <f>SUM('State General Purpose'!HF18,'State Ed Special Purpose'!GG18,Local!CM18,'Tuition Revenues'!GG18)</f>
        <v>0</v>
      </c>
      <c r="GH18" s="657">
        <f>SUM('State General Purpose'!HG18,'State Ed Special Purpose'!GH18,Local!CN18,'Tuition Revenues'!GH18)</f>
        <v>5326600</v>
      </c>
      <c r="GI18" s="657">
        <f>SUM('State General Purpose'!HH18,'State Ed Special Purpose'!GI18,Local!CO18,'Tuition Revenues'!GI18)</f>
        <v>5593100</v>
      </c>
      <c r="GJ18" s="657">
        <f>SUM('State General Purpose'!HI18,'State Ed Special Purpose'!GJ18,Local!CP18,'Tuition Revenues'!GJ18)</f>
        <v>6063500</v>
      </c>
      <c r="GK18" s="654">
        <f>SUM('State General Purpose'!HJ18,'State Ed Special Purpose'!GK18,Local!CQ18,'Tuition Revenues'!GK18)</f>
        <v>45921400</v>
      </c>
      <c r="GL18" s="657">
        <f>SUM('State General Purpose'!HK18,'State Ed Special Purpose'!GL18,Local!CR18,'Tuition Revenues'!GL18)</f>
        <v>48856555</v>
      </c>
      <c r="GM18" s="657">
        <f>SUM('State General Purpose'!HL18,'State Ed Special Purpose'!GM18,Local!CS18,'Tuition Revenues'!GM18)</f>
        <v>48973700</v>
      </c>
      <c r="GN18" s="657">
        <f>SUM('State General Purpose'!HM18,'State Ed Special Purpose'!GN18,Local!CT18,'Tuition Revenues'!GN18)</f>
        <v>56815300</v>
      </c>
      <c r="GO18" s="657">
        <f>SUM('State General Purpose'!HN18,'State Ed Special Purpose'!GO18,Local!CU18,'Tuition Revenues'!GO18)</f>
        <v>58654100</v>
      </c>
      <c r="GP18" s="657">
        <f>SUM('State General Purpose'!HO18,'State Ed Special Purpose'!GP18,Local!CV18,'Tuition Revenues'!GP18)</f>
        <v>66556600</v>
      </c>
      <c r="GQ18" s="657">
        <f>SUM('State General Purpose'!HP18,'State Ed Special Purpose'!GQ18,Local!CW18,'Tuition Revenues'!GQ18)</f>
        <v>71315400</v>
      </c>
      <c r="GR18" s="657">
        <f>SUM('State General Purpose'!HQ18,'State Ed Special Purpose'!GR18,Local!CX18,'Tuition Revenues'!GR18)</f>
        <v>70584470</v>
      </c>
      <c r="GS18" s="657">
        <f>SUM('State General Purpose'!HR18,'State Ed Special Purpose'!GS18,Local!CY18,'Tuition Revenues'!GS18)</f>
        <v>71791878.604621664</v>
      </c>
      <c r="GT18" s="657">
        <f>SUM('State General Purpose'!HS18,'State Ed Special Purpose'!GT18,Local!CZ18,'Tuition Revenues'!GT18)</f>
        <v>79564800</v>
      </c>
      <c r="GU18" s="657">
        <f>SUM('State General Purpose'!HT18,'State Ed Special Purpose'!GU18,Local!DA18,'Tuition Revenues'!GU18)</f>
        <v>74506300</v>
      </c>
      <c r="GV18" s="657">
        <f>SUM('State General Purpose'!HU18,'State Ed Special Purpose'!GV18,Local!DB18,'Tuition Revenues'!GV18)</f>
        <v>77755950</v>
      </c>
      <c r="GW18" s="657">
        <f>SUM('State General Purpose'!HV18,'State Ed Special Purpose'!GW18,Local!DC18,'Tuition Revenues'!GW18)</f>
        <v>80303150</v>
      </c>
    </row>
    <row r="19" spans="1:205" s="205" customFormat="1" ht="12.75" customHeight="1">
      <c r="A19" s="653" t="s">
        <v>12</v>
      </c>
      <c r="B19" s="654">
        <f>SUM('State General Purpose'!R19,'State Ed Special Purpose'!B19,'Tuition Revenues'!B19)</f>
        <v>3499359650</v>
      </c>
      <c r="C19" s="655">
        <f>SUM('State General Purpose'!S19,'State Ed Special Purpose'!C19,'Tuition Revenues'!C19)</f>
        <v>3907553739</v>
      </c>
      <c r="D19" s="655">
        <f>SUM('State General Purpose'!T19,'State Ed Special Purpose'!D19,'Tuition Revenues'!D19)</f>
        <v>3938870473</v>
      </c>
      <c r="E19" s="655">
        <f>SUM('State General Purpose'!U19,'State Ed Special Purpose'!E19,'Tuition Revenues'!E19)</f>
        <v>4118243277</v>
      </c>
      <c r="F19" s="655">
        <f>SUM('State General Purpose'!V19,'State Ed Special Purpose'!F19,'Tuition Revenues'!F19)</f>
        <v>4490895386.4700003</v>
      </c>
      <c r="G19" s="655">
        <f>SUM('State General Purpose'!W19,'State Ed Special Purpose'!G19,'Tuition Revenues'!G19)</f>
        <v>5097427623.9099998</v>
      </c>
      <c r="H19" s="655">
        <f>SUM('State General Purpose'!X19,'State Ed Special Purpose'!H19,'Tuition Revenues'!H19)</f>
        <v>5326623578</v>
      </c>
      <c r="I19" s="655">
        <f>SUM('State General Purpose'!Y19,'State Ed Special Purpose'!I19,'Tuition Revenues'!I19)</f>
        <v>5813379653</v>
      </c>
      <c r="J19" s="655">
        <f>SUM('State General Purpose'!Z19,'State Ed Special Purpose'!J19,'Tuition Revenues'!J19)</f>
        <v>6172808825</v>
      </c>
      <c r="K19" s="655">
        <f>SUM('State General Purpose'!AA19,'State Ed Special Purpose'!K19,'Tuition Revenues'!K19)</f>
        <v>6681063663</v>
      </c>
      <c r="L19" s="655">
        <f>SUM('State General Purpose'!AB19,'State Ed Special Purpose'!L19,'Tuition Revenues'!L19)</f>
        <v>6967040334</v>
      </c>
      <c r="M19" s="655">
        <f>SUM('State General Purpose'!AC19,'State Ed Special Purpose'!M19,'Tuition Revenues'!M19)</f>
        <v>6934034167</v>
      </c>
      <c r="N19" s="655">
        <f>SUM('State General Purpose'!AD19,'State Ed Special Purpose'!N19,'Tuition Revenues'!N19)</f>
        <v>6260201776</v>
      </c>
      <c r="O19" s="655">
        <f>SUM('State General Purpose'!AE19,'State Ed Special Purpose'!O19,'Tuition Revenues'!O19)</f>
        <v>6413764838</v>
      </c>
      <c r="P19" s="654">
        <f>SUM('State General Purpose'!AG19,'State Ed Special Purpose'!P19,'Tuition Revenues'!P19)</f>
        <v>1869990610</v>
      </c>
      <c r="Q19" s="655">
        <f>SUM('State General Purpose'!AH19,'State Ed Special Purpose'!Q19,'Tuition Revenues'!Q19)</f>
        <v>2083791300</v>
      </c>
      <c r="R19" s="655">
        <f>SUM('State General Purpose'!AI19,'State Ed Special Purpose'!R19,'Tuition Revenues'!R19)</f>
        <v>2042621712</v>
      </c>
      <c r="S19" s="655">
        <f>SUM('State General Purpose'!AJ19,'State Ed Special Purpose'!S19,'Tuition Revenues'!S19)</f>
        <v>2143723604</v>
      </c>
      <c r="T19" s="655">
        <f>SUM('State General Purpose'!AK19,'State Ed Special Purpose'!T19,'Tuition Revenues'!T19)</f>
        <v>2325534011.3000002</v>
      </c>
      <c r="U19" s="655">
        <f>SUM('State General Purpose'!AL19,'State Ed Special Purpose'!U19,'Tuition Revenues'!U19)</f>
        <v>2616859085.25</v>
      </c>
      <c r="V19" s="655">
        <f>SUM('State General Purpose'!AM19,'State Ed Special Purpose'!V19,'Tuition Revenues'!V19)</f>
        <v>2889471701</v>
      </c>
      <c r="W19" s="655">
        <f>SUM('State General Purpose'!AN19,'State Ed Special Purpose'!W19,'Tuition Revenues'!W19)</f>
        <v>3388012799</v>
      </c>
      <c r="X19" s="655">
        <f>SUM('State General Purpose'!AO19,'State Ed Special Purpose'!X19,'Tuition Revenues'!X19)</f>
        <v>3603948614</v>
      </c>
      <c r="Y19" s="655">
        <f>SUM('State General Purpose'!AP19,'State Ed Special Purpose'!Y19,'Tuition Revenues'!Y19)</f>
        <v>3905419528</v>
      </c>
      <c r="Z19" s="655">
        <f>SUM('State General Purpose'!AQ19,'State Ed Special Purpose'!Z19,'Tuition Revenues'!Z19)</f>
        <v>4100639595</v>
      </c>
      <c r="AA19" s="655">
        <f>SUM('State General Purpose'!AR19,'State Ed Special Purpose'!AA19,'Tuition Revenues'!AA19)</f>
        <v>4096082751</v>
      </c>
      <c r="AB19" s="655">
        <f>SUM('State General Purpose'!AS19,'State Ed Special Purpose'!AB19,'Tuition Revenues'!AB19)</f>
        <v>3769003071</v>
      </c>
      <c r="AC19" s="655">
        <f>SUM('State General Purpose'!AT19,'State Ed Special Purpose'!AC19,'Tuition Revenues'!AC19)</f>
        <v>3797341879</v>
      </c>
      <c r="AD19" s="654">
        <f>SUM('State General Purpose'!AV19,'State Ed Special Purpose'!AD19,'Tuition Revenues'!AD19)</f>
        <v>311943394</v>
      </c>
      <c r="AE19" s="655">
        <f>SUM('State General Purpose'!AW19,'State Ed Special Purpose'!AE19,'Tuition Revenues'!AE19)</f>
        <v>369225961</v>
      </c>
      <c r="AF19" s="655">
        <f>SUM('State General Purpose'!AX19,'State Ed Special Purpose'!AF19,'Tuition Revenues'!AF19)</f>
        <v>371833245</v>
      </c>
      <c r="AG19" s="655">
        <f>SUM('State General Purpose'!AY19,'State Ed Special Purpose'!AG19,'Tuition Revenues'!AG19)</f>
        <v>386264012</v>
      </c>
      <c r="AH19" s="655">
        <f>SUM('State General Purpose'!AZ19,'State Ed Special Purpose'!AH19,'Tuition Revenues'!AH19)</f>
        <v>428610084.01999998</v>
      </c>
      <c r="AI19" s="655">
        <f>SUM('State General Purpose'!BA19,'State Ed Special Purpose'!AI19,'Tuition Revenues'!AI19)</f>
        <v>490674809.43000001</v>
      </c>
      <c r="AJ19" s="655">
        <f>SUM('State General Purpose'!BB19,'State Ed Special Purpose'!AJ19,'Tuition Revenues'!AJ19)</f>
        <v>349086885</v>
      </c>
      <c r="AK19" s="655">
        <f>SUM('State General Purpose'!BC19,'State Ed Special Purpose'!AK19,'Tuition Revenues'!AK19)</f>
        <v>308116680</v>
      </c>
      <c r="AL19" s="655">
        <f>SUM('State General Purpose'!BD19,'State Ed Special Purpose'!AL19,'Tuition Revenues'!AL19)</f>
        <v>601021094</v>
      </c>
      <c r="AM19" s="655">
        <f>SUM('State General Purpose'!BE19,'State Ed Special Purpose'!AM19,'Tuition Revenues'!AM19)</f>
        <v>646573611</v>
      </c>
      <c r="AN19" s="655">
        <f>SUM('State General Purpose'!BF19,'State Ed Special Purpose'!AN19,'Tuition Revenues'!AN19)</f>
        <v>654031401</v>
      </c>
      <c r="AO19" s="655">
        <f>SUM('State General Purpose'!BG19,'State Ed Special Purpose'!AO19,'Tuition Revenues'!AO19)</f>
        <v>658254833</v>
      </c>
      <c r="AP19" s="655">
        <f>SUM('State General Purpose'!BH19,'State Ed Special Purpose'!AP19,'Tuition Revenues'!AP19)</f>
        <v>587074896</v>
      </c>
      <c r="AQ19" s="655">
        <f>SUM('State General Purpose'!BI19,'State Ed Special Purpose'!AQ19,'Tuition Revenues'!AQ19)</f>
        <v>569317491</v>
      </c>
      <c r="AR19" s="654">
        <f>SUM('State General Purpose'!BK19,'State Ed Special Purpose'!AR19,'Tuition Revenues'!AR19)</f>
        <v>1116635837</v>
      </c>
      <c r="AS19" s="655">
        <f>SUM('State General Purpose'!BL19,'State Ed Special Purpose'!AS19,'Tuition Revenues'!AS19)</f>
        <v>1288439070</v>
      </c>
      <c r="AT19" s="655">
        <f>SUM('State General Purpose'!BM19,'State Ed Special Purpose'!AT19,'Tuition Revenues'!AT19)</f>
        <v>1348134923</v>
      </c>
      <c r="AU19" s="655">
        <f>SUM('State General Purpose'!BN19,'State Ed Special Purpose'!AU19,'Tuition Revenues'!AU19)</f>
        <v>1402789872</v>
      </c>
      <c r="AV19" s="655">
        <f>SUM('State General Purpose'!BO19,'State Ed Special Purpose'!AV19,'Tuition Revenues'!AV19)</f>
        <v>1537720680.02</v>
      </c>
      <c r="AW19" s="655">
        <f>SUM('State General Purpose'!BP19,'State Ed Special Purpose'!AW19,'Tuition Revenues'!AW19)</f>
        <v>1766556446.3400002</v>
      </c>
      <c r="AX19" s="655">
        <f>SUM('State General Purpose'!BQ19,'State Ed Special Purpose'!AX19,'Tuition Revenues'!AX19)</f>
        <v>1852868476</v>
      </c>
      <c r="AY19" s="655">
        <f>SUM('State General Purpose'!BR19,'State Ed Special Purpose'!AY19,'Tuition Revenues'!AY19)</f>
        <v>1851753608</v>
      </c>
      <c r="AZ19" s="655">
        <f>SUM('State General Purpose'!BS19,'State Ed Special Purpose'!AZ19,'Tuition Revenues'!AZ19)</f>
        <v>1728516959</v>
      </c>
      <c r="BA19" s="655">
        <f>SUM('State General Purpose'!BT19,'State Ed Special Purpose'!BA19,'Tuition Revenues'!BA19)</f>
        <v>1925554595</v>
      </c>
      <c r="BB19" s="655">
        <f>SUM('State General Purpose'!BU19,'State Ed Special Purpose'!BB19,'Tuition Revenues'!BB19)</f>
        <v>2039587398</v>
      </c>
      <c r="BC19" s="655">
        <f>SUM('State General Purpose'!BV19,'State Ed Special Purpose'!BC19,'Tuition Revenues'!BC19)</f>
        <v>1963695825</v>
      </c>
      <c r="BD19" s="655">
        <f>SUM('State General Purpose'!BW19,'State Ed Special Purpose'!BD19,'Tuition Revenues'!BD19)</f>
        <v>1699416481</v>
      </c>
      <c r="BE19" s="655">
        <f>SUM('State General Purpose'!BX19,'State Ed Special Purpose'!BE19,'Tuition Revenues'!BE19)</f>
        <v>1810999507</v>
      </c>
      <c r="BF19" s="654">
        <f>SUM('State General Purpose'!BZ19,'State Ed Special Purpose'!BF19,'Tuition Revenues'!BF19)</f>
        <v>113479900</v>
      </c>
      <c r="BG19" s="655">
        <f>SUM('State General Purpose'!CA19,'State Ed Special Purpose'!BG19,'Tuition Revenues'!BG19)</f>
        <v>81276751</v>
      </c>
      <c r="BH19" s="655">
        <f>SUM('State General Purpose'!CB19,'State Ed Special Purpose'!BH19,'Tuition Revenues'!BH19)</f>
        <v>89372712</v>
      </c>
      <c r="BI19" s="655">
        <f>SUM('State General Purpose'!CC19,'State Ed Special Purpose'!BI19,'Tuition Revenues'!BI19)</f>
        <v>93287256</v>
      </c>
      <c r="BJ19" s="655">
        <f>SUM('State General Purpose'!CD19,'State Ed Special Purpose'!BJ19,'Tuition Revenues'!BJ19)</f>
        <v>99207376.879999995</v>
      </c>
      <c r="BK19" s="655">
        <f>SUM('State General Purpose'!CE19,'State Ed Special Purpose'!BK19,'Tuition Revenues'!BK19)</f>
        <v>109328934.66</v>
      </c>
      <c r="BL19" s="655">
        <f>SUM('State General Purpose'!CF19,'State Ed Special Purpose'!BL19,'Tuition Revenues'!BL19)</f>
        <v>117432098</v>
      </c>
      <c r="BM19" s="655">
        <f>SUM('State General Purpose'!CG19,'State Ed Special Purpose'!BM19,'Tuition Revenues'!BM19)</f>
        <v>135167326</v>
      </c>
      <c r="BN19" s="655">
        <f>SUM('State General Purpose'!CH19,'State Ed Special Purpose'!BN19,'Tuition Revenues'!BN19)</f>
        <v>126940769</v>
      </c>
      <c r="BO19" s="655">
        <f>SUM('State General Purpose'!CI19,'State Ed Special Purpose'!BO19,'Tuition Revenues'!BO19)</f>
        <v>83500744</v>
      </c>
      <c r="BP19" s="655">
        <f>SUM('State General Purpose'!CJ19,'State Ed Special Purpose'!BP19,'Tuition Revenues'!BP19)</f>
        <v>50363897</v>
      </c>
      <c r="BQ19" s="655">
        <f>SUM('State General Purpose'!CK19,'State Ed Special Purpose'!BQ19,'Tuition Revenues'!BQ19)</f>
        <v>73548119</v>
      </c>
      <c r="BR19" s="655">
        <f>SUM('State General Purpose'!CL19,'State Ed Special Purpose'!BR19,'Tuition Revenues'!BR19)</f>
        <v>66964044</v>
      </c>
      <c r="BS19" s="655">
        <f>SUM('State General Purpose'!CM19,'State Ed Special Purpose'!BS19,'Tuition Revenues'!BS19)</f>
        <v>77408144</v>
      </c>
      <c r="BT19" s="654">
        <f>SUM('State General Purpose'!CO19,'State Ed Special Purpose'!BT19,'Tuition Revenues'!BT19)</f>
        <v>27609584</v>
      </c>
      <c r="BU19" s="655">
        <f>SUM('State General Purpose'!CP19,'State Ed Special Purpose'!BU19,'Tuition Revenues'!BU19)</f>
        <v>22138023</v>
      </c>
      <c r="BV19" s="655">
        <f>SUM('State General Purpose'!CQ19,'State Ed Special Purpose'!BV19,'Tuition Revenues'!BV19)</f>
        <v>21591313</v>
      </c>
      <c r="BW19" s="655">
        <f>SUM('State General Purpose'!CR19,'State Ed Special Purpose'!BW19,'Tuition Revenues'!BW19)</f>
        <v>24855760</v>
      </c>
      <c r="BX19" s="655">
        <f>SUM('State General Purpose'!CS19,'State Ed Special Purpose'!BX19,'Tuition Revenues'!BX19)</f>
        <v>25795112.869999997</v>
      </c>
      <c r="BY19" s="655">
        <f>SUM('State General Purpose'!CT19,'State Ed Special Purpose'!BY19,'Tuition Revenues'!BY19)</f>
        <v>91583445.229999989</v>
      </c>
      <c r="BZ19" s="655">
        <f>SUM('State General Purpose'!CU19,'State Ed Special Purpose'!BZ19,'Tuition Revenues'!BZ19)</f>
        <v>94290888</v>
      </c>
      <c r="CA19" s="655">
        <f>SUM('State General Purpose'!CV19,'State Ed Special Purpose'!CA19,'Tuition Revenues'!CA19)</f>
        <v>105089369</v>
      </c>
      <c r="CB19" s="655">
        <f>SUM('State General Purpose'!CW19,'State Ed Special Purpose'!CB19,'Tuition Revenues'!CB19)</f>
        <v>85786419</v>
      </c>
      <c r="CC19" s="655">
        <f>SUM('State General Purpose'!CX19,'State Ed Special Purpose'!CC19,'Tuition Revenues'!CC19)</f>
        <v>91189110</v>
      </c>
      <c r="CD19" s="655">
        <f>SUM('State General Purpose'!CY19,'State Ed Special Purpose'!CD19,'Tuition Revenues'!CD19)</f>
        <v>92967546</v>
      </c>
      <c r="CE19" s="655">
        <f>SUM('State General Purpose'!CZ19,'State Ed Special Purpose'!CE19,'Tuition Revenues'!CE19)</f>
        <v>111663283</v>
      </c>
      <c r="CF19" s="655">
        <f>SUM('State General Purpose'!DA19,'State Ed Special Purpose'!CF19,'Tuition Revenues'!CF19)</f>
        <v>107767325</v>
      </c>
      <c r="CG19" s="655">
        <f>SUM('State General Purpose'!DB19,'State Ed Special Purpose'!CG19,'Tuition Revenues'!CG19)</f>
        <v>126991462</v>
      </c>
      <c r="CH19" s="654">
        <f>SUM('State General Purpose'!DD19,'State Ed Special Purpose'!CH19,'Tuition Revenues'!CH19)</f>
        <v>59700325</v>
      </c>
      <c r="CI19" s="655">
        <f>SUM('State General Purpose'!DE19,'State Ed Special Purpose'!CI19,'Tuition Revenues'!CI19)</f>
        <v>62682634</v>
      </c>
      <c r="CJ19" s="655">
        <f>SUM('State General Purpose'!DF19,'State Ed Special Purpose'!CJ19,'Tuition Revenues'!CJ19)</f>
        <v>65316568</v>
      </c>
      <c r="CK19" s="655">
        <f>SUM('State General Purpose'!DG19,'State Ed Special Purpose'!CK19,'Tuition Revenues'!CK19)</f>
        <v>67322773</v>
      </c>
      <c r="CL19" s="655">
        <f>SUM('State General Purpose'!DH19,'State Ed Special Purpose'!CL19,'Tuition Revenues'!CL19)</f>
        <v>74028121.379999995</v>
      </c>
      <c r="CM19" s="655">
        <f>SUM('State General Purpose'!DI19,'State Ed Special Purpose'!CM19,'Tuition Revenues'!CM19)</f>
        <v>22424903</v>
      </c>
      <c r="CN19" s="655">
        <f>SUM('State General Purpose'!DJ19,'State Ed Special Purpose'!CN19,'Tuition Revenues'!CN19)</f>
        <v>23473530</v>
      </c>
      <c r="CO19" s="655">
        <f>SUM('State General Purpose'!DK19,'State Ed Special Purpose'!CO19,'Tuition Revenues'!CO19)</f>
        <v>25239871</v>
      </c>
      <c r="CP19" s="655">
        <f>SUM('State General Purpose'!DL19,'State Ed Special Purpose'!CP19,'Tuition Revenues'!CP19)</f>
        <v>26594970</v>
      </c>
      <c r="CQ19" s="655">
        <f>SUM('State General Purpose'!DM19,'State Ed Special Purpose'!CQ19,'Tuition Revenues'!CQ19)</f>
        <v>28826075</v>
      </c>
      <c r="CR19" s="655">
        <f>SUM('State General Purpose'!DN19,'State Ed Special Purpose'!CR19,'Tuition Revenues'!CR19)</f>
        <v>29450497</v>
      </c>
      <c r="CS19" s="655">
        <f>SUM('State General Purpose'!DO19,'State Ed Special Purpose'!CS19,'Tuition Revenues'!CS19)</f>
        <v>30789356</v>
      </c>
      <c r="CT19" s="655">
        <f>SUM('State General Purpose'!DP19,'State Ed Special Purpose'!CT19,'Tuition Revenues'!CT19)</f>
        <v>29975960</v>
      </c>
      <c r="CU19" s="655">
        <f>SUM('State General Purpose'!DQ19,'State Ed Special Purpose'!CU19,'Tuition Revenues'!CU19)</f>
        <v>31706357</v>
      </c>
      <c r="CV19" s="656">
        <f>SUM('State General Purpose'!DT19,'State Ed Special Purpose'!CV19,Local!B19,'Tuition Revenues'!CV19)</f>
        <v>1875621586</v>
      </c>
      <c r="CW19" s="655">
        <f>SUM('State General Purpose'!DU19,'State Ed Special Purpose'!CW19,Local!C19,'Tuition Revenues'!CW19)</f>
        <v>2006163437</v>
      </c>
      <c r="CX19" s="655">
        <f>SUM('State General Purpose'!DV19,'State Ed Special Purpose'!CX19,Local!D19,'Tuition Revenues'!CX19)</f>
        <v>2195803894</v>
      </c>
      <c r="CY19" s="655">
        <f>SUM('State General Purpose'!DW19,'State Ed Special Purpose'!CY19,Local!E19,'Tuition Revenues'!CY19)</f>
        <v>2340382717</v>
      </c>
      <c r="CZ19" s="655">
        <f>SUM('State General Purpose'!DX19,'State Ed Special Purpose'!CZ19,Local!F19,'Tuition Revenues'!CZ19)</f>
        <v>2533789218</v>
      </c>
      <c r="DA19" s="655">
        <f>SUM('State General Purpose'!DY19,'State Ed Special Purpose'!DA19,Local!G19,'Tuition Revenues'!DA19)</f>
        <v>2732171604.3899999</v>
      </c>
      <c r="DB19" s="655">
        <f>SUM('State General Purpose'!DZ19,'State Ed Special Purpose'!DB19,Local!H19,'Tuition Revenues'!DB19)</f>
        <v>2923995186</v>
      </c>
      <c r="DC19" s="655">
        <f>SUM('State General Purpose'!EA19,'State Ed Special Purpose'!DC19,Local!I19,'Tuition Revenues'!DC19)</f>
        <v>3282598295</v>
      </c>
      <c r="DD19" s="655">
        <f>SUM('State General Purpose'!EB19,'State Ed Special Purpose'!DD19,Local!J19,'Tuition Revenues'!DD19)</f>
        <v>3256399205</v>
      </c>
      <c r="DE19" s="655">
        <f>SUM('State General Purpose'!EC19,'State Ed Special Purpose'!DE19,Local!K19,'Tuition Revenues'!DE19)</f>
        <v>3729318940</v>
      </c>
      <c r="DF19" s="655">
        <f>SUM('State General Purpose'!ED19,'State Ed Special Purpose'!DF19,Local!L19,'Tuition Revenues'!DF19)</f>
        <v>3903712335</v>
      </c>
      <c r="DG19" s="655">
        <f>SUM('State General Purpose'!EE19,'State Ed Special Purpose'!DG19,Local!M19,'Tuition Revenues'!DG19)</f>
        <v>3743814264</v>
      </c>
      <c r="DH19" s="655">
        <f>SUM('State General Purpose'!EF19,'State Ed Special Purpose'!DH19,Local!N19,'Tuition Revenues'!DH19)</f>
        <v>3496170307</v>
      </c>
      <c r="DI19" s="655">
        <f>SUM('State General Purpose'!EG19,'State Ed Special Purpose'!DI19,Local!O19,'Tuition Revenues'!DI19)</f>
        <v>3721513723</v>
      </c>
      <c r="DJ19" s="654">
        <f>SUM('State General Purpose'!EH19,'State Ed Special Purpose'!DJ19,Local!P19,'Tuition Revenues'!DJ19)</f>
        <v>0</v>
      </c>
      <c r="DK19" s="655">
        <f>SUM('State General Purpose'!EI19,'State Ed Special Purpose'!DK19,Local!Q19,'Tuition Revenues'!DK19)</f>
        <v>0</v>
      </c>
      <c r="DL19" s="655">
        <f>SUM('State General Purpose'!EJ19,'State Ed Special Purpose'!DL19,Local!R19,'Tuition Revenues'!DL19)</f>
        <v>0</v>
      </c>
      <c r="DM19" s="655">
        <f>SUM('State General Purpose'!EK19,'State Ed Special Purpose'!DM19,Local!S19,'Tuition Revenues'!DM19)</f>
        <v>0</v>
      </c>
      <c r="DN19" s="655">
        <f>SUM('State General Purpose'!EL19,'State Ed Special Purpose'!DN19,Local!T19,'Tuition Revenues'!DN19)</f>
        <v>0</v>
      </c>
      <c r="DO19" s="655">
        <f>SUM('State General Purpose'!EM19,'State Ed Special Purpose'!DO19,Local!U19,'Tuition Revenues'!DO19)</f>
        <v>0</v>
      </c>
      <c r="DP19" s="655">
        <f>SUM('State General Purpose'!EN19,'State Ed Special Purpose'!DP19,Local!V19,'Tuition Revenues'!DP19)</f>
        <v>0</v>
      </c>
      <c r="DQ19" s="655">
        <f>SUM('State General Purpose'!EO19,'State Ed Special Purpose'!DQ19,Local!W19,'Tuition Revenues'!DQ19)</f>
        <v>168011430</v>
      </c>
      <c r="DR19" s="655">
        <f>SUM('State General Purpose'!EP19,'State Ed Special Purpose'!DR19,Local!X19,'Tuition Revenues'!DR19)</f>
        <v>196617380</v>
      </c>
      <c r="DS19" s="655">
        <f>SUM('State General Purpose'!EQ19,'State Ed Special Purpose'!DS19,Local!Y19,'Tuition Revenues'!DS19)</f>
        <v>213389620</v>
      </c>
      <c r="DT19" s="655">
        <f>SUM('State General Purpose'!ER19,'State Ed Special Purpose'!DT19,Local!Z19,'Tuition Revenues'!DT19)</f>
        <v>222114661</v>
      </c>
      <c r="DU19" s="655">
        <f>SUM('State General Purpose'!ES19,'State Ed Special Purpose'!DU19,Local!AA19,'Tuition Revenues'!DU19)</f>
        <v>174078922</v>
      </c>
      <c r="DV19" s="655">
        <f>SUM('State General Purpose'!ET19,'State Ed Special Purpose'!DV19,Local!AB19,'Tuition Revenues'!DV19)</f>
        <v>180404857</v>
      </c>
      <c r="DW19" s="654">
        <f>SUM('State General Purpose'!EU19,'State Ed Special Purpose'!DW19,Local!AC19,'Tuition Revenues'!DW19)</f>
        <v>1073420768</v>
      </c>
      <c r="DX19" s="657">
        <f>SUM('State General Purpose'!EV19,'State Ed Special Purpose'!DX19,Local!AD19,'Tuition Revenues'!DX19)</f>
        <v>1190268495</v>
      </c>
      <c r="DY19" s="657">
        <f>SUM('State General Purpose'!EW19,'State Ed Special Purpose'!DY19,Local!AE19,'Tuition Revenues'!DY19)</f>
        <v>1314822514</v>
      </c>
      <c r="DZ19" s="657">
        <f>SUM('State General Purpose'!EX19,'State Ed Special Purpose'!DZ19,Local!AF19,'Tuition Revenues'!DZ19)</f>
        <v>1431243371</v>
      </c>
      <c r="EA19" s="657">
        <f>SUM('State General Purpose'!EY19,'State Ed Special Purpose'!EA19,Local!AG19,'Tuition Revenues'!EA19)</f>
        <v>1544748361.6900001</v>
      </c>
      <c r="EB19" s="657">
        <f>SUM('State General Purpose'!EZ19,'State Ed Special Purpose'!EB19,Local!AH19,'Tuition Revenues'!EB19)</f>
        <v>1689738096</v>
      </c>
      <c r="EC19" s="657">
        <f>SUM('State General Purpose'!FA19,'State Ed Special Purpose'!EC19,Local!AI19,'Tuition Revenues'!EC19)</f>
        <v>1907157719</v>
      </c>
      <c r="ED19" s="657">
        <f>SUM('State General Purpose'!FB19,'State Ed Special Purpose'!ED19,Local!AJ19,'Tuition Revenues'!ED19)</f>
        <v>1812698161</v>
      </c>
      <c r="EE19" s="657">
        <f>SUM('State General Purpose'!FC19,'State Ed Special Purpose'!EE19,Local!AK19,'Tuition Revenues'!EE19)</f>
        <v>2091474098</v>
      </c>
      <c r="EF19" s="657">
        <f>SUM('State General Purpose'!FD19,'State Ed Special Purpose'!EF19,Local!AL19,'Tuition Revenues'!EF19)</f>
        <v>2297256267</v>
      </c>
      <c r="EG19" s="657">
        <f>SUM('State General Purpose'!FE19,'State Ed Special Purpose'!EG19,Local!AM19,'Tuition Revenues'!EG19)</f>
        <v>2268846105</v>
      </c>
      <c r="EH19" s="657">
        <f>SUM('State General Purpose'!FF19,'State Ed Special Purpose'!EH19,Local!AN19,'Tuition Revenues'!EH19)</f>
        <v>2076528141</v>
      </c>
      <c r="EI19" s="657">
        <f>SUM('State General Purpose'!FG19,'State Ed Special Purpose'!EI19,Local!AO19,'Tuition Revenues'!EI19)</f>
        <v>2109227215</v>
      </c>
      <c r="EJ19" s="654">
        <f>SUM('State General Purpose'!FH19,'State Ed Special Purpose'!EJ19,Local!AP19,'Tuition Revenues'!EJ19)</f>
        <v>454956139</v>
      </c>
      <c r="EK19" s="657">
        <f>SUM('State General Purpose'!FI19,'State Ed Special Purpose'!EK19,Local!AQ19,'Tuition Revenues'!EK19)</f>
        <v>482917844</v>
      </c>
      <c r="EL19" s="657">
        <f>SUM('State General Purpose'!FJ19,'State Ed Special Purpose'!EL19,Local!AR19,'Tuition Revenues'!EL19)</f>
        <v>512101599</v>
      </c>
      <c r="EM19" s="657">
        <f>SUM('State General Purpose'!FK19,'State Ed Special Purpose'!EM19,Local!AS19,'Tuition Revenues'!EM19)</f>
        <v>558271522</v>
      </c>
      <c r="EN19" s="657">
        <f>SUM('State General Purpose'!FL19,'State Ed Special Purpose'!EN19,Local!AT19,'Tuition Revenues'!EN19)</f>
        <v>603902696.66000009</v>
      </c>
      <c r="EO19" s="657">
        <f>SUM('State General Purpose'!FM19,'State Ed Special Purpose'!EO19,Local!AU19,'Tuition Revenues'!EO19)</f>
        <v>595598633</v>
      </c>
      <c r="EP19" s="657">
        <f>SUM('State General Purpose'!FN19,'State Ed Special Purpose'!EP19,Local!AV19,'Tuition Revenues'!EP19)</f>
        <v>646350404</v>
      </c>
      <c r="EQ19" s="657">
        <f>SUM('State General Purpose'!FO19,'State Ed Special Purpose'!EQ19,Local!AW19,'Tuition Revenues'!EQ19)</f>
        <v>557742360</v>
      </c>
      <c r="ER19" s="657">
        <f>SUM('State General Purpose'!FP19,'State Ed Special Purpose'!ER19,Local!AX19,'Tuition Revenues'!ER19)</f>
        <v>612570407</v>
      </c>
      <c r="ES19" s="657">
        <f>SUM('State General Purpose'!FQ19,'State Ed Special Purpose'!ES19,Local!AY19,'Tuition Revenues'!ES19)</f>
        <v>558015749</v>
      </c>
      <c r="ET19" s="657">
        <f>SUM('State General Purpose'!FR19,'State Ed Special Purpose'!ET19,Local!AZ19,'Tuition Revenues'!ET19)</f>
        <v>581543290</v>
      </c>
      <c r="EU19" s="657">
        <f>SUM('State General Purpose'!FS19,'State Ed Special Purpose'!EU19,Local!BA19,'Tuition Revenues'!EU19)</f>
        <v>552523131</v>
      </c>
      <c r="EV19" s="657">
        <f>SUM('State General Purpose'!FT19,'State Ed Special Purpose'!EV19,Local!BB19,'Tuition Revenues'!EV19)</f>
        <v>557240473</v>
      </c>
      <c r="EW19" s="654">
        <f>SUM('State General Purpose'!FU19,'State Ed Special Purpose'!EW19,Local!BC19,'Tuition Revenues'!EW19)</f>
        <v>122071141</v>
      </c>
      <c r="EX19" s="657">
        <f>SUM('State General Purpose'!FV19,'State Ed Special Purpose'!EX19,Local!BD19,'Tuition Revenues'!EX19)</f>
        <v>128743863</v>
      </c>
      <c r="EY19" s="657">
        <f>SUM('State General Purpose'!FW19,'State Ed Special Purpose'!EY19,Local!BE19,'Tuition Revenues'!EY19)</f>
        <v>101690643</v>
      </c>
      <c r="EZ19" s="657">
        <f>SUM('State General Purpose'!FX19,'State Ed Special Purpose'!EZ19,Local!BF19,'Tuition Revenues'!EZ19)</f>
        <v>89960646</v>
      </c>
      <c r="FA19" s="657">
        <f>SUM('State General Purpose'!FY19,'State Ed Special Purpose'!FA19,Local!BG19,'Tuition Revenues'!FA19)</f>
        <v>97290856.289999992</v>
      </c>
      <c r="FB19" s="657">
        <f>SUM('State General Purpose'!FZ19,'State Ed Special Purpose'!FB19,Local!BH19,'Tuition Revenues'!FB19)</f>
        <v>118048802</v>
      </c>
      <c r="FC19" s="657">
        <f>SUM('State General Purpose'!GA19,'State Ed Special Purpose'!FC19,Local!BI19,'Tuition Revenues'!FC19)</f>
        <v>125946211</v>
      </c>
      <c r="FD19" s="657">
        <f>SUM('State General Purpose'!GB19,'State Ed Special Purpose'!FD19,Local!BJ19,'Tuition Revenues'!FD19)</f>
        <v>125517758</v>
      </c>
      <c r="FE19" s="657">
        <f>SUM('State General Purpose'!GC19,'State Ed Special Purpose'!FE19,Local!BK19,'Tuition Revenues'!FE19)</f>
        <v>139768166</v>
      </c>
      <c r="FF19" s="657">
        <f>SUM('State General Purpose'!GD19,'State Ed Special Purpose'!FF19,Local!BL19,'Tuition Revenues'!FF19)</f>
        <v>127576488</v>
      </c>
      <c r="FG19" s="657">
        <f>SUM('State General Purpose'!GE19,'State Ed Special Purpose'!FG19,Local!BM19,'Tuition Revenues'!FG19)</f>
        <v>106938858</v>
      </c>
      <c r="FH19" s="657">
        <f>SUM('State General Purpose'!GF19,'State Ed Special Purpose'!FH19,Local!BN19,'Tuition Revenues'!FH19)</f>
        <v>91198652</v>
      </c>
      <c r="FI19" s="657">
        <f>SUM('State General Purpose'!GG19,'State Ed Special Purpose'!FI19,Local!BO19,'Tuition Revenues'!FI19)</f>
        <v>94525868</v>
      </c>
      <c r="FJ19" s="658">
        <f>SUM('State General Purpose'!GI19,'State Ed Special Purpose'!FJ19,Local!BP19,'Tuition Revenues'!FJ19)</f>
        <v>0</v>
      </c>
      <c r="FK19" s="657">
        <f>SUM('State General Purpose'!GJ19,'State Ed Special Purpose'!FK19,Local!BQ19,'Tuition Revenues'!FK19)</f>
        <v>0</v>
      </c>
      <c r="FL19" s="657">
        <f>SUM('State General Purpose'!GK19,'State Ed Special Purpose'!FL19,Local!BR19,'Tuition Revenues'!FL19)</f>
        <v>0</v>
      </c>
      <c r="FM19" s="657">
        <f>SUM('State General Purpose'!GL19,'State Ed Special Purpose'!FM19,Local!BS19,'Tuition Revenues'!FM19)</f>
        <v>0</v>
      </c>
      <c r="FN19" s="657">
        <f>SUM('State General Purpose'!GM19,'State Ed Special Purpose'!FN19,Local!BT19,'Tuition Revenues'!FN19)</f>
        <v>0</v>
      </c>
      <c r="FO19" s="657">
        <f>SUM('State General Purpose'!GN19,'State Ed Special Purpose'!FO19,Local!BU19,'Tuition Revenues'!FO19)</f>
        <v>0</v>
      </c>
      <c r="FP19" s="657">
        <f>SUM('State General Purpose'!GO19,'State Ed Special Purpose'!FP19,Local!BV19,'Tuition Revenues'!FP19)</f>
        <v>0</v>
      </c>
      <c r="FQ19" s="657">
        <f>SUM('State General Purpose'!GP19,'State Ed Special Purpose'!FQ19,Local!BW19,'Tuition Revenues'!FQ19)</f>
        <v>0</v>
      </c>
      <c r="FR19" s="657">
        <f>SUM('State General Purpose'!GQ19,'State Ed Special Purpose'!FR19,Local!BX19,'Tuition Revenues'!FR19)</f>
        <v>0</v>
      </c>
      <c r="FS19" s="657">
        <f>SUM('State General Purpose'!GR19,'State Ed Special Purpose'!FS19,Local!BY19,'Tuition Revenues'!FS19)</f>
        <v>0</v>
      </c>
      <c r="FT19" s="657">
        <f>SUM('State General Purpose'!GS19,'State Ed Special Purpose'!FT19,Local!BZ19,'Tuition Revenues'!FT19)</f>
        <v>0</v>
      </c>
      <c r="FU19" s="657">
        <f>SUM('State General Purpose'!GT19,'State Ed Special Purpose'!FU19,Local!CA19,'Tuition Revenues'!FU19)</f>
        <v>0</v>
      </c>
      <c r="FV19" s="657">
        <f>SUM('State General Purpose'!GU19,'State Ed Special Purpose'!FV19,Local!CB19,'Tuition Revenues'!FV19)</f>
        <v>0</v>
      </c>
      <c r="FW19" s="657">
        <f>SUM('State General Purpose'!GV19,'State Ed Special Purpose'!FW19,Local!CC19,'Tuition Revenues'!FW19)</f>
        <v>0</v>
      </c>
      <c r="FX19" s="654">
        <f>SUM('State General Purpose'!GW19,'State Ed Special Purpose'!FX19,Local!CD19,'Tuition Revenues'!FX19)</f>
        <v>0</v>
      </c>
      <c r="FY19" s="657">
        <f>SUM('State General Purpose'!GX19,'State Ed Special Purpose'!FY19,Local!CE19,'Tuition Revenues'!FY19)</f>
        <v>0</v>
      </c>
      <c r="FZ19" s="657">
        <f>SUM('State General Purpose'!GY19,'State Ed Special Purpose'!FZ19,Local!CF19,'Tuition Revenues'!FZ19)</f>
        <v>0</v>
      </c>
      <c r="GA19" s="657">
        <f>SUM('State General Purpose'!GZ19,'State Ed Special Purpose'!GA19,Local!CG19,'Tuition Revenues'!GA19)</f>
        <v>0</v>
      </c>
      <c r="GB19" s="657">
        <f>SUM('State General Purpose'!HA19,'State Ed Special Purpose'!GB19,Local!CH19,'Tuition Revenues'!GB19)</f>
        <v>0</v>
      </c>
      <c r="GC19" s="657">
        <f>SUM('State General Purpose'!HB19,'State Ed Special Purpose'!GC19,Local!CI19,'Tuition Revenues'!GC19)</f>
        <v>0</v>
      </c>
      <c r="GD19" s="657">
        <f>SUM('State General Purpose'!HC19,'State Ed Special Purpose'!GD19,Local!CJ19,'Tuition Revenues'!GD19)</f>
        <v>0</v>
      </c>
      <c r="GE19" s="657">
        <f>SUM('State General Purpose'!HD19,'State Ed Special Purpose'!GE19,Local!CK19,'Tuition Revenues'!GE19)</f>
        <v>0</v>
      </c>
      <c r="GF19" s="657">
        <f>SUM('State General Purpose'!HE19,'State Ed Special Purpose'!GF19,Local!CL19,'Tuition Revenues'!GF19)</f>
        <v>0</v>
      </c>
      <c r="GG19" s="657">
        <f>SUM('State General Purpose'!HF19,'State Ed Special Purpose'!GG19,Local!CM19,'Tuition Revenues'!GG19)</f>
        <v>0</v>
      </c>
      <c r="GH19" s="657">
        <f>SUM('State General Purpose'!HG19,'State Ed Special Purpose'!GH19,Local!CN19,'Tuition Revenues'!GH19)</f>
        <v>0</v>
      </c>
      <c r="GI19" s="657">
        <f>SUM('State General Purpose'!HH19,'State Ed Special Purpose'!GI19,Local!CO19,'Tuition Revenues'!GI19)</f>
        <v>0</v>
      </c>
      <c r="GJ19" s="657">
        <f>SUM('State General Purpose'!HI19,'State Ed Special Purpose'!GJ19,Local!CP19,'Tuition Revenues'!GJ19)</f>
        <v>0</v>
      </c>
      <c r="GK19" s="654">
        <f>SUM('State General Purpose'!HJ19,'State Ed Special Purpose'!GK19,Local!CQ19,'Tuition Revenues'!GK19)</f>
        <v>0</v>
      </c>
      <c r="GL19" s="657">
        <f>SUM('State General Purpose'!HK19,'State Ed Special Purpose'!GL19,Local!CR19,'Tuition Revenues'!GL19)</f>
        <v>0</v>
      </c>
      <c r="GM19" s="657">
        <f>SUM('State General Purpose'!HL19,'State Ed Special Purpose'!GM19,Local!CS19,'Tuition Revenues'!GM19)</f>
        <v>0</v>
      </c>
      <c r="GN19" s="657">
        <f>SUM('State General Purpose'!HM19,'State Ed Special Purpose'!GN19,Local!CT19,'Tuition Revenues'!GN19)</f>
        <v>0</v>
      </c>
      <c r="GO19" s="657">
        <f>SUM('State General Purpose'!HN19,'State Ed Special Purpose'!GO19,Local!CU19,'Tuition Revenues'!GO19)</f>
        <v>0</v>
      </c>
      <c r="GP19" s="657">
        <f>SUM('State General Purpose'!HO19,'State Ed Special Purpose'!GP19,Local!CV19,'Tuition Revenues'!GP19)</f>
        <v>0</v>
      </c>
      <c r="GQ19" s="657">
        <f>SUM('State General Purpose'!HP19,'State Ed Special Purpose'!GQ19,Local!CW19,'Tuition Revenues'!GQ19)</f>
        <v>0</v>
      </c>
      <c r="GR19" s="657">
        <f>SUM('State General Purpose'!HQ19,'State Ed Special Purpose'!GR19,Local!CX19,'Tuition Revenues'!GR19)</f>
        <v>0</v>
      </c>
      <c r="GS19" s="657">
        <f>SUM('State General Purpose'!HR19,'State Ed Special Purpose'!GS19,Local!CY19,'Tuition Revenues'!GS19)</f>
        <v>0</v>
      </c>
      <c r="GT19" s="657">
        <f>SUM('State General Purpose'!HS19,'State Ed Special Purpose'!GT19,Local!CZ19,'Tuition Revenues'!GT19)</f>
        <v>0</v>
      </c>
      <c r="GU19" s="657">
        <f>SUM('State General Purpose'!HT19,'State Ed Special Purpose'!GU19,Local!DA19,'Tuition Revenues'!GU19)</f>
        <v>0</v>
      </c>
      <c r="GV19" s="657">
        <f>SUM('State General Purpose'!HU19,'State Ed Special Purpose'!GV19,Local!DB19,'Tuition Revenues'!GV19)</f>
        <v>0</v>
      </c>
      <c r="GW19" s="657">
        <f>SUM('State General Purpose'!HV19,'State Ed Special Purpose'!GW19,Local!DC19,'Tuition Revenues'!GW19)</f>
        <v>0</v>
      </c>
    </row>
    <row r="20" spans="1:205" s="205" customFormat="1" ht="12.75" customHeight="1">
      <c r="A20" s="653" t="s">
        <v>13</v>
      </c>
      <c r="B20" s="654">
        <f>SUM('State General Purpose'!R20,'State Ed Special Purpose'!B20,'Tuition Revenues'!B20)</f>
        <v>1653309698</v>
      </c>
      <c r="C20" s="655">
        <f>SUM('State General Purpose'!S20,'State Ed Special Purpose'!C20,'Tuition Revenues'!C20)</f>
        <v>1674962888</v>
      </c>
      <c r="D20" s="655">
        <f>SUM('State General Purpose'!T20,'State Ed Special Purpose'!D20,'Tuition Revenues'!D20)</f>
        <v>1610195660</v>
      </c>
      <c r="E20" s="655">
        <f>SUM('State General Purpose'!U20,'State Ed Special Purpose'!E20,'Tuition Revenues'!E20)</f>
        <v>1717100659</v>
      </c>
      <c r="F20" s="655">
        <f>SUM('State General Purpose'!V20,'State Ed Special Purpose'!F20,'Tuition Revenues'!F20)</f>
        <v>1897588736</v>
      </c>
      <c r="G20" s="655">
        <f>SUM('State General Purpose'!W20,'State Ed Special Purpose'!G20,'Tuition Revenues'!G20)</f>
        <v>2051990479</v>
      </c>
      <c r="H20" s="655">
        <f>SUM('State General Purpose'!X20,'State Ed Special Purpose'!H20,'Tuition Revenues'!H20)</f>
        <v>2356948768</v>
      </c>
      <c r="I20" s="655">
        <f>SUM('State General Purpose'!Y20,'State Ed Special Purpose'!I20,'Tuition Revenues'!I20)</f>
        <v>2401420736</v>
      </c>
      <c r="J20" s="655">
        <f>SUM('State General Purpose'!Z20,'State Ed Special Purpose'!J20,'Tuition Revenues'!J20)</f>
        <v>2531795105</v>
      </c>
      <c r="K20" s="655">
        <f>SUM('State General Purpose'!AA20,'State Ed Special Purpose'!K20,'Tuition Revenues'!K20)</f>
        <v>2488884695</v>
      </c>
      <c r="L20" s="655">
        <f>SUM('State General Purpose'!AB20,'State Ed Special Purpose'!L20,'Tuition Revenues'!L20)</f>
        <v>2634166450</v>
      </c>
      <c r="M20" s="655">
        <f>SUM('State General Purpose'!AC20,'State Ed Special Purpose'!M20,'Tuition Revenues'!M20)</f>
        <v>2897465952</v>
      </c>
      <c r="N20" s="655">
        <f>SUM('State General Purpose'!AD20,'State Ed Special Purpose'!N20,'Tuition Revenues'!N20)</f>
        <v>3043792287</v>
      </c>
      <c r="O20" s="655">
        <f>SUM('State General Purpose'!AE20,'State Ed Special Purpose'!O20,'Tuition Revenues'!O20)</f>
        <v>3116908572</v>
      </c>
      <c r="P20" s="654">
        <f>SUM('State General Purpose'!AG20,'State Ed Special Purpose'!P20,'Tuition Revenues'!P20)</f>
        <v>640068978</v>
      </c>
      <c r="Q20" s="655">
        <f>SUM('State General Purpose'!AH20,'State Ed Special Purpose'!Q20,'Tuition Revenues'!Q20)</f>
        <v>653356452</v>
      </c>
      <c r="R20" s="655">
        <f>SUM('State General Purpose'!AI20,'State Ed Special Purpose'!R20,'Tuition Revenues'!R20)</f>
        <v>613330072</v>
      </c>
      <c r="S20" s="655">
        <f>SUM('State General Purpose'!AJ20,'State Ed Special Purpose'!S20,'Tuition Revenues'!S20)</f>
        <v>651017390</v>
      </c>
      <c r="T20" s="655">
        <f>SUM('State General Purpose'!AK20,'State Ed Special Purpose'!T20,'Tuition Revenues'!T20)</f>
        <v>698606418</v>
      </c>
      <c r="U20" s="655">
        <f>SUM('State General Purpose'!AL20,'State Ed Special Purpose'!U20,'Tuition Revenues'!U20)</f>
        <v>740865803</v>
      </c>
      <c r="V20" s="655">
        <f>SUM('State General Purpose'!AM20,'State Ed Special Purpose'!V20,'Tuition Revenues'!V20)</f>
        <v>845888822</v>
      </c>
      <c r="W20" s="655">
        <f>SUM('State General Purpose'!AN20,'State Ed Special Purpose'!W20,'Tuition Revenues'!W20)</f>
        <v>1149645290</v>
      </c>
      <c r="X20" s="655">
        <f>SUM('State General Purpose'!AO20,'State Ed Special Purpose'!X20,'Tuition Revenues'!X20)</f>
        <v>1417048385</v>
      </c>
      <c r="Y20" s="655">
        <f>SUM('State General Purpose'!AP20,'State Ed Special Purpose'!Y20,'Tuition Revenues'!Y20)</f>
        <v>1406152271</v>
      </c>
      <c r="Z20" s="655">
        <f>SUM('State General Purpose'!AQ20,'State Ed Special Purpose'!Z20,'Tuition Revenues'!Z20)</f>
        <v>1491446875</v>
      </c>
      <c r="AA20" s="655">
        <f>SUM('State General Purpose'!AR20,'State Ed Special Purpose'!AA20,'Tuition Revenues'!AA20)</f>
        <v>1637554315</v>
      </c>
      <c r="AB20" s="655">
        <f>SUM('State General Purpose'!AS20,'State Ed Special Purpose'!AB20,'Tuition Revenues'!AB20)</f>
        <v>1755954559</v>
      </c>
      <c r="AC20" s="655">
        <f>SUM('State General Purpose'!AT20,'State Ed Special Purpose'!AC20,'Tuition Revenues'!AC20)</f>
        <v>1776568435</v>
      </c>
      <c r="AD20" s="654">
        <f>SUM('State General Purpose'!AV20,'State Ed Special Purpose'!AD20,'Tuition Revenues'!AD20)</f>
        <v>633467418</v>
      </c>
      <c r="AE20" s="655">
        <f>SUM('State General Purpose'!AW20,'State Ed Special Purpose'!AE20,'Tuition Revenues'!AE20)</f>
        <v>639399018</v>
      </c>
      <c r="AF20" s="655">
        <f>SUM('State General Purpose'!AX20,'State Ed Special Purpose'!AF20,'Tuition Revenues'!AF20)</f>
        <v>615810098</v>
      </c>
      <c r="AG20" s="655">
        <f>SUM('State General Purpose'!AY20,'State Ed Special Purpose'!AG20,'Tuition Revenues'!AG20)</f>
        <v>654227657</v>
      </c>
      <c r="AH20" s="655">
        <f>SUM('State General Purpose'!AZ20,'State Ed Special Purpose'!AH20,'Tuition Revenues'!AH20)</f>
        <v>740991733</v>
      </c>
      <c r="AI20" s="655">
        <f>SUM('State General Purpose'!BA20,'State Ed Special Purpose'!AI20,'Tuition Revenues'!AI20)</f>
        <v>809784711</v>
      </c>
      <c r="AJ20" s="655">
        <f>SUM('State General Purpose'!BB20,'State Ed Special Purpose'!AJ20,'Tuition Revenues'!AJ20)</f>
        <v>945348912</v>
      </c>
      <c r="AK20" s="655">
        <f>SUM('State General Purpose'!BC20,'State Ed Special Purpose'!AK20,'Tuition Revenues'!AK20)</f>
        <v>659620899</v>
      </c>
      <c r="AL20" s="655">
        <f>SUM('State General Purpose'!BD20,'State Ed Special Purpose'!AL20,'Tuition Revenues'!AL20)</f>
        <v>492731419</v>
      </c>
      <c r="AM20" s="655">
        <f>SUM('State General Purpose'!BE20,'State Ed Special Purpose'!AM20,'Tuition Revenues'!AM20)</f>
        <v>483147416</v>
      </c>
      <c r="AN20" s="655">
        <f>SUM('State General Purpose'!BF20,'State Ed Special Purpose'!AN20,'Tuition Revenues'!AN20)</f>
        <v>512739815</v>
      </c>
      <c r="AO20" s="655">
        <f>SUM('State General Purpose'!BG20,'State Ed Special Purpose'!AO20,'Tuition Revenues'!AO20)</f>
        <v>596915153</v>
      </c>
      <c r="AP20" s="655">
        <f>SUM('State General Purpose'!BH20,'State Ed Special Purpose'!AP20,'Tuition Revenues'!AP20)</f>
        <v>601410593</v>
      </c>
      <c r="AQ20" s="655">
        <f>SUM('State General Purpose'!BI20,'State Ed Special Purpose'!AQ20,'Tuition Revenues'!AQ20)</f>
        <v>612675375</v>
      </c>
      <c r="AR20" s="654">
        <f>SUM('State General Purpose'!BK20,'State Ed Special Purpose'!AR20,'Tuition Revenues'!AR20)</f>
        <v>172401003</v>
      </c>
      <c r="AS20" s="655">
        <f>SUM('State General Purpose'!BL20,'State Ed Special Purpose'!AS20,'Tuition Revenues'!AS20)</f>
        <v>173870626</v>
      </c>
      <c r="AT20" s="655">
        <f>SUM('State General Purpose'!BM20,'State Ed Special Purpose'!AT20,'Tuition Revenues'!AT20)</f>
        <v>170368939</v>
      </c>
      <c r="AU20" s="655">
        <f>SUM('State General Purpose'!BN20,'State Ed Special Purpose'!AU20,'Tuition Revenues'!AU20)</f>
        <v>187772479</v>
      </c>
      <c r="AV20" s="655">
        <f>SUM('State General Purpose'!BO20,'State Ed Special Purpose'!AV20,'Tuition Revenues'!AV20)</f>
        <v>207602366</v>
      </c>
      <c r="AW20" s="655">
        <f>SUM('State General Purpose'!BP20,'State Ed Special Purpose'!AW20,'Tuition Revenues'!AW20)</f>
        <v>237148112</v>
      </c>
      <c r="AX20" s="655">
        <f>SUM('State General Purpose'!BQ20,'State Ed Special Purpose'!AX20,'Tuition Revenues'!AX20)</f>
        <v>271412982</v>
      </c>
      <c r="AY20" s="655">
        <f>SUM('State General Purpose'!BR20,'State Ed Special Purpose'!AY20,'Tuition Revenues'!AY20)</f>
        <v>287211401</v>
      </c>
      <c r="AZ20" s="655">
        <f>SUM('State General Purpose'!BS20,'State Ed Special Purpose'!AZ20,'Tuition Revenues'!AZ20)</f>
        <v>284459542</v>
      </c>
      <c r="BA20" s="655">
        <f>SUM('State General Purpose'!BT20,'State Ed Special Purpose'!BA20,'Tuition Revenues'!BA20)</f>
        <v>276297027</v>
      </c>
      <c r="BB20" s="655">
        <f>SUM('State General Purpose'!BU20,'State Ed Special Purpose'!BB20,'Tuition Revenues'!BB20)</f>
        <v>292812217</v>
      </c>
      <c r="BC20" s="655">
        <f>SUM('State General Purpose'!BV20,'State Ed Special Purpose'!BC20,'Tuition Revenues'!BC20)</f>
        <v>303131040</v>
      </c>
      <c r="BD20" s="655">
        <f>SUM('State General Purpose'!BW20,'State Ed Special Purpose'!BD20,'Tuition Revenues'!BD20)</f>
        <v>609586758</v>
      </c>
      <c r="BE20" s="655">
        <f>SUM('State General Purpose'!BX20,'State Ed Special Purpose'!BE20,'Tuition Revenues'!BE20)</f>
        <v>647301055</v>
      </c>
      <c r="BF20" s="654">
        <f>SUM('State General Purpose'!BZ20,'State Ed Special Purpose'!BF20,'Tuition Revenues'!BF20)</f>
        <v>99930915</v>
      </c>
      <c r="BG20" s="655">
        <f>SUM('State General Purpose'!CA20,'State Ed Special Purpose'!BG20,'Tuition Revenues'!BG20)</f>
        <v>101010850</v>
      </c>
      <c r="BH20" s="655">
        <f>SUM('State General Purpose'!CB20,'State Ed Special Purpose'!BH20,'Tuition Revenues'!BH20)</f>
        <v>107228827</v>
      </c>
      <c r="BI20" s="655">
        <f>SUM('State General Purpose'!CC20,'State Ed Special Purpose'!BI20,'Tuition Revenues'!BI20)</f>
        <v>146285085</v>
      </c>
      <c r="BJ20" s="655">
        <f>SUM('State General Purpose'!CD20,'State Ed Special Purpose'!BJ20,'Tuition Revenues'!BJ20)</f>
        <v>158799053</v>
      </c>
      <c r="BK20" s="655">
        <f>SUM('State General Purpose'!CE20,'State Ed Special Purpose'!BK20,'Tuition Revenues'!BK20)</f>
        <v>165863498</v>
      </c>
      <c r="BL20" s="655">
        <f>SUM('State General Purpose'!CF20,'State Ed Special Purpose'!BL20,'Tuition Revenues'!BL20)</f>
        <v>179137287</v>
      </c>
      <c r="BM20" s="655">
        <f>SUM('State General Purpose'!CG20,'State Ed Special Purpose'!BM20,'Tuition Revenues'!BM20)</f>
        <v>185068938</v>
      </c>
      <c r="BN20" s="655">
        <f>SUM('State General Purpose'!CH20,'State Ed Special Purpose'!BN20,'Tuition Revenues'!BN20)</f>
        <v>160202743</v>
      </c>
      <c r="BO20" s="655">
        <f>SUM('State General Purpose'!CI20,'State Ed Special Purpose'!BO20,'Tuition Revenues'!BO20)</f>
        <v>155468648</v>
      </c>
      <c r="BP20" s="655">
        <f>SUM('State General Purpose'!CJ20,'State Ed Special Purpose'!BP20,'Tuition Revenues'!BP20)</f>
        <v>162386378</v>
      </c>
      <c r="BQ20" s="655">
        <f>SUM('State General Purpose'!CK20,'State Ed Special Purpose'!BQ20,'Tuition Revenues'!BQ20)</f>
        <v>228470279</v>
      </c>
      <c r="BR20" s="655">
        <f>SUM('State General Purpose'!CL20,'State Ed Special Purpose'!BR20,'Tuition Revenues'!BR20)</f>
        <v>0</v>
      </c>
      <c r="BS20" s="655">
        <f>SUM('State General Purpose'!CM20,'State Ed Special Purpose'!BS20,'Tuition Revenues'!BS20)</f>
        <v>0</v>
      </c>
      <c r="BT20" s="654">
        <f>SUM('State General Purpose'!CO20,'State Ed Special Purpose'!BT20,'Tuition Revenues'!BT20)</f>
        <v>28901206</v>
      </c>
      <c r="BU20" s="655">
        <f>SUM('State General Purpose'!CP20,'State Ed Special Purpose'!BU20,'Tuition Revenues'!BU20)</f>
        <v>29535702</v>
      </c>
      <c r="BV20" s="655">
        <f>SUM('State General Purpose'!CQ20,'State Ed Special Purpose'!BV20,'Tuition Revenues'!BV20)</f>
        <v>57942081</v>
      </c>
      <c r="BW20" s="655">
        <f>SUM('State General Purpose'!CR20,'State Ed Special Purpose'!BW20,'Tuition Revenues'!BW20)</f>
        <v>29397743</v>
      </c>
      <c r="BX20" s="655">
        <f>SUM('State General Purpose'!CS20,'State Ed Special Purpose'!BX20,'Tuition Revenues'!BX20)</f>
        <v>77460425</v>
      </c>
      <c r="BY20" s="655">
        <f>SUM('State General Purpose'!CT20,'State Ed Special Purpose'!BY20,'Tuition Revenues'!BY20)</f>
        <v>82397839</v>
      </c>
      <c r="BZ20" s="655">
        <f>SUM('State General Purpose'!CU20,'State Ed Special Purpose'!BZ20,'Tuition Revenues'!BZ20)</f>
        <v>95478068</v>
      </c>
      <c r="CA20" s="655">
        <f>SUM('State General Purpose'!CV20,'State Ed Special Purpose'!CA20,'Tuition Revenues'!CA20)</f>
        <v>99811541</v>
      </c>
      <c r="CB20" s="655">
        <f>SUM('State General Purpose'!CW20,'State Ed Special Purpose'!CB20,'Tuition Revenues'!CB20)</f>
        <v>156924669</v>
      </c>
      <c r="CC20" s="655">
        <f>SUM('State General Purpose'!CX20,'State Ed Special Purpose'!CC20,'Tuition Revenues'!CC20)</f>
        <v>149363145</v>
      </c>
      <c r="CD20" s="655">
        <f>SUM('State General Purpose'!CY20,'State Ed Special Purpose'!CD20,'Tuition Revenues'!CD20)</f>
        <v>156224617</v>
      </c>
      <c r="CE20" s="655">
        <f>SUM('State General Purpose'!CZ20,'State Ed Special Purpose'!CE20,'Tuition Revenues'!CE20)</f>
        <v>111793152</v>
      </c>
      <c r="CF20" s="655">
        <f>SUM('State General Purpose'!DA20,'State Ed Special Purpose'!CF20,'Tuition Revenues'!CF20)</f>
        <v>56676241</v>
      </c>
      <c r="CG20" s="655">
        <f>SUM('State General Purpose'!DB20,'State Ed Special Purpose'!CG20,'Tuition Revenues'!CG20)</f>
        <v>59386252</v>
      </c>
      <c r="CH20" s="654">
        <f>SUM('State General Purpose'!DD20,'State Ed Special Purpose'!CH20,'Tuition Revenues'!CH20)</f>
        <v>78540178</v>
      </c>
      <c r="CI20" s="655">
        <f>SUM('State General Purpose'!DE20,'State Ed Special Purpose'!CI20,'Tuition Revenues'!CI20)</f>
        <v>77790240</v>
      </c>
      <c r="CJ20" s="655">
        <f>SUM('State General Purpose'!DF20,'State Ed Special Purpose'!CJ20,'Tuition Revenues'!CJ20)</f>
        <v>45515643</v>
      </c>
      <c r="CK20" s="655">
        <f>SUM('State General Purpose'!DG20,'State Ed Special Purpose'!CK20,'Tuition Revenues'!CK20)</f>
        <v>48400305</v>
      </c>
      <c r="CL20" s="655">
        <f>SUM('State General Purpose'!DH20,'State Ed Special Purpose'!CL20,'Tuition Revenues'!CL20)</f>
        <v>14128741</v>
      </c>
      <c r="CM20" s="655">
        <f>SUM('State General Purpose'!DI20,'State Ed Special Purpose'!CM20,'Tuition Revenues'!CM20)</f>
        <v>15930516</v>
      </c>
      <c r="CN20" s="655">
        <f>SUM('State General Purpose'!DJ20,'State Ed Special Purpose'!CN20,'Tuition Revenues'!CN20)</f>
        <v>19682697</v>
      </c>
      <c r="CO20" s="655">
        <f>SUM('State General Purpose'!DK20,'State Ed Special Purpose'!CO20,'Tuition Revenues'!CO20)</f>
        <v>20062667</v>
      </c>
      <c r="CP20" s="655">
        <f>SUM('State General Purpose'!DL20,'State Ed Special Purpose'!CP20,'Tuition Revenues'!CP20)</f>
        <v>20428347</v>
      </c>
      <c r="CQ20" s="655">
        <f>SUM('State General Purpose'!DM20,'State Ed Special Purpose'!CQ20,'Tuition Revenues'!CQ20)</f>
        <v>18456188</v>
      </c>
      <c r="CR20" s="655">
        <f>SUM('State General Purpose'!DN20,'State Ed Special Purpose'!CR20,'Tuition Revenues'!CR20)</f>
        <v>18556548</v>
      </c>
      <c r="CS20" s="655">
        <f>SUM('State General Purpose'!DO20,'State Ed Special Purpose'!CS20,'Tuition Revenues'!CS20)</f>
        <v>19602013</v>
      </c>
      <c r="CT20" s="655">
        <f>SUM('State General Purpose'!DP20,'State Ed Special Purpose'!CT20,'Tuition Revenues'!CT20)</f>
        <v>20164136</v>
      </c>
      <c r="CU20" s="655">
        <f>SUM('State General Purpose'!DQ20,'State Ed Special Purpose'!CU20,'Tuition Revenues'!CU20)</f>
        <v>20977455</v>
      </c>
      <c r="CV20" s="656">
        <f>SUM('State General Purpose'!DT20,'State Ed Special Purpose'!CV20,Local!B20,'Tuition Revenues'!CV20)</f>
        <v>423065834</v>
      </c>
      <c r="CW20" s="655">
        <f>SUM('State General Purpose'!DU20,'State Ed Special Purpose'!CW20,Local!C20,'Tuition Revenues'!CW20)</f>
        <v>418475164</v>
      </c>
      <c r="CX20" s="655">
        <f>SUM('State General Purpose'!DV20,'State Ed Special Purpose'!CX20,Local!D20,'Tuition Revenues'!CX20)</f>
        <v>406734170</v>
      </c>
      <c r="CY20" s="655">
        <f>SUM('State General Purpose'!DW20,'State Ed Special Purpose'!CY20,Local!E20,'Tuition Revenues'!CY20)</f>
        <v>464281718</v>
      </c>
      <c r="CZ20" s="655">
        <f>SUM('State General Purpose'!DX20,'State Ed Special Purpose'!CZ20,Local!F20,'Tuition Revenues'!CZ20)</f>
        <v>523243797</v>
      </c>
      <c r="DA20" s="655">
        <f>SUM('State General Purpose'!DY20,'State Ed Special Purpose'!DA20,Local!G20,'Tuition Revenues'!DA20)</f>
        <v>553799995</v>
      </c>
      <c r="DB20" s="655">
        <f>SUM('State General Purpose'!DZ20,'State Ed Special Purpose'!DB20,Local!H20,'Tuition Revenues'!DB20)</f>
        <v>625952140</v>
      </c>
      <c r="DC20" s="655">
        <f>SUM('State General Purpose'!EA20,'State Ed Special Purpose'!DC20,Local!I20,'Tuition Revenues'!DC20)</f>
        <v>664859839</v>
      </c>
      <c r="DD20" s="655">
        <f>SUM('State General Purpose'!EB20,'State Ed Special Purpose'!DD20,Local!J20,'Tuition Revenues'!DD20)</f>
        <v>705741525</v>
      </c>
      <c r="DE20" s="655">
        <f>SUM('State General Purpose'!EC20,'State Ed Special Purpose'!DE20,Local!K20,'Tuition Revenues'!DE20)</f>
        <v>702068589</v>
      </c>
      <c r="DF20" s="655">
        <f>SUM('State General Purpose'!ED20,'State Ed Special Purpose'!DF20,Local!L20,'Tuition Revenues'!DF20)</f>
        <v>807268990</v>
      </c>
      <c r="DG20" s="655">
        <f>SUM('State General Purpose'!EE20,'State Ed Special Purpose'!DG20,Local!M20,'Tuition Revenues'!DG20)</f>
        <v>827794590</v>
      </c>
      <c r="DH20" s="655">
        <f>SUM('State General Purpose'!EF20,'State Ed Special Purpose'!DH20,Local!N20,'Tuition Revenues'!DH20)</f>
        <v>886924498</v>
      </c>
      <c r="DI20" s="655">
        <f>SUM('State General Purpose'!EG20,'State Ed Special Purpose'!DI20,Local!O20,'Tuition Revenues'!DI20)</f>
        <v>873291330</v>
      </c>
      <c r="DJ20" s="654">
        <f>SUM('State General Purpose'!EH20,'State Ed Special Purpose'!DJ20,Local!P20,'Tuition Revenues'!DJ20)</f>
        <v>0</v>
      </c>
      <c r="DK20" s="655">
        <f>SUM('State General Purpose'!EI20,'State Ed Special Purpose'!DK20,Local!Q20,'Tuition Revenues'!DK20)</f>
        <v>0</v>
      </c>
      <c r="DL20" s="655">
        <f>SUM('State General Purpose'!EJ20,'State Ed Special Purpose'!DL20,Local!R20,'Tuition Revenues'!DL20)</f>
        <v>0</v>
      </c>
      <c r="DM20" s="655">
        <f>SUM('State General Purpose'!EK20,'State Ed Special Purpose'!DM20,Local!S20,'Tuition Revenues'!DM20)</f>
        <v>0</v>
      </c>
      <c r="DN20" s="655">
        <f>SUM('State General Purpose'!EL20,'State Ed Special Purpose'!DN20,Local!T20,'Tuition Revenues'!DN20)</f>
        <v>0</v>
      </c>
      <c r="DO20" s="655">
        <f>SUM('State General Purpose'!EM20,'State Ed Special Purpose'!DO20,Local!U20,'Tuition Revenues'!DO20)</f>
        <v>0</v>
      </c>
      <c r="DP20" s="655">
        <f>SUM('State General Purpose'!EN20,'State Ed Special Purpose'!DP20,Local!V20,'Tuition Revenues'!DP20)</f>
        <v>0</v>
      </c>
      <c r="DQ20" s="655">
        <f>SUM('State General Purpose'!EO20,'State Ed Special Purpose'!DQ20,Local!W20,'Tuition Revenues'!DQ20)</f>
        <v>0</v>
      </c>
      <c r="DR20" s="655">
        <f>SUM('State General Purpose'!EP20,'State Ed Special Purpose'!DR20,Local!X20,'Tuition Revenues'!DR20)</f>
        <v>0</v>
      </c>
      <c r="DS20" s="655">
        <f>SUM('State General Purpose'!EQ20,'State Ed Special Purpose'!DS20,Local!Y20,'Tuition Revenues'!DS20)</f>
        <v>0</v>
      </c>
      <c r="DT20" s="655">
        <f>SUM('State General Purpose'!ER20,'State Ed Special Purpose'!DT20,Local!Z20,'Tuition Revenues'!DT20)</f>
        <v>0</v>
      </c>
      <c r="DU20" s="655">
        <f>SUM('State General Purpose'!ES20,'State Ed Special Purpose'!DU20,Local!AA20,'Tuition Revenues'!DU20)</f>
        <v>0</v>
      </c>
      <c r="DV20" s="655">
        <f>SUM('State General Purpose'!ET20,'State Ed Special Purpose'!DV20,Local!AB20,'Tuition Revenues'!DV20)</f>
        <v>0</v>
      </c>
      <c r="DW20" s="654">
        <f>SUM('State General Purpose'!EU20,'State Ed Special Purpose'!DW20,Local!AC20,'Tuition Revenues'!DW20)</f>
        <v>0</v>
      </c>
      <c r="DX20" s="657">
        <f>SUM('State General Purpose'!EV20,'State Ed Special Purpose'!DX20,Local!AD20,'Tuition Revenues'!DX20)</f>
        <v>0</v>
      </c>
      <c r="DY20" s="657">
        <f>SUM('State General Purpose'!EW20,'State Ed Special Purpose'!DY20,Local!AE20,'Tuition Revenues'!DY20)</f>
        <v>0</v>
      </c>
      <c r="DZ20" s="657">
        <f>SUM('State General Purpose'!EX20,'State Ed Special Purpose'!DZ20,Local!AF20,'Tuition Revenues'!DZ20)</f>
        <v>0</v>
      </c>
      <c r="EA20" s="657">
        <f>SUM('State General Purpose'!EY20,'State Ed Special Purpose'!EA20,Local!AG20,'Tuition Revenues'!EA20)</f>
        <v>0</v>
      </c>
      <c r="EB20" s="657">
        <f>SUM('State General Purpose'!EZ20,'State Ed Special Purpose'!EB20,Local!AH20,'Tuition Revenues'!EB20)</f>
        <v>0</v>
      </c>
      <c r="EC20" s="657">
        <f>SUM('State General Purpose'!FA20,'State Ed Special Purpose'!EC20,Local!AI20,'Tuition Revenues'!EC20)</f>
        <v>0</v>
      </c>
      <c r="ED20" s="657">
        <f>SUM('State General Purpose'!FB20,'State Ed Special Purpose'!ED20,Local!AJ20,'Tuition Revenues'!ED20)</f>
        <v>0</v>
      </c>
      <c r="EE20" s="657">
        <f>SUM('State General Purpose'!FC20,'State Ed Special Purpose'!EE20,Local!AK20,'Tuition Revenues'!EE20)</f>
        <v>0</v>
      </c>
      <c r="EF20" s="657">
        <f>SUM('State General Purpose'!FD20,'State Ed Special Purpose'!EF20,Local!AL20,'Tuition Revenues'!EF20)</f>
        <v>0</v>
      </c>
      <c r="EG20" s="657">
        <f>SUM('State General Purpose'!FE20,'State Ed Special Purpose'!EG20,Local!AM20,'Tuition Revenues'!EG20)</f>
        <v>0</v>
      </c>
      <c r="EH20" s="657">
        <f>SUM('State General Purpose'!FF20,'State Ed Special Purpose'!EH20,Local!AN20,'Tuition Revenues'!EH20)</f>
        <v>0</v>
      </c>
      <c r="EI20" s="657">
        <f>SUM('State General Purpose'!FG20,'State Ed Special Purpose'!EI20,Local!AO20,'Tuition Revenues'!EI20)</f>
        <v>0</v>
      </c>
      <c r="EJ20" s="654">
        <f>SUM('State General Purpose'!FH20,'State Ed Special Purpose'!EJ20,Local!AP20,'Tuition Revenues'!EJ20)</f>
        <v>0</v>
      </c>
      <c r="EK20" s="657">
        <f>SUM('State General Purpose'!FI20,'State Ed Special Purpose'!EK20,Local!AQ20,'Tuition Revenues'!EK20)</f>
        <v>0</v>
      </c>
      <c r="EL20" s="657">
        <f>SUM('State General Purpose'!FJ20,'State Ed Special Purpose'!EL20,Local!AR20,'Tuition Revenues'!EL20)</f>
        <v>0</v>
      </c>
      <c r="EM20" s="657">
        <f>SUM('State General Purpose'!FK20,'State Ed Special Purpose'!EM20,Local!AS20,'Tuition Revenues'!EM20)</f>
        <v>0</v>
      </c>
      <c r="EN20" s="657">
        <f>SUM('State General Purpose'!FL20,'State Ed Special Purpose'!EN20,Local!AT20,'Tuition Revenues'!EN20)</f>
        <v>0</v>
      </c>
      <c r="EO20" s="657">
        <f>SUM('State General Purpose'!FM20,'State Ed Special Purpose'!EO20,Local!AU20,'Tuition Revenues'!EO20)</f>
        <v>0</v>
      </c>
      <c r="EP20" s="657">
        <f>SUM('State General Purpose'!FN20,'State Ed Special Purpose'!EP20,Local!AV20,'Tuition Revenues'!EP20)</f>
        <v>0</v>
      </c>
      <c r="EQ20" s="657">
        <f>SUM('State General Purpose'!FO20,'State Ed Special Purpose'!EQ20,Local!AW20,'Tuition Revenues'!EQ20)</f>
        <v>0</v>
      </c>
      <c r="ER20" s="657">
        <f>SUM('State General Purpose'!FP20,'State Ed Special Purpose'!ER20,Local!AX20,'Tuition Revenues'!ER20)</f>
        <v>0</v>
      </c>
      <c r="ES20" s="657">
        <f>SUM('State General Purpose'!FQ20,'State Ed Special Purpose'!ES20,Local!AY20,'Tuition Revenues'!ES20)</f>
        <v>0</v>
      </c>
      <c r="ET20" s="657">
        <f>SUM('State General Purpose'!FR20,'State Ed Special Purpose'!ET20,Local!AZ20,'Tuition Revenues'!ET20)</f>
        <v>0</v>
      </c>
      <c r="EU20" s="657">
        <f>SUM('State General Purpose'!FS20,'State Ed Special Purpose'!EU20,Local!BA20,'Tuition Revenues'!EU20)</f>
        <v>0</v>
      </c>
      <c r="EV20" s="657">
        <f>SUM('State General Purpose'!FT20,'State Ed Special Purpose'!EV20,Local!BB20,'Tuition Revenues'!EV20)</f>
        <v>0</v>
      </c>
      <c r="EW20" s="654">
        <f>SUM('State General Purpose'!FU20,'State Ed Special Purpose'!EW20,Local!BC20,'Tuition Revenues'!EW20)</f>
        <v>6375256</v>
      </c>
      <c r="EX20" s="657">
        <f>SUM('State General Purpose'!FV20,'State Ed Special Purpose'!EX20,Local!BD20,'Tuition Revenues'!EX20)</f>
        <v>6198299</v>
      </c>
      <c r="EY20" s="657">
        <f>SUM('State General Purpose'!FW20,'State Ed Special Purpose'!EY20,Local!BE20,'Tuition Revenues'!EY20)</f>
        <v>6157240</v>
      </c>
      <c r="EZ20" s="657">
        <f>SUM('State General Purpose'!FX20,'State Ed Special Purpose'!EZ20,Local!BF20,'Tuition Revenues'!EZ20)</f>
        <v>6850008</v>
      </c>
      <c r="FA20" s="657">
        <f>SUM('State General Purpose'!FY20,'State Ed Special Purpose'!FA20,Local!BG20,'Tuition Revenues'!FA20)</f>
        <v>7221537</v>
      </c>
      <c r="FB20" s="657">
        <f>SUM('State General Purpose'!FZ20,'State Ed Special Purpose'!FB20,Local!BH20,'Tuition Revenues'!FB20)</f>
        <v>8317736</v>
      </c>
      <c r="FC20" s="657">
        <f>SUM('State General Purpose'!GA20,'State Ed Special Purpose'!FC20,Local!BI20,'Tuition Revenues'!FC20)</f>
        <v>8415912</v>
      </c>
      <c r="FD20" s="657">
        <f>SUM('State General Purpose'!GB20,'State Ed Special Purpose'!FD20,Local!BJ20,'Tuition Revenues'!FD20)</f>
        <v>9012656</v>
      </c>
      <c r="FE20" s="657">
        <f>SUM('State General Purpose'!GC20,'State Ed Special Purpose'!FE20,Local!BK20,'Tuition Revenues'!FE20)</f>
        <v>8651663</v>
      </c>
      <c r="FF20" s="657">
        <f>SUM('State General Purpose'!GD20,'State Ed Special Purpose'!FF20,Local!BL20,'Tuition Revenues'!FF20)</f>
        <v>9591121</v>
      </c>
      <c r="FG20" s="657">
        <f>SUM('State General Purpose'!GE20,'State Ed Special Purpose'!FG20,Local!BM20,'Tuition Revenues'!FG20)</f>
        <v>9205571</v>
      </c>
      <c r="FH20" s="657">
        <f>SUM('State General Purpose'!GF20,'State Ed Special Purpose'!FH20,Local!BN20,'Tuition Revenues'!FH20)</f>
        <v>9236616</v>
      </c>
      <c r="FI20" s="657">
        <f>SUM('State General Purpose'!GG20,'State Ed Special Purpose'!FI20,Local!BO20,'Tuition Revenues'!FI20)</f>
        <v>9926746</v>
      </c>
      <c r="FJ20" s="658">
        <f>SUM('State General Purpose'!GI20,'State Ed Special Purpose'!FJ20,Local!BP20,'Tuition Revenues'!FJ20)</f>
        <v>0</v>
      </c>
      <c r="FK20" s="657">
        <f>SUM('State General Purpose'!GJ20,'State Ed Special Purpose'!FK20,Local!BQ20,'Tuition Revenues'!FK20)</f>
        <v>0</v>
      </c>
      <c r="FL20" s="657">
        <f>SUM('State General Purpose'!GK20,'State Ed Special Purpose'!FL20,Local!BR20,'Tuition Revenues'!FL20)</f>
        <v>0</v>
      </c>
      <c r="FM20" s="657">
        <f>SUM('State General Purpose'!GL20,'State Ed Special Purpose'!FM20,Local!BS20,'Tuition Revenues'!FM20)</f>
        <v>0</v>
      </c>
      <c r="FN20" s="657">
        <f>SUM('State General Purpose'!GM20,'State Ed Special Purpose'!FN20,Local!BT20,'Tuition Revenues'!FN20)</f>
        <v>0</v>
      </c>
      <c r="FO20" s="657">
        <f>SUM('State General Purpose'!GN20,'State Ed Special Purpose'!FO20,Local!BU20,'Tuition Revenues'!FO20)</f>
        <v>0</v>
      </c>
      <c r="FP20" s="657">
        <f>SUM('State General Purpose'!GO20,'State Ed Special Purpose'!FP20,Local!BV20,'Tuition Revenues'!FP20)</f>
        <v>0</v>
      </c>
      <c r="FQ20" s="657">
        <f>SUM('State General Purpose'!GP20,'State Ed Special Purpose'!FQ20,Local!BW20,'Tuition Revenues'!FQ20)</f>
        <v>0</v>
      </c>
      <c r="FR20" s="657">
        <f>SUM('State General Purpose'!GQ20,'State Ed Special Purpose'!FR20,Local!BX20,'Tuition Revenues'!FR20)</f>
        <v>0</v>
      </c>
      <c r="FS20" s="657">
        <f>SUM('State General Purpose'!GR20,'State Ed Special Purpose'!FS20,Local!BY20,'Tuition Revenues'!FS20)</f>
        <v>0</v>
      </c>
      <c r="FT20" s="657">
        <f>SUM('State General Purpose'!GS20,'State Ed Special Purpose'!FT20,Local!BZ20,'Tuition Revenues'!FT20)</f>
        <v>0</v>
      </c>
      <c r="FU20" s="657">
        <f>SUM('State General Purpose'!GT20,'State Ed Special Purpose'!FU20,Local!CA20,'Tuition Revenues'!FU20)</f>
        <v>0</v>
      </c>
      <c r="FV20" s="657">
        <f>SUM('State General Purpose'!GU20,'State Ed Special Purpose'!FV20,Local!CB20,'Tuition Revenues'!FV20)</f>
        <v>0</v>
      </c>
      <c r="FW20" s="657">
        <f>SUM('State General Purpose'!GV20,'State Ed Special Purpose'!FW20,Local!CC20,'Tuition Revenues'!FW20)</f>
        <v>0</v>
      </c>
      <c r="FX20" s="654">
        <f>SUM('State General Purpose'!GW20,'State Ed Special Purpose'!FX20,Local!CD20,'Tuition Revenues'!FX20)</f>
        <v>0</v>
      </c>
      <c r="FY20" s="657">
        <f>SUM('State General Purpose'!GX20,'State Ed Special Purpose'!FY20,Local!CE20,'Tuition Revenues'!FY20)</f>
        <v>0</v>
      </c>
      <c r="FZ20" s="657">
        <f>SUM('State General Purpose'!GY20,'State Ed Special Purpose'!FZ20,Local!CF20,'Tuition Revenues'!FZ20)</f>
        <v>0</v>
      </c>
      <c r="GA20" s="657">
        <f>SUM('State General Purpose'!GZ20,'State Ed Special Purpose'!GA20,Local!CG20,'Tuition Revenues'!GA20)</f>
        <v>0</v>
      </c>
      <c r="GB20" s="657">
        <f>SUM('State General Purpose'!HA20,'State Ed Special Purpose'!GB20,Local!CH20,'Tuition Revenues'!GB20)</f>
        <v>0</v>
      </c>
      <c r="GC20" s="657">
        <f>SUM('State General Purpose'!HB20,'State Ed Special Purpose'!GC20,Local!CI20,'Tuition Revenues'!GC20)</f>
        <v>0</v>
      </c>
      <c r="GD20" s="657">
        <f>SUM('State General Purpose'!HC20,'State Ed Special Purpose'!GD20,Local!CJ20,'Tuition Revenues'!GD20)</f>
        <v>0</v>
      </c>
      <c r="GE20" s="657">
        <f>SUM('State General Purpose'!HD20,'State Ed Special Purpose'!GE20,Local!CK20,'Tuition Revenues'!GE20)</f>
        <v>0</v>
      </c>
      <c r="GF20" s="657">
        <f>SUM('State General Purpose'!HE20,'State Ed Special Purpose'!GF20,Local!CL20,'Tuition Revenues'!GF20)</f>
        <v>0</v>
      </c>
      <c r="GG20" s="657">
        <f>SUM('State General Purpose'!HF20,'State Ed Special Purpose'!GG20,Local!CM20,'Tuition Revenues'!GG20)</f>
        <v>0</v>
      </c>
      <c r="GH20" s="657">
        <f>SUM('State General Purpose'!HG20,'State Ed Special Purpose'!GH20,Local!CN20,'Tuition Revenues'!GH20)</f>
        <v>0</v>
      </c>
      <c r="GI20" s="657">
        <f>SUM('State General Purpose'!HH20,'State Ed Special Purpose'!GI20,Local!CO20,'Tuition Revenues'!GI20)</f>
        <v>0</v>
      </c>
      <c r="GJ20" s="657">
        <f>SUM('State General Purpose'!HI20,'State Ed Special Purpose'!GJ20,Local!CP20,'Tuition Revenues'!GJ20)</f>
        <v>0</v>
      </c>
      <c r="GK20" s="654">
        <f>SUM('State General Purpose'!HJ20,'State Ed Special Purpose'!GK20,Local!CQ20,'Tuition Revenues'!GK20)</f>
        <v>0</v>
      </c>
      <c r="GL20" s="657">
        <f>SUM('State General Purpose'!HK20,'State Ed Special Purpose'!GL20,Local!CR20,'Tuition Revenues'!GL20)</f>
        <v>0</v>
      </c>
      <c r="GM20" s="657">
        <f>SUM('State General Purpose'!HL20,'State Ed Special Purpose'!GM20,Local!CS20,'Tuition Revenues'!GM20)</f>
        <v>0</v>
      </c>
      <c r="GN20" s="657">
        <f>SUM('State General Purpose'!HM20,'State Ed Special Purpose'!GN20,Local!CT20,'Tuition Revenues'!GN20)</f>
        <v>0</v>
      </c>
      <c r="GO20" s="657">
        <f>SUM('State General Purpose'!HN20,'State Ed Special Purpose'!GO20,Local!CU20,'Tuition Revenues'!GO20)</f>
        <v>0</v>
      </c>
      <c r="GP20" s="657">
        <f>SUM('State General Purpose'!HO20,'State Ed Special Purpose'!GP20,Local!CV20,'Tuition Revenues'!GP20)</f>
        <v>0</v>
      </c>
      <c r="GQ20" s="657">
        <f>SUM('State General Purpose'!HP20,'State Ed Special Purpose'!GQ20,Local!CW20,'Tuition Revenues'!GQ20)</f>
        <v>0</v>
      </c>
      <c r="GR20" s="657">
        <f>SUM('State General Purpose'!HQ20,'State Ed Special Purpose'!GR20,Local!CX20,'Tuition Revenues'!GR20)</f>
        <v>0</v>
      </c>
      <c r="GS20" s="657">
        <f>SUM('State General Purpose'!HR20,'State Ed Special Purpose'!GS20,Local!CY20,'Tuition Revenues'!GS20)</f>
        <v>0</v>
      </c>
      <c r="GT20" s="657">
        <f>SUM('State General Purpose'!HS20,'State Ed Special Purpose'!GT20,Local!CZ20,'Tuition Revenues'!GT20)</f>
        <v>0</v>
      </c>
      <c r="GU20" s="657">
        <f>SUM('State General Purpose'!HT20,'State Ed Special Purpose'!GU20,Local!DA20,'Tuition Revenues'!GU20)</f>
        <v>0</v>
      </c>
      <c r="GV20" s="657">
        <f>SUM('State General Purpose'!HU20,'State Ed Special Purpose'!GV20,Local!DB20,'Tuition Revenues'!GV20)</f>
        <v>0</v>
      </c>
      <c r="GW20" s="657">
        <f>SUM('State General Purpose'!HV20,'State Ed Special Purpose'!GW20,Local!DC20,'Tuition Revenues'!GW20)</f>
        <v>0</v>
      </c>
    </row>
    <row r="21" spans="1:205" s="205" customFormat="1" ht="12.75" customHeight="1">
      <c r="A21" s="653" t="s">
        <v>14</v>
      </c>
      <c r="B21" s="654">
        <f>SUM('State General Purpose'!R21,'State Ed Special Purpose'!B21,'Tuition Revenues'!B21)</f>
        <v>449948902.28603876</v>
      </c>
      <c r="C21" s="655">
        <f>SUM('State General Purpose'!S21,'State Ed Special Purpose'!C21,'Tuition Revenues'!C21)</f>
        <v>458444428</v>
      </c>
      <c r="D21" s="655">
        <f>SUM('State General Purpose'!T21,'State Ed Special Purpose'!D21,'Tuition Revenues'!D21)</f>
        <v>499854937</v>
      </c>
      <c r="E21" s="655">
        <f>SUM('State General Purpose'!U21,'State Ed Special Purpose'!E21,'Tuition Revenues'!E21)</f>
        <v>462440843</v>
      </c>
      <c r="F21" s="655">
        <f>SUM('State General Purpose'!V21,'State Ed Special Purpose'!F21,'Tuition Revenues'!F21)</f>
        <v>489508825</v>
      </c>
      <c r="G21" s="655">
        <f>SUM('State General Purpose'!W21,'State Ed Special Purpose'!G21,'Tuition Revenues'!G21)</f>
        <v>525453595</v>
      </c>
      <c r="H21" s="655">
        <f>SUM('State General Purpose'!X21,'State Ed Special Purpose'!H21,'Tuition Revenues'!H21)</f>
        <v>580569252</v>
      </c>
      <c r="I21" s="655">
        <f>SUM('State General Purpose'!Y21,'State Ed Special Purpose'!I21,'Tuition Revenues'!I21)</f>
        <v>613532481</v>
      </c>
      <c r="J21" s="655">
        <f>SUM('State General Purpose'!Z21,'State Ed Special Purpose'!J21,'Tuition Revenues'!J21)</f>
        <v>665204238</v>
      </c>
      <c r="K21" s="655">
        <f>SUM('State General Purpose'!AA21,'State Ed Special Purpose'!K21,'Tuition Revenues'!K21)</f>
        <v>663784700</v>
      </c>
      <c r="L21" s="655">
        <f>SUM('State General Purpose'!AB21,'State Ed Special Purpose'!L21,'Tuition Revenues'!L21)</f>
        <v>686717147</v>
      </c>
      <c r="M21" s="655">
        <f>SUM('State General Purpose'!AC21,'State Ed Special Purpose'!M21,'Tuition Revenues'!M21)</f>
        <v>710772705</v>
      </c>
      <c r="N21" s="655">
        <f>SUM('State General Purpose'!AD21,'State Ed Special Purpose'!N21,'Tuition Revenues'!N21)</f>
        <v>739870909</v>
      </c>
      <c r="O21" s="655">
        <f>SUM('State General Purpose'!AE21,'State Ed Special Purpose'!O21,'Tuition Revenues'!O21)</f>
        <v>740167394</v>
      </c>
      <c r="P21" s="654">
        <f>SUM('State General Purpose'!AG21,'State Ed Special Purpose'!P21,'Tuition Revenues'!P21)</f>
        <v>212091072.40500689</v>
      </c>
      <c r="Q21" s="655">
        <f>SUM('State General Purpose'!AH21,'State Ed Special Purpose'!Q21,'Tuition Revenues'!Q21)</f>
        <v>209152709</v>
      </c>
      <c r="R21" s="655">
        <f>SUM('State General Purpose'!AI21,'State Ed Special Purpose'!R21,'Tuition Revenues'!R21)</f>
        <v>235289312</v>
      </c>
      <c r="S21" s="655">
        <f>SUM('State General Purpose'!AJ21,'State Ed Special Purpose'!S21,'Tuition Revenues'!S21)</f>
        <v>236373409</v>
      </c>
      <c r="T21" s="655">
        <f>SUM('State General Purpose'!AK21,'State Ed Special Purpose'!T21,'Tuition Revenues'!T21)</f>
        <v>263589365</v>
      </c>
      <c r="U21" s="655">
        <f>SUM('State General Purpose'!AL21,'State Ed Special Purpose'!U21,'Tuition Revenues'!U21)</f>
        <v>283989375</v>
      </c>
      <c r="V21" s="655">
        <f>SUM('State General Purpose'!AM21,'State Ed Special Purpose'!V21,'Tuition Revenues'!V21)</f>
        <v>315618182</v>
      </c>
      <c r="W21" s="655">
        <f>SUM('State General Purpose'!AN21,'State Ed Special Purpose'!W21,'Tuition Revenues'!W21)</f>
        <v>336822890</v>
      </c>
      <c r="X21" s="655">
        <f>SUM('State General Purpose'!AO21,'State Ed Special Purpose'!X21,'Tuition Revenues'!X21)</f>
        <v>370465420</v>
      </c>
      <c r="Y21" s="655">
        <f>SUM('State General Purpose'!AP21,'State Ed Special Purpose'!Y21,'Tuition Revenues'!Y21)</f>
        <v>368327186</v>
      </c>
      <c r="Z21" s="655">
        <f>SUM('State General Purpose'!AQ21,'State Ed Special Purpose'!Z21,'Tuition Revenues'!Z21)</f>
        <v>374835979</v>
      </c>
      <c r="AA21" s="655">
        <f>SUM('State General Purpose'!AR21,'State Ed Special Purpose'!AA21,'Tuition Revenues'!AA21)</f>
        <v>377873836</v>
      </c>
      <c r="AB21" s="655">
        <f>SUM('State General Purpose'!AS21,'State Ed Special Purpose'!AB21,'Tuition Revenues'!AB21)</f>
        <v>394503983</v>
      </c>
      <c r="AC21" s="655">
        <f>SUM('State General Purpose'!AT21,'State Ed Special Purpose'!AC21,'Tuition Revenues'!AC21)</f>
        <v>784022007</v>
      </c>
      <c r="AD21" s="654">
        <f>SUM('State General Purpose'!AV21,'State Ed Special Purpose'!AD21,'Tuition Revenues'!AD21)</f>
        <v>0</v>
      </c>
      <c r="AE21" s="655">
        <f>SUM('State General Purpose'!AW21,'State Ed Special Purpose'!AE21,'Tuition Revenues'!AE21)</f>
        <v>0</v>
      </c>
      <c r="AF21" s="655">
        <f>SUM('State General Purpose'!AX21,'State Ed Special Purpose'!AF21,'Tuition Revenues'!AF21)</f>
        <v>0</v>
      </c>
      <c r="AG21" s="655">
        <f>SUM('State General Purpose'!AY21,'State Ed Special Purpose'!AG21,'Tuition Revenues'!AG21)</f>
        <v>0</v>
      </c>
      <c r="AH21" s="655">
        <f>SUM('State General Purpose'!AZ21,'State Ed Special Purpose'!AH21,'Tuition Revenues'!AH21)</f>
        <v>0</v>
      </c>
      <c r="AI21" s="655">
        <f>SUM('State General Purpose'!BA21,'State Ed Special Purpose'!AI21,'Tuition Revenues'!AI21)</f>
        <v>0</v>
      </c>
      <c r="AJ21" s="655">
        <f>SUM('State General Purpose'!BB21,'State Ed Special Purpose'!AJ21,'Tuition Revenues'!AJ21)</f>
        <v>0</v>
      </c>
      <c r="AK21" s="655">
        <f>SUM('State General Purpose'!BC21,'State Ed Special Purpose'!AK21,'Tuition Revenues'!AK21)</f>
        <v>0</v>
      </c>
      <c r="AL21" s="655">
        <f>SUM('State General Purpose'!BD21,'State Ed Special Purpose'!AL21,'Tuition Revenues'!AL21)</f>
        <v>0</v>
      </c>
      <c r="AM21" s="655">
        <f>SUM('State General Purpose'!BE21,'State Ed Special Purpose'!AM21,'Tuition Revenues'!AM21)</f>
        <v>0</v>
      </c>
      <c r="AN21" s="655">
        <f>SUM('State General Purpose'!BF21,'State Ed Special Purpose'!AN21,'Tuition Revenues'!AN21)</f>
        <v>0</v>
      </c>
      <c r="AO21" s="655">
        <f>SUM('State General Purpose'!BG21,'State Ed Special Purpose'!AO21,'Tuition Revenues'!AO21)</f>
        <v>0</v>
      </c>
      <c r="AP21" s="655">
        <f>SUM('State General Purpose'!BH21,'State Ed Special Purpose'!AP21,'Tuition Revenues'!AP21)</f>
        <v>0</v>
      </c>
      <c r="AQ21" s="655">
        <f>SUM('State General Purpose'!BI21,'State Ed Special Purpose'!AQ21,'Tuition Revenues'!AQ21)</f>
        <v>0</v>
      </c>
      <c r="AR21" s="654">
        <f>SUM('State General Purpose'!BK21,'State Ed Special Purpose'!AR21,'Tuition Revenues'!AR21)</f>
        <v>86673525.490779907</v>
      </c>
      <c r="AS21" s="655">
        <f>SUM('State General Purpose'!BL21,'State Ed Special Purpose'!AS21,'Tuition Revenues'!AS21)</f>
        <v>89074731</v>
      </c>
      <c r="AT21" s="655">
        <f>SUM('State General Purpose'!BM21,'State Ed Special Purpose'!AT21,'Tuition Revenues'!AT21)</f>
        <v>97441428</v>
      </c>
      <c r="AU21" s="655">
        <f>SUM('State General Purpose'!BN21,'State Ed Special Purpose'!AU21,'Tuition Revenues'!AU21)</f>
        <v>87669795</v>
      </c>
      <c r="AV21" s="655">
        <f>SUM('State General Purpose'!BO21,'State Ed Special Purpose'!AV21,'Tuition Revenues'!AV21)</f>
        <v>90463428</v>
      </c>
      <c r="AW21" s="655">
        <f>SUM('State General Purpose'!BP21,'State Ed Special Purpose'!AW21,'Tuition Revenues'!AW21)</f>
        <v>96438107</v>
      </c>
      <c r="AX21" s="655">
        <f>SUM('State General Purpose'!BQ21,'State Ed Special Purpose'!AX21,'Tuition Revenues'!AX21)</f>
        <v>104136603</v>
      </c>
      <c r="AY21" s="655">
        <f>SUM('State General Purpose'!BR21,'State Ed Special Purpose'!AY21,'Tuition Revenues'!AY21)</f>
        <v>107720223</v>
      </c>
      <c r="AZ21" s="655">
        <f>SUM('State General Purpose'!BS21,'State Ed Special Purpose'!AZ21,'Tuition Revenues'!AZ21)</f>
        <v>116173563</v>
      </c>
      <c r="BA21" s="655">
        <f>SUM('State General Purpose'!BT21,'State Ed Special Purpose'!BA21,'Tuition Revenues'!BA21)</f>
        <v>113544940</v>
      </c>
      <c r="BB21" s="655">
        <f>SUM('State General Purpose'!BU21,'State Ed Special Purpose'!BB21,'Tuition Revenues'!BB21)</f>
        <v>125879754</v>
      </c>
      <c r="BC21" s="655">
        <f>SUM('State General Purpose'!BV21,'State Ed Special Purpose'!BC21,'Tuition Revenues'!BC21)</f>
        <v>133589748</v>
      </c>
      <c r="BD21" s="655">
        <f>SUM('State General Purpose'!BW21,'State Ed Special Purpose'!BD21,'Tuition Revenues'!BD21)</f>
        <v>138530008</v>
      </c>
      <c r="BE21" s="655">
        <f>SUM('State General Purpose'!BX21,'State Ed Special Purpose'!BE21,'Tuition Revenues'!BE21)</f>
        <v>137902037</v>
      </c>
      <c r="BF21" s="654">
        <f>SUM('State General Purpose'!BZ21,'State Ed Special Purpose'!BF21,'Tuition Revenues'!BF21)</f>
        <v>0</v>
      </c>
      <c r="BG21" s="655">
        <f>SUM('State General Purpose'!CA21,'State Ed Special Purpose'!BG21,'Tuition Revenues'!BG21)</f>
        <v>0</v>
      </c>
      <c r="BH21" s="655">
        <f>SUM('State General Purpose'!CB21,'State Ed Special Purpose'!BH21,'Tuition Revenues'!BH21)</f>
        <v>0</v>
      </c>
      <c r="BI21" s="655">
        <f>SUM('State General Purpose'!CC21,'State Ed Special Purpose'!BI21,'Tuition Revenues'!BI21)</f>
        <v>0</v>
      </c>
      <c r="BJ21" s="655">
        <f>SUM('State General Purpose'!CD21,'State Ed Special Purpose'!BJ21,'Tuition Revenues'!BJ21)</f>
        <v>0</v>
      </c>
      <c r="BK21" s="655">
        <f>SUM('State General Purpose'!CE21,'State Ed Special Purpose'!BK21,'Tuition Revenues'!BK21)</f>
        <v>0</v>
      </c>
      <c r="BL21" s="655">
        <f>SUM('State General Purpose'!CF21,'State Ed Special Purpose'!BL21,'Tuition Revenues'!BL21)</f>
        <v>0</v>
      </c>
      <c r="BM21" s="655">
        <f>SUM('State General Purpose'!CG21,'State Ed Special Purpose'!BM21,'Tuition Revenues'!BM21)</f>
        <v>0</v>
      </c>
      <c r="BN21" s="655">
        <f>SUM('State General Purpose'!CH21,'State Ed Special Purpose'!BN21,'Tuition Revenues'!BN21)</f>
        <v>0</v>
      </c>
      <c r="BO21" s="655">
        <f>SUM('State General Purpose'!CI21,'State Ed Special Purpose'!BO21,'Tuition Revenues'!BO21)</f>
        <v>0</v>
      </c>
      <c r="BP21" s="655">
        <f>SUM('State General Purpose'!CJ21,'State Ed Special Purpose'!BP21,'Tuition Revenues'!BP21)</f>
        <v>0</v>
      </c>
      <c r="BQ21" s="655">
        <f>SUM('State General Purpose'!CK21,'State Ed Special Purpose'!BQ21,'Tuition Revenues'!BQ21)</f>
        <v>0</v>
      </c>
      <c r="BR21" s="655">
        <f>SUM('State General Purpose'!CL21,'State Ed Special Purpose'!BR21,'Tuition Revenues'!BR21)</f>
        <v>0</v>
      </c>
      <c r="BS21" s="655">
        <f>SUM('State General Purpose'!CM21,'State Ed Special Purpose'!BS21,'Tuition Revenues'!BS21)</f>
        <v>0</v>
      </c>
      <c r="BT21" s="654">
        <f>SUM('State General Purpose'!CO21,'State Ed Special Purpose'!BT21,'Tuition Revenues'!BT21)</f>
        <v>0</v>
      </c>
      <c r="BU21" s="655">
        <f>SUM('State General Purpose'!CP21,'State Ed Special Purpose'!BU21,'Tuition Revenues'!BU21)</f>
        <v>0</v>
      </c>
      <c r="BV21" s="655">
        <f>SUM('State General Purpose'!CQ21,'State Ed Special Purpose'!BV21,'Tuition Revenues'!BV21)</f>
        <v>0</v>
      </c>
      <c r="BW21" s="655">
        <f>SUM('State General Purpose'!CR21,'State Ed Special Purpose'!BW21,'Tuition Revenues'!BW21)</f>
        <v>0</v>
      </c>
      <c r="BX21" s="655">
        <f>SUM('State General Purpose'!CS21,'State Ed Special Purpose'!BX21,'Tuition Revenues'!BX21)</f>
        <v>0</v>
      </c>
      <c r="BY21" s="655">
        <f>SUM('State General Purpose'!CT21,'State Ed Special Purpose'!BY21,'Tuition Revenues'!BY21)</f>
        <v>0</v>
      </c>
      <c r="BZ21" s="655">
        <f>SUM('State General Purpose'!CU21,'State Ed Special Purpose'!BZ21,'Tuition Revenues'!BZ21)</f>
        <v>0</v>
      </c>
      <c r="CA21" s="655">
        <f>SUM('State General Purpose'!CV21,'State Ed Special Purpose'!CA21,'Tuition Revenues'!CA21)</f>
        <v>0</v>
      </c>
      <c r="CB21" s="655">
        <f>SUM('State General Purpose'!CW21,'State Ed Special Purpose'!CB21,'Tuition Revenues'!CB21)</f>
        <v>33983595</v>
      </c>
      <c r="CC21" s="655">
        <f>SUM('State General Purpose'!CX21,'State Ed Special Purpose'!CC21,'Tuition Revenues'!CC21)</f>
        <v>68613134</v>
      </c>
      <c r="CD21" s="655">
        <f>SUM('State General Purpose'!CY21,'State Ed Special Purpose'!CD21,'Tuition Revenues'!CD21)</f>
        <v>69534129</v>
      </c>
      <c r="CE21" s="655">
        <f>SUM('State General Purpose'!CZ21,'State Ed Special Purpose'!CE21,'Tuition Revenues'!CE21)</f>
        <v>76293990</v>
      </c>
      <c r="CF21" s="655">
        <f>SUM('State General Purpose'!DA21,'State Ed Special Purpose'!CF21,'Tuition Revenues'!CF21)</f>
        <v>77845858</v>
      </c>
      <c r="CG21" s="655">
        <f>SUM('State General Purpose'!DB21,'State Ed Special Purpose'!CG21,'Tuition Revenues'!CG21)</f>
        <v>76117466</v>
      </c>
      <c r="CH21" s="654">
        <f>SUM('State General Purpose'!DD21,'State Ed Special Purpose'!CH21,'Tuition Revenues'!CH21)</f>
        <v>158195330</v>
      </c>
      <c r="CI21" s="655">
        <f>SUM('State General Purpose'!DE21,'State Ed Special Purpose'!CI21,'Tuition Revenues'!CI21)</f>
        <v>160216988</v>
      </c>
      <c r="CJ21" s="655">
        <f>SUM('State General Purpose'!DF21,'State Ed Special Purpose'!CJ21,'Tuition Revenues'!CJ21)</f>
        <v>167124197</v>
      </c>
      <c r="CK21" s="655">
        <f>SUM('State General Purpose'!DG21,'State Ed Special Purpose'!CK21,'Tuition Revenues'!CK21)</f>
        <v>138397639</v>
      </c>
      <c r="CL21" s="655">
        <f>SUM('State General Purpose'!DH21,'State Ed Special Purpose'!CL21,'Tuition Revenues'!CL21)</f>
        <v>135456032</v>
      </c>
      <c r="CM21" s="655">
        <f>SUM('State General Purpose'!DI21,'State Ed Special Purpose'!CM21,'Tuition Revenues'!CM21)</f>
        <v>145026113</v>
      </c>
      <c r="CN21" s="655">
        <f>SUM('State General Purpose'!DJ21,'State Ed Special Purpose'!CN21,'Tuition Revenues'!CN21)</f>
        <v>160814467</v>
      </c>
      <c r="CO21" s="655">
        <f>SUM('State General Purpose'!DK21,'State Ed Special Purpose'!CO21,'Tuition Revenues'!CO21)</f>
        <v>168989368</v>
      </c>
      <c r="CP21" s="655">
        <f>SUM('State General Purpose'!DL21,'State Ed Special Purpose'!CP21,'Tuition Revenues'!CP21)</f>
        <v>144581660</v>
      </c>
      <c r="CQ21" s="655">
        <f>SUM('State General Purpose'!DM21,'State Ed Special Purpose'!CQ21,'Tuition Revenues'!CQ21)</f>
        <v>116063238</v>
      </c>
      <c r="CR21" s="655">
        <f>SUM('State General Purpose'!DN21,'State Ed Special Purpose'!CR21,'Tuition Revenues'!CR21)</f>
        <v>116467285</v>
      </c>
      <c r="CS21" s="655">
        <f>SUM('State General Purpose'!DO21,'State Ed Special Purpose'!CS21,'Tuition Revenues'!CS21)</f>
        <v>123015131</v>
      </c>
      <c r="CT21" s="655">
        <f>SUM('State General Purpose'!DP21,'State Ed Special Purpose'!CT21,'Tuition Revenues'!CT21)</f>
        <v>128991060</v>
      </c>
      <c r="CU21" s="655">
        <f>SUM('State General Purpose'!DQ21,'State Ed Special Purpose'!CU21,'Tuition Revenues'!CU21)</f>
        <v>129396248</v>
      </c>
      <c r="CV21" s="656">
        <f>SUM('State General Purpose'!DT21,'State Ed Special Purpose'!CV21,Local!B21,'Tuition Revenues'!CV21)</f>
        <v>35889890.410136841</v>
      </c>
      <c r="CW21" s="655">
        <f>SUM('State General Purpose'!DU21,'State Ed Special Purpose'!CW21,Local!C21,'Tuition Revenues'!CW21)</f>
        <v>40092687</v>
      </c>
      <c r="CX21" s="655">
        <f>SUM('State General Purpose'!DV21,'State Ed Special Purpose'!CX21,Local!D21,'Tuition Revenues'!CX21)</f>
        <v>43013481</v>
      </c>
      <c r="CY21" s="655">
        <f>SUM('State General Purpose'!DW21,'State Ed Special Purpose'!CY21,Local!E21,'Tuition Revenues'!CY21)</f>
        <v>80957828</v>
      </c>
      <c r="CZ21" s="655">
        <f>SUM('State General Purpose'!DX21,'State Ed Special Purpose'!CZ21,Local!F21,'Tuition Revenues'!CZ21)</f>
        <v>91122565</v>
      </c>
      <c r="DA21" s="655">
        <f>SUM('State General Purpose'!DY21,'State Ed Special Purpose'!DA21,Local!G21,'Tuition Revenues'!DA21)</f>
        <v>92732791</v>
      </c>
      <c r="DB21" s="655">
        <f>SUM('State General Purpose'!DZ21,'State Ed Special Purpose'!DB21,Local!H21,'Tuition Revenues'!DB21)</f>
        <v>87856485.5</v>
      </c>
      <c r="DC21" s="655">
        <f>SUM('State General Purpose'!EA21,'State Ed Special Purpose'!DC21,Local!I21,'Tuition Revenues'!DC21)</f>
        <v>119424848</v>
      </c>
      <c r="DD21" s="655">
        <f>SUM('State General Purpose'!EB21,'State Ed Special Purpose'!DD21,Local!J21,'Tuition Revenues'!DD21)</f>
        <v>111305698</v>
      </c>
      <c r="DE21" s="655">
        <f>SUM('State General Purpose'!EC21,'State Ed Special Purpose'!DE21,Local!K21,'Tuition Revenues'!DE21)</f>
        <v>118707738</v>
      </c>
      <c r="DF21" s="655">
        <f>SUM('State General Purpose'!ED21,'State Ed Special Purpose'!DF21,Local!L21,'Tuition Revenues'!DF21)</f>
        <v>124484326</v>
      </c>
      <c r="DG21" s="655">
        <f>SUM('State General Purpose'!EE21,'State Ed Special Purpose'!DG21,Local!M21,'Tuition Revenues'!DG21)</f>
        <v>133192654</v>
      </c>
      <c r="DH21" s="655">
        <f>SUM('State General Purpose'!EF21,'State Ed Special Purpose'!DH21,Local!N21,'Tuition Revenues'!DH21)</f>
        <v>139918712</v>
      </c>
      <c r="DI21" s="655">
        <f>SUM('State General Purpose'!EG21,'State Ed Special Purpose'!DI21,Local!O21,'Tuition Revenues'!DI21)</f>
        <v>136547253</v>
      </c>
      <c r="DJ21" s="654">
        <f>SUM('State General Purpose'!EH21,'State Ed Special Purpose'!DJ21,Local!P21,'Tuition Revenues'!DJ21)</f>
        <v>12019696</v>
      </c>
      <c r="DK21" s="655">
        <f>SUM('State General Purpose'!EI21,'State Ed Special Purpose'!DK21,Local!Q21,'Tuition Revenues'!DK21)</f>
        <v>14089897</v>
      </c>
      <c r="DL21" s="655">
        <f>SUM('State General Purpose'!EJ21,'State Ed Special Purpose'!DL21,Local!R21,'Tuition Revenues'!DL21)</f>
        <v>12973570</v>
      </c>
      <c r="DM21" s="655">
        <f>SUM('State General Purpose'!EK21,'State Ed Special Purpose'!DM21,Local!S21,'Tuition Revenues'!DM21)</f>
        <v>13522273</v>
      </c>
      <c r="DN21" s="655">
        <f>SUM('State General Purpose'!EL21,'State Ed Special Purpose'!DN21,Local!T21,'Tuition Revenues'!DN21)</f>
        <v>13881669</v>
      </c>
      <c r="DO21" s="655">
        <f>SUM('State General Purpose'!EM21,'State Ed Special Purpose'!DO21,Local!U21,'Tuition Revenues'!DO21)</f>
        <v>12541500</v>
      </c>
      <c r="DP21" s="655">
        <f>SUM('State General Purpose'!EN21,'State Ed Special Purpose'!DP21,Local!V21,'Tuition Revenues'!DP21)</f>
        <v>16776677</v>
      </c>
      <c r="DQ21" s="655">
        <f>SUM('State General Purpose'!EO21,'State Ed Special Purpose'!DQ21,Local!W21,'Tuition Revenues'!DQ21)</f>
        <v>26033001</v>
      </c>
      <c r="DR21" s="655">
        <f>SUM('State General Purpose'!EP21,'State Ed Special Purpose'!DR21,Local!X21,'Tuition Revenues'!DR21)</f>
        <v>27709387</v>
      </c>
      <c r="DS21" s="655">
        <f>SUM('State General Purpose'!EQ21,'State Ed Special Purpose'!DS21,Local!Y21,'Tuition Revenues'!DS21)</f>
        <v>28519134</v>
      </c>
      <c r="DT21" s="655">
        <f>SUM('State General Purpose'!ER21,'State Ed Special Purpose'!DT21,Local!Z21,'Tuition Revenues'!DT21)</f>
        <v>30029280</v>
      </c>
      <c r="DU21" s="655">
        <f>SUM('State General Purpose'!ES21,'State Ed Special Purpose'!DU21,Local!AA21,'Tuition Revenues'!DU21)</f>
        <v>32466064</v>
      </c>
      <c r="DV21" s="655">
        <f>SUM('State General Purpose'!ET21,'State Ed Special Purpose'!DV21,Local!AB21,'Tuition Revenues'!DV21)</f>
        <v>32326714</v>
      </c>
      <c r="DW21" s="654">
        <f>SUM('State General Purpose'!EU21,'State Ed Special Purpose'!DW21,Local!AC21,'Tuition Revenues'!DW21)</f>
        <v>0</v>
      </c>
      <c r="DX21" s="657">
        <f>SUM('State General Purpose'!EV21,'State Ed Special Purpose'!DX21,Local!AD21,'Tuition Revenues'!DX21)</f>
        <v>0</v>
      </c>
      <c r="DY21" s="657">
        <f>SUM('State General Purpose'!EW21,'State Ed Special Purpose'!DY21,Local!AE21,'Tuition Revenues'!DY21)</f>
        <v>0</v>
      </c>
      <c r="DZ21" s="657">
        <f>SUM('State General Purpose'!EX21,'State Ed Special Purpose'!DZ21,Local!AF21,'Tuition Revenues'!DZ21)</f>
        <v>0</v>
      </c>
      <c r="EA21" s="657">
        <f>SUM('State General Purpose'!EY21,'State Ed Special Purpose'!EA21,Local!AG21,'Tuition Revenues'!EA21)</f>
        <v>0</v>
      </c>
      <c r="EB21" s="657">
        <f>SUM('State General Purpose'!EZ21,'State Ed Special Purpose'!EB21,Local!AH21,'Tuition Revenues'!EB21)</f>
        <v>0</v>
      </c>
      <c r="EC21" s="657">
        <f>SUM('State General Purpose'!FA21,'State Ed Special Purpose'!EC21,Local!AI21,'Tuition Revenues'!EC21)</f>
        <v>0</v>
      </c>
      <c r="ED21" s="657">
        <f>SUM('State General Purpose'!FB21,'State Ed Special Purpose'!ED21,Local!AJ21,'Tuition Revenues'!ED21)</f>
        <v>0</v>
      </c>
      <c r="EE21" s="657">
        <f>SUM('State General Purpose'!FC21,'State Ed Special Purpose'!EE21,Local!AK21,'Tuition Revenues'!EE21)</f>
        <v>0</v>
      </c>
      <c r="EF21" s="657">
        <f>SUM('State General Purpose'!FD21,'State Ed Special Purpose'!EF21,Local!AL21,'Tuition Revenues'!EF21)</f>
        <v>0</v>
      </c>
      <c r="EG21" s="657">
        <f>SUM('State General Purpose'!FE21,'State Ed Special Purpose'!EG21,Local!AM21,'Tuition Revenues'!EG21)</f>
        <v>0</v>
      </c>
      <c r="EH21" s="657">
        <f>SUM('State General Purpose'!FF21,'State Ed Special Purpose'!EH21,Local!AN21,'Tuition Revenues'!EH21)</f>
        <v>0</v>
      </c>
      <c r="EI21" s="657">
        <f>SUM('State General Purpose'!FG21,'State Ed Special Purpose'!EI21,Local!AO21,'Tuition Revenues'!EI21)</f>
        <v>0</v>
      </c>
      <c r="EJ21" s="654">
        <f>SUM('State General Purpose'!FH21,'State Ed Special Purpose'!EJ21,Local!AP21,'Tuition Revenues'!EJ21)</f>
        <v>0</v>
      </c>
      <c r="EK21" s="657">
        <f>SUM('State General Purpose'!FI21,'State Ed Special Purpose'!EK21,Local!AQ21,'Tuition Revenues'!EK21)</f>
        <v>0</v>
      </c>
      <c r="EL21" s="657">
        <f>SUM('State General Purpose'!FJ21,'State Ed Special Purpose'!EL21,Local!AR21,'Tuition Revenues'!EL21)</f>
        <v>13165311</v>
      </c>
      <c r="EM21" s="657">
        <f>SUM('State General Purpose'!FK21,'State Ed Special Purpose'!EM21,Local!AS21,'Tuition Revenues'!EM21)</f>
        <v>14669531</v>
      </c>
      <c r="EN21" s="657">
        <f>SUM('State General Purpose'!FL21,'State Ed Special Purpose'!EN21,Local!AT21,'Tuition Revenues'!EN21)</f>
        <v>14268244</v>
      </c>
      <c r="EO21" s="657">
        <f>SUM('State General Purpose'!FM21,'State Ed Special Purpose'!EO21,Local!AU21,'Tuition Revenues'!EO21)</f>
        <v>11623092</v>
      </c>
      <c r="EP21" s="657">
        <f>SUM('State General Purpose'!FN21,'State Ed Special Purpose'!EP21,Local!AV21,'Tuition Revenues'!EP21)</f>
        <v>16418900</v>
      </c>
      <c r="EQ21" s="657">
        <f>SUM('State General Purpose'!FO21,'State Ed Special Purpose'!EQ21,Local!AW21,'Tuition Revenues'!EQ21)</f>
        <v>0</v>
      </c>
      <c r="ER21" s="657">
        <f>SUM('State General Purpose'!FP21,'State Ed Special Purpose'!ER21,Local!AX21,'Tuition Revenues'!ER21)</f>
        <v>0</v>
      </c>
      <c r="ES21" s="657">
        <f>SUM('State General Purpose'!FQ21,'State Ed Special Purpose'!ES21,Local!AY21,'Tuition Revenues'!ES21)</f>
        <v>14224731</v>
      </c>
      <c r="ET21" s="657">
        <f>SUM('State General Purpose'!FR21,'State Ed Special Purpose'!ET21,Local!AZ21,'Tuition Revenues'!ET21)</f>
        <v>32931938</v>
      </c>
      <c r="EU21" s="657">
        <f>SUM('State General Purpose'!FS21,'State Ed Special Purpose'!EU21,Local!BA21,'Tuition Revenues'!EU21)</f>
        <v>46466846</v>
      </c>
      <c r="EV21" s="657">
        <f>SUM('State General Purpose'!FT21,'State Ed Special Purpose'!EV21,Local!BB21,'Tuition Revenues'!EV21)</f>
        <v>44213872</v>
      </c>
      <c r="EW21" s="654">
        <f>SUM('State General Purpose'!FU21,'State Ed Special Purpose'!EW21,Local!BC21,'Tuition Revenues'!EW21)</f>
        <v>28226991</v>
      </c>
      <c r="EX21" s="657">
        <f>SUM('State General Purpose'!FV21,'State Ed Special Purpose'!EX21,Local!BD21,'Tuition Revenues'!EX21)</f>
        <v>29649454</v>
      </c>
      <c r="EY21" s="657">
        <f>SUM('State General Purpose'!FW21,'State Ed Special Purpose'!EY21,Local!BE21,'Tuition Revenues'!EY21)</f>
        <v>54818947</v>
      </c>
      <c r="EZ21" s="657">
        <f>SUM('State General Purpose'!FX21,'State Ed Special Purpose'!EZ21,Local!BF21,'Tuition Revenues'!EZ21)</f>
        <v>62930761</v>
      </c>
      <c r="FA21" s="657">
        <f>SUM('State General Purpose'!FY21,'State Ed Special Purpose'!FA21,Local!BG21,'Tuition Revenues'!FA21)</f>
        <v>64582878</v>
      </c>
      <c r="FB21" s="657">
        <f>SUM('State General Purpose'!FZ21,'State Ed Special Purpose'!FB21,Local!BH21,'Tuition Revenues'!FB21)</f>
        <v>63691893.5</v>
      </c>
      <c r="FC21" s="657">
        <f>SUM('State General Purpose'!GA21,'State Ed Special Purpose'!FC21,Local!BI21,'Tuition Revenues'!FC21)</f>
        <v>86229271</v>
      </c>
      <c r="FD21" s="657">
        <f>SUM('State General Purpose'!GB21,'State Ed Special Purpose'!FD21,Local!BJ21,'Tuition Revenues'!FD21)</f>
        <v>85272697</v>
      </c>
      <c r="FE21" s="657">
        <f>SUM('State General Purpose'!GC21,'State Ed Special Purpose'!FE21,Local!BK21,'Tuition Revenues'!FE21)</f>
        <v>90998351</v>
      </c>
      <c r="FF21" s="657">
        <f>SUM('State General Purpose'!GD21,'State Ed Special Purpose'!FF21,Local!BL21,'Tuition Revenues'!FF21)</f>
        <v>81740461</v>
      </c>
      <c r="FG21" s="657">
        <f>SUM('State General Purpose'!GE21,'State Ed Special Purpose'!FG21,Local!BM21,'Tuition Revenues'!FG21)</f>
        <v>56031632</v>
      </c>
      <c r="FH21" s="657">
        <f>SUM('State General Purpose'!GF21,'State Ed Special Purpose'!FH21,Local!BN21,'Tuition Revenues'!FH21)</f>
        <v>60985802</v>
      </c>
      <c r="FI21" s="657">
        <f>SUM('State General Purpose'!GG21,'State Ed Special Purpose'!FI21,Local!BO21,'Tuition Revenues'!FI21)</f>
        <v>60006667</v>
      </c>
      <c r="FJ21" s="658">
        <f>SUM('State General Purpose'!GI21,'State Ed Special Purpose'!FJ21,Local!BP21,'Tuition Revenues'!FJ21)</f>
        <v>0</v>
      </c>
      <c r="FK21" s="657">
        <f>SUM('State General Purpose'!GJ21,'State Ed Special Purpose'!FK21,Local!BQ21,'Tuition Revenues'!FK21)</f>
        <v>0</v>
      </c>
      <c r="FL21" s="657">
        <f>SUM('State General Purpose'!GK21,'State Ed Special Purpose'!FL21,Local!BR21,'Tuition Revenues'!FL21)</f>
        <v>0</v>
      </c>
      <c r="FM21" s="657">
        <f>SUM('State General Purpose'!GL21,'State Ed Special Purpose'!FM21,Local!BS21,'Tuition Revenues'!FM21)</f>
        <v>0</v>
      </c>
      <c r="FN21" s="657">
        <f>SUM('State General Purpose'!GM21,'State Ed Special Purpose'!FN21,Local!BT21,'Tuition Revenues'!FN21)</f>
        <v>0</v>
      </c>
      <c r="FO21" s="657">
        <f>SUM('State General Purpose'!GN21,'State Ed Special Purpose'!FO21,Local!BU21,'Tuition Revenues'!FO21)</f>
        <v>0</v>
      </c>
      <c r="FP21" s="657">
        <f>SUM('State General Purpose'!GO21,'State Ed Special Purpose'!FP21,Local!BV21,'Tuition Revenues'!FP21)</f>
        <v>0</v>
      </c>
      <c r="FQ21" s="657">
        <f>SUM('State General Purpose'!GP21,'State Ed Special Purpose'!FQ21,Local!BW21,'Tuition Revenues'!FQ21)</f>
        <v>0</v>
      </c>
      <c r="FR21" s="657">
        <f>SUM('State General Purpose'!GQ21,'State Ed Special Purpose'!FR21,Local!BX21,'Tuition Revenues'!FR21)</f>
        <v>0</v>
      </c>
      <c r="FS21" s="657">
        <f>SUM('State General Purpose'!GR21,'State Ed Special Purpose'!FS21,Local!BY21,'Tuition Revenues'!FS21)</f>
        <v>0</v>
      </c>
      <c r="FT21" s="657">
        <f>SUM('State General Purpose'!GS21,'State Ed Special Purpose'!FT21,Local!BZ21,'Tuition Revenues'!FT21)</f>
        <v>0</v>
      </c>
      <c r="FU21" s="657">
        <f>SUM('State General Purpose'!GT21,'State Ed Special Purpose'!FU21,Local!CA21,'Tuition Revenues'!FU21)</f>
        <v>0</v>
      </c>
      <c r="FV21" s="657">
        <f>SUM('State General Purpose'!GU21,'State Ed Special Purpose'!FV21,Local!CB21,'Tuition Revenues'!FV21)</f>
        <v>0</v>
      </c>
      <c r="FW21" s="657">
        <f>SUM('State General Purpose'!GV21,'State Ed Special Purpose'!FW21,Local!CC21,'Tuition Revenues'!FW21)</f>
        <v>7890076</v>
      </c>
      <c r="FX21" s="654">
        <f>SUM('State General Purpose'!GW21,'State Ed Special Purpose'!FX21,Local!CD21,'Tuition Revenues'!FX21)</f>
        <v>0</v>
      </c>
      <c r="FY21" s="657">
        <f>SUM('State General Purpose'!GX21,'State Ed Special Purpose'!FY21,Local!CE21,'Tuition Revenues'!FY21)</f>
        <v>0</v>
      </c>
      <c r="FZ21" s="657">
        <f>SUM('State General Purpose'!GY21,'State Ed Special Purpose'!FZ21,Local!CF21,'Tuition Revenues'!FZ21)</f>
        <v>0</v>
      </c>
      <c r="GA21" s="657">
        <f>SUM('State General Purpose'!GZ21,'State Ed Special Purpose'!GA21,Local!CG21,'Tuition Revenues'!GA21)</f>
        <v>0</v>
      </c>
      <c r="GB21" s="657">
        <f>SUM('State General Purpose'!HA21,'State Ed Special Purpose'!GB21,Local!CH21,'Tuition Revenues'!GB21)</f>
        <v>0</v>
      </c>
      <c r="GC21" s="657">
        <f>SUM('State General Purpose'!HB21,'State Ed Special Purpose'!GC21,Local!CI21,'Tuition Revenues'!GC21)</f>
        <v>0</v>
      </c>
      <c r="GD21" s="657">
        <f>SUM('State General Purpose'!HC21,'State Ed Special Purpose'!GD21,Local!CJ21,'Tuition Revenues'!GD21)</f>
        <v>0</v>
      </c>
      <c r="GE21" s="657">
        <f>SUM('State General Purpose'!HD21,'State Ed Special Purpose'!GE21,Local!CK21,'Tuition Revenues'!GE21)</f>
        <v>0</v>
      </c>
      <c r="GF21" s="657">
        <f>SUM('State General Purpose'!HE21,'State Ed Special Purpose'!GF21,Local!CL21,'Tuition Revenues'!GF21)</f>
        <v>0</v>
      </c>
      <c r="GG21" s="657">
        <f>SUM('State General Purpose'!HF21,'State Ed Special Purpose'!GG21,Local!CM21,'Tuition Revenues'!GG21)</f>
        <v>0</v>
      </c>
      <c r="GH21" s="657">
        <f>SUM('State General Purpose'!HG21,'State Ed Special Purpose'!GH21,Local!CN21,'Tuition Revenues'!GH21)</f>
        <v>0</v>
      </c>
      <c r="GI21" s="657">
        <f>SUM('State General Purpose'!HH21,'State Ed Special Purpose'!GI21,Local!CO21,'Tuition Revenues'!GI21)</f>
        <v>0</v>
      </c>
      <c r="GJ21" s="657">
        <f>SUM('State General Purpose'!HI21,'State Ed Special Purpose'!GJ21,Local!CP21,'Tuition Revenues'!GJ21)</f>
        <v>0</v>
      </c>
      <c r="GK21" s="654">
        <f>SUM('State General Purpose'!HJ21,'State Ed Special Purpose'!GK21,Local!CQ21,'Tuition Revenues'!GK21)</f>
        <v>0</v>
      </c>
      <c r="GL21" s="657">
        <f>SUM('State General Purpose'!HK21,'State Ed Special Purpose'!GL21,Local!CR21,'Tuition Revenues'!GL21)</f>
        <v>0</v>
      </c>
      <c r="GM21" s="657">
        <f>SUM('State General Purpose'!HL21,'State Ed Special Purpose'!GM21,Local!CS21,'Tuition Revenues'!GM21)</f>
        <v>0</v>
      </c>
      <c r="GN21" s="657">
        <f>SUM('State General Purpose'!HM21,'State Ed Special Purpose'!GN21,Local!CT21,'Tuition Revenues'!GN21)</f>
        <v>0</v>
      </c>
      <c r="GO21" s="657">
        <f>SUM('State General Purpose'!HN21,'State Ed Special Purpose'!GO21,Local!CU21,'Tuition Revenues'!GO21)</f>
        <v>0</v>
      </c>
      <c r="GP21" s="657">
        <f>SUM('State General Purpose'!HO21,'State Ed Special Purpose'!GP21,Local!CV21,'Tuition Revenues'!GP21)</f>
        <v>0</v>
      </c>
      <c r="GQ21" s="657">
        <f>SUM('State General Purpose'!HP21,'State Ed Special Purpose'!GQ21,Local!CW21,'Tuition Revenues'!GQ21)</f>
        <v>0</v>
      </c>
      <c r="GR21" s="657">
        <f>SUM('State General Purpose'!HQ21,'State Ed Special Purpose'!GR21,Local!CX21,'Tuition Revenues'!GR21)</f>
        <v>0</v>
      </c>
      <c r="GS21" s="657">
        <f>SUM('State General Purpose'!HR21,'State Ed Special Purpose'!GS21,Local!CY21,'Tuition Revenues'!GS21)</f>
        <v>0</v>
      </c>
      <c r="GT21" s="657">
        <f>SUM('State General Purpose'!HS21,'State Ed Special Purpose'!GT21,Local!CZ21,'Tuition Revenues'!GT21)</f>
        <v>0</v>
      </c>
      <c r="GU21" s="657">
        <f>SUM('State General Purpose'!HT21,'State Ed Special Purpose'!GU21,Local!DA21,'Tuition Revenues'!GU21)</f>
        <v>0</v>
      </c>
      <c r="GV21" s="657">
        <f>SUM('State General Purpose'!HU21,'State Ed Special Purpose'!GV21,Local!DB21,'Tuition Revenues'!GV21)</f>
        <v>0</v>
      </c>
      <c r="GW21" s="657">
        <f>SUM('State General Purpose'!HV21,'State Ed Special Purpose'!GW21,Local!DC21,'Tuition Revenues'!GW21)</f>
        <v>0</v>
      </c>
    </row>
    <row r="22" spans="1:205" s="2" customFormat="1" ht="12.75" customHeight="1">
      <c r="A22" s="659"/>
      <c r="C22" s="660"/>
      <c r="D22" s="660"/>
      <c r="E22" s="660"/>
      <c r="F22" s="660"/>
      <c r="G22" s="661"/>
      <c r="H22" s="662"/>
      <c r="I22" s="662"/>
      <c r="J22" s="662"/>
      <c r="K22" s="662"/>
      <c r="L22" s="662"/>
      <c r="M22" s="662"/>
      <c r="N22" s="662"/>
      <c r="O22" s="662"/>
      <c r="P22" s="6"/>
      <c r="S22" s="660"/>
      <c r="T22" s="660"/>
      <c r="U22" s="660"/>
      <c r="V22" s="660"/>
      <c r="W22" s="663"/>
      <c r="X22" s="663"/>
      <c r="Y22" s="663"/>
      <c r="Z22" s="663"/>
      <c r="AA22" s="663"/>
      <c r="AB22" s="663"/>
      <c r="AC22" s="663"/>
      <c r="AD22" s="6"/>
      <c r="AI22" s="6"/>
      <c r="AJ22" s="663"/>
      <c r="AK22" s="663"/>
      <c r="AL22" s="663"/>
      <c r="AM22" s="663"/>
      <c r="AN22" s="663"/>
      <c r="AO22" s="663"/>
      <c r="AP22" s="663"/>
      <c r="AQ22" s="663"/>
      <c r="AR22" s="6"/>
      <c r="AW22" s="6"/>
      <c r="AX22" s="663"/>
      <c r="AY22" s="663"/>
      <c r="AZ22" s="663"/>
      <c r="BA22" s="663"/>
      <c r="BB22" s="663"/>
      <c r="BC22" s="663"/>
      <c r="BD22" s="663"/>
      <c r="BE22" s="663"/>
      <c r="BF22" s="6"/>
      <c r="BL22" s="663"/>
      <c r="BM22" s="663"/>
      <c r="BN22" s="663"/>
      <c r="BO22" s="663"/>
      <c r="BP22" s="663"/>
      <c r="BQ22" s="663"/>
      <c r="BR22" s="663"/>
      <c r="BS22" s="663"/>
      <c r="BT22" s="6"/>
      <c r="BZ22" s="663"/>
      <c r="CA22" s="663"/>
      <c r="CB22" s="663"/>
      <c r="CC22" s="663"/>
      <c r="CD22" s="663"/>
      <c r="CE22" s="663"/>
      <c r="CF22" s="663"/>
      <c r="CG22" s="663"/>
      <c r="CH22" s="6"/>
      <c r="CX22" s="115"/>
      <c r="CY22" s="115"/>
      <c r="CZ22" s="115"/>
      <c r="DA22" s="115"/>
      <c r="DJ22" s="6"/>
      <c r="DL22" s="6"/>
      <c r="DM22" s="6"/>
      <c r="DN22" s="6"/>
      <c r="DW22" s="6"/>
      <c r="EA22" s="6"/>
      <c r="EJ22" s="6"/>
      <c r="EW22" s="6"/>
      <c r="FX22" s="6"/>
      <c r="GK22" s="6"/>
    </row>
    <row r="23" spans="1:205" s="2" customFormat="1" ht="12.75" customHeight="1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</row>
    <row r="24" spans="1:205" s="2" customFormat="1" ht="12.75" customHeight="1">
      <c r="A24" s="6"/>
      <c r="C24" s="6"/>
      <c r="D24" s="6"/>
      <c r="E24" s="6"/>
      <c r="F24" s="6"/>
      <c r="G24" s="663"/>
      <c r="H24" s="662"/>
      <c r="I24" s="662"/>
      <c r="J24" s="662"/>
      <c r="K24" s="662"/>
      <c r="L24" s="662"/>
      <c r="M24" s="662"/>
      <c r="N24" s="662"/>
      <c r="O24" s="662"/>
      <c r="S24" s="6"/>
      <c r="T24" s="6"/>
      <c r="U24" s="6"/>
      <c r="V24" s="6"/>
      <c r="W24" s="663"/>
      <c r="X24" s="663"/>
      <c r="Y24" s="663"/>
      <c r="Z24" s="663"/>
      <c r="AA24" s="663"/>
      <c r="AB24" s="663"/>
      <c r="AC24" s="663"/>
      <c r="AI24" s="6"/>
      <c r="AJ24" s="663"/>
      <c r="AK24" s="663"/>
      <c r="AL24" s="663"/>
      <c r="AM24" s="663"/>
      <c r="AN24" s="663"/>
      <c r="AO24" s="663"/>
      <c r="AP24" s="663"/>
      <c r="AQ24" s="663"/>
      <c r="AW24" s="6"/>
      <c r="AX24" s="663"/>
      <c r="AY24" s="663"/>
      <c r="AZ24" s="663"/>
      <c r="BA24" s="663"/>
      <c r="BB24" s="663"/>
      <c r="BC24" s="663"/>
      <c r="BD24" s="663"/>
      <c r="BE24" s="663"/>
      <c r="BL24" s="663"/>
      <c r="BM24" s="663"/>
      <c r="BN24" s="663"/>
      <c r="BO24" s="663"/>
      <c r="BP24" s="663"/>
      <c r="BQ24" s="663"/>
      <c r="BR24" s="663"/>
      <c r="BS24" s="663"/>
      <c r="BZ24" s="663"/>
      <c r="CA24" s="663"/>
      <c r="CB24" s="663"/>
      <c r="CC24" s="663"/>
      <c r="CD24" s="663"/>
      <c r="CE24" s="663"/>
      <c r="CF24" s="663"/>
      <c r="CG24" s="663"/>
      <c r="EA24" s="6"/>
    </row>
    <row r="25" spans="1:205" s="2" customFormat="1" ht="12.75" customHeight="1">
      <c r="A25" s="6"/>
      <c r="C25" s="6"/>
      <c r="D25" s="6"/>
      <c r="E25" s="6"/>
      <c r="F25" s="6"/>
      <c r="G25" s="663"/>
      <c r="H25" s="662"/>
      <c r="I25" s="662"/>
      <c r="J25" s="662"/>
      <c r="K25" s="662"/>
      <c r="L25" s="662"/>
      <c r="M25" s="662"/>
      <c r="N25" s="662"/>
      <c r="O25" s="662"/>
      <c r="S25" s="6"/>
      <c r="T25" s="6"/>
      <c r="U25" s="6"/>
      <c r="V25" s="6"/>
      <c r="W25" s="663"/>
      <c r="X25" s="663"/>
      <c r="Y25" s="663"/>
      <c r="Z25" s="663"/>
      <c r="AA25" s="663"/>
      <c r="AB25" s="663"/>
      <c r="AC25" s="663"/>
      <c r="AI25" s="6"/>
      <c r="AJ25" s="663"/>
      <c r="AK25" s="663"/>
      <c r="AL25" s="663"/>
      <c r="AM25" s="663"/>
      <c r="AN25" s="663"/>
      <c r="AO25" s="663"/>
      <c r="AP25" s="663"/>
      <c r="AQ25" s="663"/>
      <c r="AW25" s="6"/>
      <c r="AX25" s="663"/>
      <c r="AY25" s="663"/>
      <c r="AZ25" s="663"/>
      <c r="BA25" s="663"/>
      <c r="BB25" s="663"/>
      <c r="BC25" s="663"/>
      <c r="BD25" s="663"/>
      <c r="BE25" s="663"/>
      <c r="BL25" s="663"/>
      <c r="BM25" s="663"/>
      <c r="BN25" s="663"/>
      <c r="BO25" s="663"/>
      <c r="BP25" s="663"/>
      <c r="BQ25" s="663"/>
      <c r="BR25" s="663"/>
      <c r="BS25" s="663"/>
      <c r="BZ25" s="663"/>
      <c r="CA25" s="663"/>
      <c r="CB25" s="663"/>
      <c r="CC25" s="663"/>
      <c r="CD25" s="663"/>
      <c r="CE25" s="663"/>
      <c r="CF25" s="663"/>
      <c r="CG25" s="663"/>
      <c r="EA25" s="6"/>
    </row>
    <row r="26" spans="1:205" s="2" customFormat="1" ht="12.75" customHeight="1">
      <c r="A26" s="6"/>
      <c r="C26" s="6"/>
      <c r="D26" s="6"/>
      <c r="E26" s="6"/>
      <c r="F26" s="6"/>
      <c r="G26" s="663"/>
      <c r="H26" s="662"/>
      <c r="I26" s="662"/>
      <c r="J26" s="662"/>
      <c r="K26" s="662"/>
      <c r="L26" s="662"/>
      <c r="M26" s="662"/>
      <c r="N26" s="662"/>
      <c r="O26" s="662"/>
      <c r="S26" s="6"/>
      <c r="T26" s="6"/>
      <c r="U26" s="6"/>
      <c r="V26" s="6"/>
      <c r="W26" s="663"/>
      <c r="X26" s="663"/>
      <c r="Y26" s="663"/>
      <c r="Z26" s="663"/>
      <c r="AA26" s="663"/>
      <c r="AB26" s="663"/>
      <c r="AC26" s="663"/>
      <c r="AI26" s="6"/>
      <c r="AJ26" s="663"/>
      <c r="AK26" s="663"/>
      <c r="AL26" s="663"/>
      <c r="AM26" s="663"/>
      <c r="AN26" s="663"/>
      <c r="AO26" s="663"/>
      <c r="AP26" s="663"/>
      <c r="AQ26" s="663"/>
      <c r="AW26" s="6"/>
      <c r="AX26" s="663"/>
      <c r="AY26" s="663"/>
      <c r="AZ26" s="663"/>
      <c r="BA26" s="663"/>
      <c r="BB26" s="663"/>
      <c r="BC26" s="663"/>
      <c r="BD26" s="663"/>
      <c r="BE26" s="663"/>
      <c r="BL26" s="663"/>
      <c r="BM26" s="663"/>
      <c r="BN26" s="663"/>
      <c r="BO26" s="663"/>
      <c r="BP26" s="663"/>
      <c r="BQ26" s="663"/>
      <c r="BR26" s="663"/>
      <c r="BS26" s="663"/>
      <c r="BZ26" s="663"/>
      <c r="CA26" s="663"/>
      <c r="CB26" s="663"/>
      <c r="CC26" s="663"/>
      <c r="CD26" s="663"/>
      <c r="CE26" s="663"/>
      <c r="CF26" s="663"/>
      <c r="CG26" s="663"/>
      <c r="EA26" s="6"/>
    </row>
    <row r="27" spans="1:205" s="2" customFormat="1" ht="12.75" customHeight="1">
      <c r="A27" s="6"/>
      <c r="C27" s="6"/>
      <c r="D27" s="6"/>
      <c r="E27" s="6"/>
      <c r="F27" s="6"/>
      <c r="G27" s="663"/>
      <c r="H27" s="662"/>
      <c r="I27" s="662"/>
      <c r="J27" s="662"/>
      <c r="K27" s="662"/>
      <c r="L27" s="662"/>
      <c r="M27" s="662"/>
      <c r="N27" s="662"/>
      <c r="O27" s="662"/>
      <c r="S27" s="6"/>
      <c r="T27" s="6"/>
      <c r="U27" s="6"/>
      <c r="V27" s="6"/>
      <c r="W27" s="663"/>
      <c r="X27" s="663"/>
      <c r="Y27" s="663"/>
      <c r="Z27" s="663"/>
      <c r="AA27" s="663"/>
      <c r="AB27" s="663"/>
      <c r="AC27" s="663"/>
      <c r="AI27" s="6"/>
      <c r="AJ27" s="663"/>
      <c r="AK27" s="663"/>
      <c r="AL27" s="663"/>
      <c r="AM27" s="663"/>
      <c r="AN27" s="663"/>
      <c r="AO27" s="663"/>
      <c r="AP27" s="663"/>
      <c r="AQ27" s="663"/>
      <c r="AW27" s="6"/>
      <c r="AX27" s="663"/>
      <c r="AY27" s="663"/>
      <c r="AZ27" s="663"/>
      <c r="BA27" s="663"/>
      <c r="BB27" s="663"/>
      <c r="BC27" s="663"/>
      <c r="BD27" s="663"/>
      <c r="BE27" s="663"/>
      <c r="BL27" s="663"/>
      <c r="BM27" s="663"/>
      <c r="BN27" s="663"/>
      <c r="BO27" s="663"/>
      <c r="BP27" s="663"/>
      <c r="BQ27" s="663"/>
      <c r="BR27" s="663"/>
      <c r="BS27" s="663"/>
      <c r="BZ27" s="663"/>
      <c r="CA27" s="663"/>
      <c r="CB27" s="663"/>
      <c r="CC27" s="663"/>
      <c r="CD27" s="663"/>
      <c r="CE27" s="663"/>
      <c r="CF27" s="663"/>
      <c r="CG27" s="663"/>
      <c r="EA27" s="6"/>
    </row>
    <row r="28" spans="1:205" s="2" customFormat="1" ht="12.75" customHeight="1">
      <c r="A28" s="6"/>
      <c r="C28" s="6"/>
      <c r="D28" s="6"/>
      <c r="E28" s="6"/>
      <c r="F28" s="6"/>
      <c r="G28" s="663"/>
      <c r="H28" s="662"/>
      <c r="I28" s="662"/>
      <c r="J28" s="662"/>
      <c r="K28" s="662"/>
      <c r="L28" s="662"/>
      <c r="M28" s="662"/>
      <c r="N28" s="662"/>
      <c r="O28" s="662"/>
      <c r="S28" s="6"/>
      <c r="T28" s="6"/>
      <c r="U28" s="6"/>
      <c r="V28" s="6"/>
      <c r="W28" s="663"/>
      <c r="X28" s="663"/>
      <c r="Y28" s="663"/>
      <c r="Z28" s="663"/>
      <c r="AA28" s="663"/>
      <c r="AB28" s="663"/>
      <c r="AC28" s="663"/>
      <c r="AI28" s="6"/>
      <c r="AJ28" s="663"/>
      <c r="AK28" s="663"/>
      <c r="AL28" s="663"/>
      <c r="AM28" s="663"/>
      <c r="AN28" s="663"/>
      <c r="AO28" s="663"/>
      <c r="AP28" s="663"/>
      <c r="AQ28" s="663"/>
      <c r="AW28" s="6"/>
      <c r="AX28" s="663"/>
      <c r="AY28" s="663"/>
      <c r="AZ28" s="663"/>
      <c r="BA28" s="663"/>
      <c r="BB28" s="663"/>
      <c r="BC28" s="663"/>
      <c r="BD28" s="663"/>
      <c r="BE28" s="663"/>
      <c r="BL28" s="663"/>
      <c r="BM28" s="663"/>
      <c r="BN28" s="663"/>
      <c r="BO28" s="663"/>
      <c r="BP28" s="663"/>
      <c r="BQ28" s="663"/>
      <c r="BR28" s="663"/>
      <c r="BS28" s="663"/>
      <c r="BZ28" s="663"/>
      <c r="CA28" s="663"/>
      <c r="CB28" s="663"/>
      <c r="CC28" s="663"/>
      <c r="CD28" s="663"/>
      <c r="CE28" s="663"/>
      <c r="CF28" s="663"/>
      <c r="CG28" s="663"/>
      <c r="EA28" s="6"/>
    </row>
    <row r="29" spans="1:205" s="2" customFormat="1" ht="12.75" customHeight="1">
      <c r="A29" s="6"/>
      <c r="C29" s="6"/>
      <c r="D29" s="6"/>
      <c r="E29" s="6"/>
      <c r="F29" s="6"/>
      <c r="G29" s="663"/>
      <c r="H29" s="662"/>
      <c r="I29" s="662"/>
      <c r="J29" s="662"/>
      <c r="K29" s="662"/>
      <c r="L29" s="662"/>
      <c r="M29" s="662"/>
      <c r="N29" s="662"/>
      <c r="O29" s="662"/>
      <c r="S29" s="6"/>
      <c r="T29" s="6"/>
      <c r="U29" s="6"/>
      <c r="V29" s="6"/>
      <c r="W29" s="663"/>
      <c r="X29" s="663"/>
      <c r="Y29" s="663"/>
      <c r="Z29" s="663"/>
      <c r="AA29" s="663"/>
      <c r="AB29" s="663"/>
      <c r="AC29" s="663"/>
      <c r="AI29" s="6"/>
      <c r="AJ29" s="663"/>
      <c r="AK29" s="663"/>
      <c r="AL29" s="663"/>
      <c r="AM29" s="663"/>
      <c r="AN29" s="663"/>
      <c r="AO29" s="663"/>
      <c r="AP29" s="663"/>
      <c r="AQ29" s="663"/>
      <c r="AW29" s="6"/>
      <c r="AX29" s="663"/>
      <c r="AY29" s="663"/>
      <c r="AZ29" s="663"/>
      <c r="BA29" s="663"/>
      <c r="BB29" s="663"/>
      <c r="BC29" s="663"/>
      <c r="BD29" s="663"/>
      <c r="BE29" s="663"/>
      <c r="BL29" s="663"/>
      <c r="BM29" s="663"/>
      <c r="BN29" s="663"/>
      <c r="BO29" s="663"/>
      <c r="BP29" s="663"/>
      <c r="BQ29" s="663"/>
      <c r="BR29" s="663"/>
      <c r="BS29" s="663"/>
      <c r="BZ29" s="663"/>
      <c r="CA29" s="663"/>
      <c r="CB29" s="663"/>
      <c r="CC29" s="663"/>
      <c r="CD29" s="663"/>
      <c r="CE29" s="663"/>
      <c r="CF29" s="663"/>
      <c r="CG29" s="663"/>
      <c r="EA29" s="6"/>
    </row>
    <row r="30" spans="1:205" s="2" customFormat="1" ht="12.75" customHeight="1">
      <c r="A30" s="6"/>
      <c r="C30" s="6"/>
      <c r="D30" s="6"/>
      <c r="E30" s="6"/>
      <c r="F30" s="6"/>
      <c r="G30" s="663"/>
      <c r="H30" s="662"/>
      <c r="I30" s="662"/>
      <c r="J30" s="662"/>
      <c r="K30" s="662"/>
      <c r="L30" s="662"/>
      <c r="M30" s="662"/>
      <c r="N30" s="662"/>
      <c r="O30" s="662"/>
      <c r="S30" s="6"/>
      <c r="T30" s="6"/>
      <c r="U30" s="6"/>
      <c r="V30" s="6"/>
      <c r="W30" s="663"/>
      <c r="X30" s="663"/>
      <c r="Y30" s="663"/>
      <c r="Z30" s="663"/>
      <c r="AA30" s="663"/>
      <c r="AB30" s="663"/>
      <c r="AC30" s="663"/>
      <c r="AI30" s="6"/>
      <c r="AJ30" s="663"/>
      <c r="AK30" s="663"/>
      <c r="AL30" s="663"/>
      <c r="AM30" s="663"/>
      <c r="AN30" s="663"/>
      <c r="AO30" s="663"/>
      <c r="AP30" s="663"/>
      <c r="AQ30" s="663"/>
      <c r="AW30" s="6"/>
      <c r="AX30" s="663"/>
      <c r="AY30" s="663"/>
      <c r="AZ30" s="663"/>
      <c r="BA30" s="663"/>
      <c r="BB30" s="663"/>
      <c r="BC30" s="663"/>
      <c r="BD30" s="663"/>
      <c r="BE30" s="663"/>
      <c r="BL30" s="663"/>
      <c r="BM30" s="663"/>
      <c r="BN30" s="663"/>
      <c r="BO30" s="663"/>
      <c r="BP30" s="663"/>
      <c r="BQ30" s="663"/>
      <c r="BR30" s="663"/>
      <c r="BS30" s="663"/>
      <c r="BZ30" s="663"/>
      <c r="CA30" s="663"/>
      <c r="CB30" s="663"/>
      <c r="CC30" s="663"/>
      <c r="CD30" s="663"/>
      <c r="CE30" s="663"/>
      <c r="CF30" s="663"/>
      <c r="CG30" s="663"/>
      <c r="EA30" s="6"/>
    </row>
    <row r="31" spans="1:205" s="2" customFormat="1" ht="12.75" customHeight="1">
      <c r="A31" s="6"/>
      <c r="C31" s="6"/>
      <c r="D31" s="6"/>
      <c r="E31" s="6"/>
      <c r="F31" s="6"/>
      <c r="G31" s="663"/>
      <c r="H31" s="662"/>
      <c r="I31" s="662"/>
      <c r="J31" s="662"/>
      <c r="K31" s="662"/>
      <c r="L31" s="662"/>
      <c r="M31" s="662"/>
      <c r="N31" s="662"/>
      <c r="O31" s="662"/>
      <c r="S31" s="6"/>
      <c r="T31" s="6"/>
      <c r="U31" s="6"/>
      <c r="V31" s="6"/>
      <c r="W31" s="663"/>
      <c r="X31" s="663"/>
      <c r="Y31" s="663"/>
      <c r="Z31" s="663"/>
      <c r="AA31" s="663"/>
      <c r="AB31" s="663"/>
      <c r="AC31" s="663"/>
      <c r="AI31" s="6"/>
      <c r="AJ31" s="663"/>
      <c r="AK31" s="663"/>
      <c r="AL31" s="663"/>
      <c r="AM31" s="663"/>
      <c r="AN31" s="663"/>
      <c r="AO31" s="663"/>
      <c r="AP31" s="663"/>
      <c r="AQ31" s="663"/>
      <c r="AW31" s="6"/>
      <c r="AX31" s="663"/>
      <c r="AY31" s="663"/>
      <c r="AZ31" s="663"/>
      <c r="BA31" s="663"/>
      <c r="BB31" s="663"/>
      <c r="BC31" s="663"/>
      <c r="BD31" s="663"/>
      <c r="BE31" s="663"/>
      <c r="BL31" s="663"/>
      <c r="BM31" s="663"/>
      <c r="BN31" s="663"/>
      <c r="BO31" s="663"/>
      <c r="BP31" s="663"/>
      <c r="BQ31" s="663"/>
      <c r="BR31" s="663"/>
      <c r="BS31" s="663"/>
      <c r="BZ31" s="663"/>
      <c r="CA31" s="663"/>
      <c r="CB31" s="663"/>
      <c r="CC31" s="663"/>
      <c r="CD31" s="663"/>
      <c r="CE31" s="663"/>
      <c r="CF31" s="663"/>
      <c r="CG31" s="663"/>
      <c r="EA31" s="6"/>
    </row>
    <row r="32" spans="1:205" s="2" customFormat="1" ht="12.75" customHeight="1">
      <c r="A32" s="6"/>
      <c r="C32" s="6"/>
      <c r="D32" s="6"/>
      <c r="E32" s="6"/>
      <c r="F32" s="6"/>
      <c r="G32" s="663"/>
      <c r="H32" s="662"/>
      <c r="I32" s="662"/>
      <c r="J32" s="662"/>
      <c r="K32" s="662"/>
      <c r="L32" s="662"/>
      <c r="M32" s="662"/>
      <c r="N32" s="662"/>
      <c r="O32" s="662"/>
      <c r="S32" s="6"/>
      <c r="T32" s="6"/>
      <c r="U32" s="6"/>
      <c r="V32" s="6"/>
      <c r="W32" s="663"/>
      <c r="X32" s="663"/>
      <c r="Y32" s="663"/>
      <c r="Z32" s="663"/>
      <c r="AA32" s="663"/>
      <c r="AB32" s="663"/>
      <c r="AC32" s="663"/>
      <c r="AI32" s="6"/>
      <c r="AJ32" s="663"/>
      <c r="AK32" s="663"/>
      <c r="AL32" s="663"/>
      <c r="AM32" s="663"/>
      <c r="AN32" s="663"/>
      <c r="AO32" s="663"/>
      <c r="AP32" s="663"/>
      <c r="AQ32" s="663"/>
      <c r="AW32" s="6"/>
      <c r="AX32" s="663"/>
      <c r="AY32" s="663"/>
      <c r="AZ32" s="663"/>
      <c r="BA32" s="663"/>
      <c r="BB32" s="663"/>
      <c r="BC32" s="663"/>
      <c r="BD32" s="663"/>
      <c r="BE32" s="663"/>
      <c r="BL32" s="663"/>
      <c r="BM32" s="663"/>
      <c r="BN32" s="663"/>
      <c r="BO32" s="663"/>
      <c r="BP32" s="663"/>
      <c r="BQ32" s="663"/>
      <c r="BR32" s="663"/>
      <c r="BS32" s="663"/>
      <c r="BZ32" s="663"/>
      <c r="CA32" s="663"/>
      <c r="CB32" s="663"/>
      <c r="CC32" s="663"/>
      <c r="CD32" s="663"/>
      <c r="CE32" s="663"/>
      <c r="CF32" s="663"/>
      <c r="CG32" s="663"/>
      <c r="EA32" s="6"/>
    </row>
    <row r="33" spans="1:131" s="2" customFormat="1" ht="12.75" customHeight="1">
      <c r="A33" s="6"/>
      <c r="C33" s="6"/>
      <c r="D33" s="6"/>
      <c r="E33" s="6"/>
      <c r="F33" s="6"/>
      <c r="G33" s="663"/>
      <c r="H33" s="662"/>
      <c r="I33" s="662"/>
      <c r="J33" s="662"/>
      <c r="K33" s="662"/>
      <c r="L33" s="662"/>
      <c r="M33" s="662"/>
      <c r="N33" s="662"/>
      <c r="O33" s="662"/>
      <c r="S33" s="6"/>
      <c r="T33" s="6"/>
      <c r="U33" s="6"/>
      <c r="V33" s="6"/>
      <c r="W33" s="663"/>
      <c r="X33" s="663"/>
      <c r="Y33" s="663"/>
      <c r="Z33" s="663"/>
      <c r="AA33" s="663"/>
      <c r="AB33" s="663"/>
      <c r="AC33" s="663"/>
      <c r="AI33" s="6"/>
      <c r="AJ33" s="663"/>
      <c r="AK33" s="663"/>
      <c r="AL33" s="663"/>
      <c r="AM33" s="663"/>
      <c r="AN33" s="663"/>
      <c r="AO33" s="663"/>
      <c r="AP33" s="663"/>
      <c r="AQ33" s="663"/>
      <c r="AW33" s="6"/>
      <c r="AX33" s="663"/>
      <c r="AY33" s="663"/>
      <c r="AZ33" s="663"/>
      <c r="BA33" s="663"/>
      <c r="BB33" s="663"/>
      <c r="BC33" s="663"/>
      <c r="BD33" s="663"/>
      <c r="BE33" s="663"/>
      <c r="BL33" s="663"/>
      <c r="BM33" s="663"/>
      <c r="BN33" s="663"/>
      <c r="BO33" s="663"/>
      <c r="BP33" s="663"/>
      <c r="BQ33" s="663"/>
      <c r="BR33" s="663"/>
      <c r="BS33" s="663"/>
      <c r="BZ33" s="663"/>
      <c r="CA33" s="663"/>
      <c r="CB33" s="663"/>
      <c r="CC33" s="663"/>
      <c r="CD33" s="663"/>
      <c r="CE33" s="663"/>
      <c r="CF33" s="663"/>
      <c r="CG33" s="663"/>
      <c r="EA33" s="6"/>
    </row>
    <row r="34" spans="1:131" s="2" customFormat="1" ht="12.75" customHeight="1">
      <c r="A34" s="6"/>
      <c r="C34" s="6"/>
      <c r="D34" s="6"/>
      <c r="E34" s="6"/>
      <c r="F34" s="6"/>
      <c r="G34" s="663"/>
      <c r="H34" s="662"/>
      <c r="I34" s="662"/>
      <c r="J34" s="662"/>
      <c r="K34" s="662"/>
      <c r="L34" s="662"/>
      <c r="M34" s="662"/>
      <c r="N34" s="662"/>
      <c r="O34" s="662"/>
      <c r="S34" s="6"/>
      <c r="T34" s="6"/>
      <c r="U34" s="6"/>
      <c r="V34" s="6"/>
      <c r="W34" s="663"/>
      <c r="X34" s="663"/>
      <c r="Y34" s="663"/>
      <c r="Z34" s="663"/>
      <c r="AA34" s="663"/>
      <c r="AB34" s="663"/>
      <c r="AC34" s="663"/>
      <c r="AI34" s="6"/>
      <c r="AJ34" s="663"/>
      <c r="AK34" s="663"/>
      <c r="AL34" s="663"/>
      <c r="AM34" s="663"/>
      <c r="AN34" s="663"/>
      <c r="AO34" s="663"/>
      <c r="AP34" s="663"/>
      <c r="AQ34" s="663"/>
      <c r="AW34" s="6"/>
      <c r="AX34" s="663"/>
      <c r="AY34" s="663"/>
      <c r="AZ34" s="663"/>
      <c r="BA34" s="663"/>
      <c r="BB34" s="663"/>
      <c r="BC34" s="663"/>
      <c r="BD34" s="663"/>
      <c r="BE34" s="663"/>
      <c r="BL34" s="663"/>
      <c r="BM34" s="663"/>
      <c r="BN34" s="663"/>
      <c r="BO34" s="663"/>
      <c r="BP34" s="663"/>
      <c r="BQ34" s="663"/>
      <c r="BR34" s="663"/>
      <c r="BS34" s="663"/>
      <c r="BZ34" s="663"/>
      <c r="CA34" s="663"/>
      <c r="CB34" s="663"/>
      <c r="CC34" s="663"/>
      <c r="CD34" s="663"/>
      <c r="CE34" s="663"/>
      <c r="CF34" s="663"/>
      <c r="CG34" s="663"/>
      <c r="EA34" s="6"/>
    </row>
    <row r="35" spans="1:131" s="2" customFormat="1" ht="12.75" customHeight="1">
      <c r="A35" s="6"/>
      <c r="C35" s="6"/>
      <c r="D35" s="6"/>
      <c r="E35" s="6"/>
      <c r="F35" s="6"/>
      <c r="G35" s="663"/>
      <c r="H35" s="662"/>
      <c r="I35" s="662"/>
      <c r="J35" s="662"/>
      <c r="K35" s="662"/>
      <c r="L35" s="662"/>
      <c r="M35" s="662"/>
      <c r="N35" s="662"/>
      <c r="O35" s="662"/>
      <c r="S35" s="6"/>
      <c r="T35" s="6"/>
      <c r="U35" s="6"/>
      <c r="V35" s="6"/>
      <c r="W35" s="663"/>
      <c r="X35" s="663"/>
      <c r="Y35" s="663"/>
      <c r="Z35" s="663"/>
      <c r="AA35" s="663"/>
      <c r="AB35" s="663"/>
      <c r="AC35" s="663"/>
      <c r="AI35" s="6"/>
      <c r="AJ35" s="663"/>
      <c r="AK35" s="663"/>
      <c r="AL35" s="663"/>
      <c r="AM35" s="663"/>
      <c r="AN35" s="663"/>
      <c r="AO35" s="663"/>
      <c r="AP35" s="663"/>
      <c r="AQ35" s="663"/>
      <c r="AW35" s="6"/>
      <c r="AX35" s="663"/>
      <c r="AY35" s="663"/>
      <c r="AZ35" s="663"/>
      <c r="BA35" s="663"/>
      <c r="BB35" s="663"/>
      <c r="BC35" s="663"/>
      <c r="BD35" s="663"/>
      <c r="BE35" s="663"/>
      <c r="BL35" s="663"/>
      <c r="BM35" s="663"/>
      <c r="BN35" s="663"/>
      <c r="BO35" s="663"/>
      <c r="BP35" s="663"/>
      <c r="BQ35" s="663"/>
      <c r="BR35" s="663"/>
      <c r="BS35" s="663"/>
      <c r="BZ35" s="663"/>
      <c r="CA35" s="663"/>
      <c r="CB35" s="663"/>
      <c r="CC35" s="663"/>
      <c r="CD35" s="663"/>
      <c r="CE35" s="663"/>
      <c r="CF35" s="663"/>
      <c r="CG35" s="663"/>
      <c r="EA35" s="6"/>
    </row>
    <row r="36" spans="1:131" s="2" customFormat="1" ht="12.75" customHeight="1">
      <c r="A36" s="6"/>
      <c r="C36" s="6"/>
      <c r="D36" s="6"/>
      <c r="E36" s="6"/>
      <c r="F36" s="6"/>
      <c r="G36" s="663"/>
      <c r="H36" s="662"/>
      <c r="I36" s="662"/>
      <c r="J36" s="662"/>
      <c r="K36" s="662"/>
      <c r="L36" s="662"/>
      <c r="M36" s="662"/>
      <c r="N36" s="662"/>
      <c r="O36" s="662"/>
      <c r="S36" s="6"/>
      <c r="T36" s="6"/>
      <c r="U36" s="6"/>
      <c r="V36" s="6"/>
      <c r="W36" s="663"/>
      <c r="X36" s="663"/>
      <c r="Y36" s="663"/>
      <c r="Z36" s="663"/>
      <c r="AA36" s="663"/>
      <c r="AB36" s="663"/>
      <c r="AC36" s="663"/>
      <c r="AI36" s="6"/>
      <c r="AJ36" s="663"/>
      <c r="AK36" s="663"/>
      <c r="AL36" s="663"/>
      <c r="AM36" s="663"/>
      <c r="AN36" s="663"/>
      <c r="AO36" s="663"/>
      <c r="AP36" s="663"/>
      <c r="AQ36" s="663"/>
      <c r="AW36" s="6"/>
      <c r="AX36" s="663"/>
      <c r="AY36" s="663"/>
      <c r="AZ36" s="663"/>
      <c r="BA36" s="663"/>
      <c r="BB36" s="663"/>
      <c r="BC36" s="663"/>
      <c r="BD36" s="663"/>
      <c r="BE36" s="663"/>
      <c r="BL36" s="663"/>
      <c r="BM36" s="663"/>
      <c r="BN36" s="663"/>
      <c r="BO36" s="663"/>
      <c r="BP36" s="663"/>
      <c r="BQ36" s="663"/>
      <c r="BR36" s="663"/>
      <c r="BS36" s="663"/>
      <c r="BZ36" s="663"/>
      <c r="CA36" s="663"/>
      <c r="CB36" s="663"/>
      <c r="CC36" s="663"/>
      <c r="CD36" s="663"/>
      <c r="CE36" s="663"/>
      <c r="CF36" s="663"/>
      <c r="CG36" s="663"/>
      <c r="EA36" s="6"/>
    </row>
    <row r="37" spans="1:131" s="2" customFormat="1" ht="12.75" customHeight="1">
      <c r="A37" s="6"/>
      <c r="C37" s="6"/>
      <c r="D37" s="6"/>
      <c r="E37" s="6"/>
      <c r="F37" s="6"/>
      <c r="G37" s="663"/>
      <c r="H37" s="662"/>
      <c r="I37" s="662"/>
      <c r="J37" s="662"/>
      <c r="K37" s="662"/>
      <c r="L37" s="662"/>
      <c r="M37" s="662"/>
      <c r="N37" s="662"/>
      <c r="O37" s="662"/>
      <c r="S37" s="6"/>
      <c r="T37" s="6"/>
      <c r="U37" s="6"/>
      <c r="V37" s="6"/>
      <c r="W37" s="663"/>
      <c r="X37" s="663"/>
      <c r="Y37" s="663"/>
      <c r="Z37" s="663"/>
      <c r="AA37" s="663"/>
      <c r="AB37" s="663"/>
      <c r="AC37" s="663"/>
      <c r="AI37" s="6"/>
      <c r="AJ37" s="663"/>
      <c r="AK37" s="663"/>
      <c r="AL37" s="663"/>
      <c r="AM37" s="663"/>
      <c r="AN37" s="663"/>
      <c r="AO37" s="663"/>
      <c r="AP37" s="663"/>
      <c r="AQ37" s="663"/>
      <c r="AW37" s="6"/>
      <c r="AX37" s="663"/>
      <c r="AY37" s="663"/>
      <c r="AZ37" s="663"/>
      <c r="BA37" s="663"/>
      <c r="BB37" s="663"/>
      <c r="BC37" s="663"/>
      <c r="BD37" s="663"/>
      <c r="BE37" s="663"/>
      <c r="BL37" s="663"/>
      <c r="BM37" s="663"/>
      <c r="BN37" s="663"/>
      <c r="BO37" s="663"/>
      <c r="BP37" s="663"/>
      <c r="BQ37" s="663"/>
      <c r="BR37" s="663"/>
      <c r="BS37" s="663"/>
      <c r="BZ37" s="663"/>
      <c r="CA37" s="663"/>
      <c r="CB37" s="663"/>
      <c r="CC37" s="663"/>
      <c r="CD37" s="663"/>
      <c r="CE37" s="663"/>
      <c r="CF37" s="663"/>
      <c r="CG37" s="663"/>
      <c r="EA37" s="6"/>
    </row>
    <row r="38" spans="1:131" s="2" customFormat="1" ht="12.75" customHeight="1">
      <c r="A38" s="6"/>
      <c r="C38" s="6"/>
      <c r="D38" s="6"/>
      <c r="E38" s="6"/>
      <c r="F38" s="6"/>
      <c r="G38" s="663"/>
      <c r="H38" s="662"/>
      <c r="I38" s="662"/>
      <c r="J38" s="662"/>
      <c r="K38" s="662"/>
      <c r="L38" s="662"/>
      <c r="M38" s="662"/>
      <c r="N38" s="662"/>
      <c r="O38" s="662"/>
      <c r="S38" s="6"/>
      <c r="T38" s="6"/>
      <c r="U38" s="6"/>
      <c r="V38" s="6"/>
      <c r="W38" s="663"/>
      <c r="X38" s="663"/>
      <c r="Y38" s="663"/>
      <c r="Z38" s="663"/>
      <c r="AA38" s="663"/>
      <c r="AB38" s="663"/>
      <c r="AC38" s="663"/>
      <c r="AI38" s="6"/>
      <c r="AJ38" s="663"/>
      <c r="AK38" s="663"/>
      <c r="AL38" s="663"/>
      <c r="AM38" s="663"/>
      <c r="AN38" s="663"/>
      <c r="AO38" s="663"/>
      <c r="AP38" s="663"/>
      <c r="AQ38" s="663"/>
      <c r="AW38" s="6"/>
      <c r="AX38" s="663"/>
      <c r="AY38" s="663"/>
      <c r="AZ38" s="663"/>
      <c r="BA38" s="663"/>
      <c r="BB38" s="663"/>
      <c r="BC38" s="663"/>
      <c r="BD38" s="663"/>
      <c r="BE38" s="663"/>
      <c r="BL38" s="663"/>
      <c r="BM38" s="663"/>
      <c r="BN38" s="663"/>
      <c r="BO38" s="663"/>
      <c r="BP38" s="663"/>
      <c r="BQ38" s="663"/>
      <c r="BR38" s="663"/>
      <c r="BS38" s="663"/>
      <c r="BZ38" s="663"/>
      <c r="CA38" s="663"/>
      <c r="CB38" s="663"/>
      <c r="CC38" s="663"/>
      <c r="CD38" s="663"/>
      <c r="CE38" s="663"/>
      <c r="CF38" s="663"/>
      <c r="CG38" s="663"/>
      <c r="EA38" s="6"/>
    </row>
    <row r="39" spans="1:131" s="2" customFormat="1" ht="12.75" customHeight="1">
      <c r="A39" s="6"/>
      <c r="C39" s="6"/>
      <c r="D39" s="6"/>
      <c r="E39" s="6"/>
      <c r="F39" s="6"/>
      <c r="G39" s="663"/>
      <c r="H39" s="662"/>
      <c r="I39" s="662"/>
      <c r="J39" s="662"/>
      <c r="K39" s="662"/>
      <c r="L39" s="662"/>
      <c r="M39" s="662"/>
      <c r="N39" s="662"/>
      <c r="O39" s="662"/>
      <c r="S39" s="6"/>
      <c r="T39" s="6"/>
      <c r="U39" s="6"/>
      <c r="V39" s="6"/>
      <c r="W39" s="663"/>
      <c r="X39" s="663"/>
      <c r="Y39" s="663"/>
      <c r="Z39" s="663"/>
      <c r="AA39" s="663"/>
      <c r="AB39" s="663"/>
      <c r="AC39" s="663"/>
      <c r="AI39" s="6"/>
      <c r="AJ39" s="663"/>
      <c r="AK39" s="663"/>
      <c r="AL39" s="663"/>
      <c r="AM39" s="663"/>
      <c r="AN39" s="663"/>
      <c r="AO39" s="663"/>
      <c r="AP39" s="663"/>
      <c r="AQ39" s="663"/>
      <c r="AW39" s="6"/>
      <c r="AX39" s="663"/>
      <c r="AY39" s="663"/>
      <c r="AZ39" s="663"/>
      <c r="BA39" s="663"/>
      <c r="BB39" s="663"/>
      <c r="BC39" s="663"/>
      <c r="BD39" s="663"/>
      <c r="BE39" s="663"/>
      <c r="BL39" s="663"/>
      <c r="BM39" s="663"/>
      <c r="BN39" s="663"/>
      <c r="BO39" s="663"/>
      <c r="BP39" s="663"/>
      <c r="BQ39" s="663"/>
      <c r="BR39" s="663"/>
      <c r="BS39" s="663"/>
      <c r="BZ39" s="663"/>
      <c r="CA39" s="663"/>
      <c r="CB39" s="663"/>
      <c r="CC39" s="663"/>
      <c r="CD39" s="663"/>
      <c r="CE39" s="663"/>
      <c r="CF39" s="663"/>
      <c r="CG39" s="663"/>
      <c r="EA39" s="6"/>
    </row>
    <row r="40" spans="1:131" s="2" customFormat="1" ht="12.75" customHeight="1">
      <c r="A40" s="6"/>
      <c r="C40" s="6"/>
      <c r="D40" s="6"/>
      <c r="E40" s="6"/>
      <c r="F40" s="6"/>
      <c r="G40" s="663"/>
      <c r="H40" s="662"/>
      <c r="I40" s="662"/>
      <c r="J40" s="662"/>
      <c r="K40" s="662"/>
      <c r="L40" s="662"/>
      <c r="M40" s="662"/>
      <c r="N40" s="662"/>
      <c r="O40" s="662"/>
      <c r="S40" s="6"/>
      <c r="T40" s="6"/>
      <c r="U40" s="6"/>
      <c r="V40" s="6"/>
      <c r="W40" s="663"/>
      <c r="X40" s="663"/>
      <c r="Y40" s="663"/>
      <c r="Z40" s="663"/>
      <c r="AA40" s="663"/>
      <c r="AB40" s="663"/>
      <c r="AC40" s="663"/>
      <c r="AI40" s="6"/>
      <c r="AJ40" s="663"/>
      <c r="AK40" s="663"/>
      <c r="AL40" s="663"/>
      <c r="AM40" s="663"/>
      <c r="AN40" s="663"/>
      <c r="AO40" s="663"/>
      <c r="AP40" s="663"/>
      <c r="AQ40" s="663"/>
      <c r="AW40" s="6"/>
      <c r="AX40" s="663"/>
      <c r="AY40" s="663"/>
      <c r="AZ40" s="663"/>
      <c r="BA40" s="663"/>
      <c r="BB40" s="663"/>
      <c r="BC40" s="663"/>
      <c r="BD40" s="663"/>
      <c r="BE40" s="663"/>
      <c r="BL40" s="663"/>
      <c r="BM40" s="663"/>
      <c r="BN40" s="663"/>
      <c r="BO40" s="663"/>
      <c r="BP40" s="663"/>
      <c r="BQ40" s="663"/>
      <c r="BR40" s="663"/>
      <c r="BS40" s="663"/>
      <c r="BZ40" s="663"/>
      <c r="CA40" s="663"/>
      <c r="CB40" s="663"/>
      <c r="CC40" s="663"/>
      <c r="CD40" s="663"/>
      <c r="CE40" s="663"/>
      <c r="CF40" s="663"/>
      <c r="CG40" s="663"/>
      <c r="EA40" s="6"/>
    </row>
    <row r="41" spans="1:131" s="2" customFormat="1" ht="12.75" customHeight="1">
      <c r="A41" s="6"/>
      <c r="C41" s="6"/>
      <c r="D41" s="6"/>
      <c r="E41" s="6"/>
      <c r="F41" s="6"/>
      <c r="G41" s="663"/>
      <c r="H41" s="662"/>
      <c r="I41" s="662"/>
      <c r="J41" s="662"/>
      <c r="K41" s="662"/>
      <c r="L41" s="662"/>
      <c r="M41" s="662"/>
      <c r="N41" s="662"/>
      <c r="O41" s="662"/>
      <c r="S41" s="6"/>
      <c r="T41" s="6"/>
      <c r="U41" s="6"/>
      <c r="V41" s="6"/>
      <c r="W41" s="663"/>
      <c r="X41" s="663"/>
      <c r="Y41" s="663"/>
      <c r="Z41" s="663"/>
      <c r="AA41" s="663"/>
      <c r="AB41" s="663"/>
      <c r="AC41" s="663"/>
      <c r="AI41" s="6"/>
      <c r="AJ41" s="663"/>
      <c r="AK41" s="663"/>
      <c r="AL41" s="663"/>
      <c r="AM41" s="663"/>
      <c r="AN41" s="663"/>
      <c r="AO41" s="663"/>
      <c r="AP41" s="663"/>
      <c r="AQ41" s="663"/>
      <c r="AW41" s="6"/>
      <c r="AX41" s="663"/>
      <c r="AY41" s="663"/>
      <c r="AZ41" s="663"/>
      <c r="BA41" s="663"/>
      <c r="BB41" s="663"/>
      <c r="BC41" s="663"/>
      <c r="BD41" s="663"/>
      <c r="BE41" s="663"/>
      <c r="BL41" s="663"/>
      <c r="BM41" s="663"/>
      <c r="BN41" s="663"/>
      <c r="BO41" s="663"/>
      <c r="BP41" s="663"/>
      <c r="BQ41" s="663"/>
      <c r="BR41" s="663"/>
      <c r="BS41" s="663"/>
      <c r="BZ41" s="663"/>
      <c r="CA41" s="663"/>
      <c r="CB41" s="663"/>
      <c r="CC41" s="663"/>
      <c r="CD41" s="663"/>
      <c r="CE41" s="663"/>
      <c r="CF41" s="663"/>
      <c r="CG41" s="663"/>
      <c r="EA41" s="6"/>
    </row>
    <row r="42" spans="1:131" s="2" customFormat="1" ht="12.75" customHeight="1">
      <c r="A42" s="6"/>
      <c r="C42" s="6"/>
      <c r="D42" s="6"/>
      <c r="E42" s="6"/>
      <c r="F42" s="6"/>
      <c r="G42" s="663"/>
      <c r="H42" s="662"/>
      <c r="I42" s="662"/>
      <c r="J42" s="662"/>
      <c r="K42" s="662"/>
      <c r="L42" s="662"/>
      <c r="M42" s="662"/>
      <c r="N42" s="662"/>
      <c r="O42" s="662"/>
      <c r="S42" s="6"/>
      <c r="T42" s="6"/>
      <c r="U42" s="6"/>
      <c r="V42" s="6"/>
      <c r="W42" s="663"/>
      <c r="X42" s="663"/>
      <c r="Y42" s="663"/>
      <c r="Z42" s="663"/>
      <c r="AA42" s="663"/>
      <c r="AB42" s="663"/>
      <c r="AC42" s="663"/>
      <c r="AI42" s="6"/>
      <c r="AJ42" s="663"/>
      <c r="AK42" s="663"/>
      <c r="AL42" s="663"/>
      <c r="AM42" s="663"/>
      <c r="AN42" s="663"/>
      <c r="AO42" s="663"/>
      <c r="AP42" s="663"/>
      <c r="AQ42" s="663"/>
      <c r="AW42" s="6"/>
      <c r="AX42" s="663"/>
      <c r="AY42" s="663"/>
      <c r="AZ42" s="663"/>
      <c r="BA42" s="663"/>
      <c r="BB42" s="663"/>
      <c r="BC42" s="663"/>
      <c r="BD42" s="663"/>
      <c r="BE42" s="663"/>
      <c r="BL42" s="663"/>
      <c r="BM42" s="663"/>
      <c r="BN42" s="663"/>
      <c r="BO42" s="663"/>
      <c r="BP42" s="663"/>
      <c r="BQ42" s="663"/>
      <c r="BR42" s="663"/>
      <c r="BS42" s="663"/>
      <c r="BZ42" s="663"/>
      <c r="CA42" s="663"/>
      <c r="CB42" s="663"/>
      <c r="CC42" s="663"/>
      <c r="CD42" s="663"/>
      <c r="CE42" s="663"/>
      <c r="CF42" s="663"/>
      <c r="CG42" s="663"/>
      <c r="EA42" s="6"/>
    </row>
    <row r="43" spans="1:131" s="2" customFormat="1" ht="12.75" customHeight="1">
      <c r="A43" s="6"/>
      <c r="C43" s="6"/>
      <c r="D43" s="6"/>
      <c r="E43" s="6"/>
      <c r="F43" s="6"/>
      <c r="G43" s="663"/>
      <c r="H43" s="662"/>
      <c r="I43" s="662"/>
      <c r="J43" s="662"/>
      <c r="K43" s="662"/>
      <c r="L43" s="662"/>
      <c r="M43" s="662"/>
      <c r="N43" s="662"/>
      <c r="O43" s="662"/>
      <c r="S43" s="6"/>
      <c r="T43" s="6"/>
      <c r="U43" s="6"/>
      <c r="V43" s="6"/>
      <c r="W43" s="663"/>
      <c r="X43" s="663"/>
      <c r="Y43" s="663"/>
      <c r="Z43" s="663"/>
      <c r="AA43" s="663"/>
      <c r="AB43" s="663"/>
      <c r="AC43" s="663"/>
      <c r="AI43" s="6"/>
      <c r="AJ43" s="663"/>
      <c r="AK43" s="663"/>
      <c r="AL43" s="663"/>
      <c r="AM43" s="663"/>
      <c r="AN43" s="663"/>
      <c r="AO43" s="663"/>
      <c r="AP43" s="663"/>
      <c r="AQ43" s="663"/>
      <c r="AW43" s="6"/>
      <c r="AX43" s="663"/>
      <c r="AY43" s="663"/>
      <c r="AZ43" s="663"/>
      <c r="BA43" s="663"/>
      <c r="BB43" s="663"/>
      <c r="BC43" s="663"/>
      <c r="BD43" s="663"/>
      <c r="BE43" s="663"/>
      <c r="BL43" s="663"/>
      <c r="BM43" s="663"/>
      <c r="BN43" s="663"/>
      <c r="BO43" s="663"/>
      <c r="BP43" s="663"/>
      <c r="BQ43" s="663"/>
      <c r="BR43" s="663"/>
      <c r="BS43" s="663"/>
      <c r="BZ43" s="663"/>
      <c r="CA43" s="663"/>
      <c r="CB43" s="663"/>
      <c r="CC43" s="663"/>
      <c r="CD43" s="663"/>
      <c r="CE43" s="663"/>
      <c r="CF43" s="663"/>
      <c r="CG43" s="663"/>
      <c r="EA43" s="6"/>
    </row>
    <row r="44" spans="1:131" s="2" customFormat="1" ht="12.75" customHeight="1">
      <c r="A44" s="6"/>
      <c r="C44" s="6"/>
      <c r="D44" s="6"/>
      <c r="E44" s="6"/>
      <c r="F44" s="6"/>
      <c r="G44" s="663"/>
      <c r="H44" s="662"/>
      <c r="I44" s="662"/>
      <c r="J44" s="662"/>
      <c r="K44" s="662"/>
      <c r="L44" s="662"/>
      <c r="M44" s="662"/>
      <c r="N44" s="662"/>
      <c r="O44" s="662"/>
      <c r="S44" s="6"/>
      <c r="T44" s="6"/>
      <c r="U44" s="6"/>
      <c r="V44" s="6"/>
      <c r="W44" s="663"/>
      <c r="X44" s="663"/>
      <c r="Y44" s="663"/>
      <c r="Z44" s="663"/>
      <c r="AA44" s="663"/>
      <c r="AB44" s="663"/>
      <c r="AC44" s="663"/>
      <c r="AI44" s="6"/>
      <c r="AJ44" s="663"/>
      <c r="AK44" s="663"/>
      <c r="AL44" s="663"/>
      <c r="AM44" s="663"/>
      <c r="AN44" s="663"/>
      <c r="AO44" s="663"/>
      <c r="AP44" s="663"/>
      <c r="AQ44" s="663"/>
      <c r="AW44" s="6"/>
      <c r="AX44" s="663"/>
      <c r="AY44" s="663"/>
      <c r="AZ44" s="663"/>
      <c r="BA44" s="663"/>
      <c r="BB44" s="663"/>
      <c r="BC44" s="663"/>
      <c r="BD44" s="663"/>
      <c r="BE44" s="663"/>
      <c r="BL44" s="663"/>
      <c r="BM44" s="663"/>
      <c r="BN44" s="663"/>
      <c r="BO44" s="663"/>
      <c r="BP44" s="663"/>
      <c r="BQ44" s="663"/>
      <c r="BR44" s="663"/>
      <c r="BS44" s="663"/>
      <c r="BZ44" s="663"/>
      <c r="CA44" s="663"/>
      <c r="CB44" s="663"/>
      <c r="CC44" s="663"/>
      <c r="CD44" s="663"/>
      <c r="CE44" s="663"/>
      <c r="CF44" s="663"/>
      <c r="CG44" s="663"/>
      <c r="EA44" s="6"/>
    </row>
    <row r="45" spans="1:131" s="2" customFormat="1" ht="12.75" customHeight="1">
      <c r="A45" s="6"/>
      <c r="C45" s="6"/>
      <c r="D45" s="6"/>
      <c r="E45" s="6"/>
      <c r="F45" s="6"/>
      <c r="G45" s="663"/>
      <c r="H45" s="662"/>
      <c r="I45" s="662"/>
      <c r="J45" s="662"/>
      <c r="K45" s="662"/>
      <c r="L45" s="662"/>
      <c r="M45" s="662"/>
      <c r="N45" s="662"/>
      <c r="O45" s="662"/>
      <c r="S45" s="6"/>
      <c r="T45" s="6"/>
      <c r="U45" s="6"/>
      <c r="V45" s="6"/>
      <c r="W45" s="663"/>
      <c r="X45" s="663"/>
      <c r="Y45" s="663"/>
      <c r="Z45" s="663"/>
      <c r="AA45" s="663"/>
      <c r="AB45" s="663"/>
      <c r="AC45" s="663"/>
      <c r="AI45" s="6"/>
      <c r="AJ45" s="663"/>
      <c r="AK45" s="663"/>
      <c r="AL45" s="663"/>
      <c r="AM45" s="663"/>
      <c r="AN45" s="663"/>
      <c r="AO45" s="663"/>
      <c r="AP45" s="663"/>
      <c r="AQ45" s="663"/>
      <c r="AW45" s="6"/>
      <c r="AX45" s="663"/>
      <c r="AY45" s="663"/>
      <c r="AZ45" s="663"/>
      <c r="BA45" s="663"/>
      <c r="BB45" s="663"/>
      <c r="BC45" s="663"/>
      <c r="BD45" s="663"/>
      <c r="BE45" s="663"/>
      <c r="BL45" s="663"/>
      <c r="BM45" s="663"/>
      <c r="BN45" s="663"/>
      <c r="BO45" s="663"/>
      <c r="BP45" s="663"/>
      <c r="BQ45" s="663"/>
      <c r="BR45" s="663"/>
      <c r="BS45" s="663"/>
      <c r="BZ45" s="663"/>
      <c r="CA45" s="663"/>
      <c r="CB45" s="663"/>
      <c r="CC45" s="663"/>
      <c r="CD45" s="663"/>
      <c r="CE45" s="663"/>
      <c r="CF45" s="663"/>
      <c r="CG45" s="663"/>
      <c r="EA45" s="6"/>
    </row>
    <row r="46" spans="1:131" s="2" customFormat="1" ht="12.75" customHeight="1">
      <c r="A46" s="6"/>
      <c r="C46" s="6"/>
      <c r="D46" s="6"/>
      <c r="E46" s="6"/>
      <c r="F46" s="6"/>
      <c r="G46" s="663"/>
      <c r="H46" s="662"/>
      <c r="I46" s="662"/>
      <c r="J46" s="662"/>
      <c r="K46" s="662"/>
      <c r="L46" s="662"/>
      <c r="M46" s="662"/>
      <c r="N46" s="662"/>
      <c r="O46" s="662"/>
      <c r="S46" s="6"/>
      <c r="T46" s="6"/>
      <c r="U46" s="6"/>
      <c r="V46" s="6"/>
      <c r="W46" s="663"/>
      <c r="X46" s="663"/>
      <c r="Y46" s="663"/>
      <c r="Z46" s="663"/>
      <c r="AA46" s="663"/>
      <c r="AB46" s="663"/>
      <c r="AC46" s="663"/>
      <c r="AI46" s="6"/>
      <c r="AJ46" s="663"/>
      <c r="AK46" s="663"/>
      <c r="AL46" s="663"/>
      <c r="AM46" s="663"/>
      <c r="AN46" s="663"/>
      <c r="AO46" s="663"/>
      <c r="AP46" s="663"/>
      <c r="AQ46" s="663"/>
      <c r="AW46" s="6"/>
      <c r="AX46" s="663"/>
      <c r="AY46" s="663"/>
      <c r="AZ46" s="663"/>
      <c r="BA46" s="663"/>
      <c r="BB46" s="663"/>
      <c r="BC46" s="663"/>
      <c r="BD46" s="663"/>
      <c r="BE46" s="663"/>
      <c r="BL46" s="663"/>
      <c r="BM46" s="663"/>
      <c r="BN46" s="663"/>
      <c r="BO46" s="663"/>
      <c r="BP46" s="663"/>
      <c r="BQ46" s="663"/>
      <c r="BR46" s="663"/>
      <c r="BS46" s="663"/>
      <c r="BZ46" s="663"/>
      <c r="CA46" s="663"/>
      <c r="CB46" s="663"/>
      <c r="CC46" s="663"/>
      <c r="CD46" s="663"/>
      <c r="CE46" s="663"/>
      <c r="CF46" s="663"/>
      <c r="CG46" s="663"/>
      <c r="EA46" s="6"/>
    </row>
    <row r="47" spans="1:131" s="2" customFormat="1" ht="12.75" customHeight="1">
      <c r="A47" s="6"/>
      <c r="C47" s="6"/>
      <c r="D47" s="6"/>
      <c r="E47" s="6"/>
      <c r="F47" s="6"/>
      <c r="G47" s="663"/>
      <c r="H47" s="662"/>
      <c r="I47" s="662"/>
      <c r="J47" s="662"/>
      <c r="K47" s="662"/>
      <c r="L47" s="662"/>
      <c r="M47" s="662"/>
      <c r="N47" s="662"/>
      <c r="O47" s="662"/>
      <c r="S47" s="6"/>
      <c r="T47" s="6"/>
      <c r="U47" s="6"/>
      <c r="V47" s="6"/>
      <c r="W47" s="663"/>
      <c r="X47" s="663"/>
      <c r="Y47" s="663"/>
      <c r="Z47" s="663"/>
      <c r="AA47" s="663"/>
      <c r="AB47" s="663"/>
      <c r="AC47" s="663"/>
      <c r="AI47" s="6"/>
      <c r="AJ47" s="663"/>
      <c r="AK47" s="663"/>
      <c r="AL47" s="663"/>
      <c r="AM47" s="663"/>
      <c r="AN47" s="663"/>
      <c r="AO47" s="663"/>
      <c r="AP47" s="663"/>
      <c r="AQ47" s="663"/>
      <c r="AW47" s="6"/>
      <c r="AX47" s="663"/>
      <c r="AY47" s="663"/>
      <c r="AZ47" s="663"/>
      <c r="BA47" s="663"/>
      <c r="BB47" s="663"/>
      <c r="BC47" s="663"/>
      <c r="BD47" s="663"/>
      <c r="BE47" s="663"/>
      <c r="BL47" s="663"/>
      <c r="BM47" s="663"/>
      <c r="BN47" s="663"/>
      <c r="BO47" s="663"/>
      <c r="BP47" s="663"/>
      <c r="BQ47" s="663"/>
      <c r="BR47" s="663"/>
      <c r="BS47" s="663"/>
      <c r="BZ47" s="663"/>
      <c r="CA47" s="663"/>
      <c r="CB47" s="663"/>
      <c r="CC47" s="663"/>
      <c r="CD47" s="663"/>
      <c r="CE47" s="663"/>
      <c r="CF47" s="663"/>
      <c r="CG47" s="663"/>
      <c r="EA47" s="6"/>
    </row>
    <row r="48" spans="1:131" s="2" customFormat="1" ht="12.75" customHeight="1">
      <c r="A48" s="6"/>
      <c r="C48" s="6"/>
      <c r="D48" s="6"/>
      <c r="E48" s="6"/>
      <c r="F48" s="6"/>
      <c r="G48" s="663"/>
      <c r="H48" s="662"/>
      <c r="I48" s="662"/>
      <c r="J48" s="662"/>
      <c r="K48" s="662"/>
      <c r="L48" s="662"/>
      <c r="M48" s="662"/>
      <c r="N48" s="662"/>
      <c r="O48" s="662"/>
      <c r="S48" s="6"/>
      <c r="T48" s="6"/>
      <c r="U48" s="6"/>
      <c r="V48" s="6"/>
      <c r="W48" s="663"/>
      <c r="X48" s="663"/>
      <c r="Y48" s="663"/>
      <c r="Z48" s="663"/>
      <c r="AA48" s="663"/>
      <c r="AB48" s="663"/>
      <c r="AC48" s="663"/>
      <c r="AI48" s="6"/>
      <c r="AJ48" s="663"/>
      <c r="AK48" s="663"/>
      <c r="AL48" s="663"/>
      <c r="AM48" s="663"/>
      <c r="AN48" s="663"/>
      <c r="AO48" s="663"/>
      <c r="AP48" s="663"/>
      <c r="AQ48" s="663"/>
      <c r="AW48" s="6"/>
      <c r="AX48" s="663"/>
      <c r="AY48" s="663"/>
      <c r="AZ48" s="663"/>
      <c r="BA48" s="663"/>
      <c r="BB48" s="663"/>
      <c r="BC48" s="663"/>
      <c r="BD48" s="663"/>
      <c r="BE48" s="663"/>
      <c r="BL48" s="663"/>
      <c r="BM48" s="663"/>
      <c r="BN48" s="663"/>
      <c r="BO48" s="663"/>
      <c r="BP48" s="663"/>
      <c r="BQ48" s="663"/>
      <c r="BR48" s="663"/>
      <c r="BS48" s="663"/>
      <c r="BZ48" s="663"/>
      <c r="CA48" s="663"/>
      <c r="CB48" s="663"/>
      <c r="CC48" s="663"/>
      <c r="CD48" s="663"/>
      <c r="CE48" s="663"/>
      <c r="CF48" s="663"/>
      <c r="CG48" s="663"/>
      <c r="EA48" s="6"/>
    </row>
    <row r="49" spans="1:131" s="2" customFormat="1" ht="12.75" customHeight="1">
      <c r="A49" s="6"/>
      <c r="C49" s="6"/>
      <c r="D49" s="6"/>
      <c r="E49" s="6"/>
      <c r="F49" s="6"/>
      <c r="G49" s="663"/>
      <c r="H49" s="662"/>
      <c r="I49" s="662"/>
      <c r="J49" s="662"/>
      <c r="K49" s="662"/>
      <c r="L49" s="662"/>
      <c r="M49" s="662"/>
      <c r="N49" s="662"/>
      <c r="O49" s="662"/>
      <c r="S49" s="6"/>
      <c r="T49" s="6"/>
      <c r="U49" s="6"/>
      <c r="V49" s="6"/>
      <c r="W49" s="663"/>
      <c r="X49" s="663"/>
      <c r="Y49" s="663"/>
      <c r="Z49" s="663"/>
      <c r="AA49" s="663"/>
      <c r="AB49" s="663"/>
      <c r="AC49" s="663"/>
      <c r="AI49" s="6"/>
      <c r="AJ49" s="663"/>
      <c r="AK49" s="663"/>
      <c r="AL49" s="663"/>
      <c r="AM49" s="663"/>
      <c r="AN49" s="663"/>
      <c r="AO49" s="663"/>
      <c r="AP49" s="663"/>
      <c r="AQ49" s="663"/>
      <c r="AW49" s="6"/>
      <c r="AX49" s="663"/>
      <c r="AY49" s="663"/>
      <c r="AZ49" s="663"/>
      <c r="BA49" s="663"/>
      <c r="BB49" s="663"/>
      <c r="BC49" s="663"/>
      <c r="BD49" s="663"/>
      <c r="BE49" s="663"/>
      <c r="BL49" s="663"/>
      <c r="BM49" s="663"/>
      <c r="BN49" s="663"/>
      <c r="BO49" s="663"/>
      <c r="BP49" s="663"/>
      <c r="BQ49" s="663"/>
      <c r="BR49" s="663"/>
      <c r="BS49" s="663"/>
      <c r="BZ49" s="663"/>
      <c r="CA49" s="663"/>
      <c r="CB49" s="663"/>
      <c r="CC49" s="663"/>
      <c r="CD49" s="663"/>
      <c r="CE49" s="663"/>
      <c r="CF49" s="663"/>
      <c r="CG49" s="663"/>
      <c r="EA49" s="6"/>
    </row>
    <row r="50" spans="1:131" s="2" customFormat="1" ht="12.75" customHeight="1">
      <c r="A50" s="6"/>
      <c r="C50" s="6"/>
      <c r="D50" s="6"/>
      <c r="E50" s="6"/>
      <c r="F50" s="6"/>
      <c r="G50" s="663"/>
      <c r="H50" s="662"/>
      <c r="I50" s="662"/>
      <c r="J50" s="662"/>
      <c r="K50" s="662"/>
      <c r="L50" s="662"/>
      <c r="M50" s="662"/>
      <c r="N50" s="662"/>
      <c r="O50" s="662"/>
      <c r="S50" s="6"/>
      <c r="T50" s="6"/>
      <c r="U50" s="6"/>
      <c r="V50" s="6"/>
      <c r="W50" s="663"/>
      <c r="X50" s="663"/>
      <c r="Y50" s="663"/>
      <c r="Z50" s="663"/>
      <c r="AA50" s="663"/>
      <c r="AB50" s="663"/>
      <c r="AC50" s="663"/>
      <c r="AI50" s="6"/>
      <c r="AJ50" s="663"/>
      <c r="AK50" s="663"/>
      <c r="AL50" s="663"/>
      <c r="AM50" s="663"/>
      <c r="AN50" s="663"/>
      <c r="AO50" s="663"/>
      <c r="AP50" s="663"/>
      <c r="AQ50" s="663"/>
      <c r="AW50" s="6"/>
      <c r="AX50" s="663"/>
      <c r="AY50" s="663"/>
      <c r="AZ50" s="663"/>
      <c r="BA50" s="663"/>
      <c r="BB50" s="663"/>
      <c r="BC50" s="663"/>
      <c r="BD50" s="663"/>
      <c r="BE50" s="663"/>
      <c r="BL50" s="663"/>
      <c r="BM50" s="663"/>
      <c r="BN50" s="663"/>
      <c r="BO50" s="663"/>
      <c r="BP50" s="663"/>
      <c r="BQ50" s="663"/>
      <c r="BR50" s="663"/>
      <c r="BS50" s="663"/>
      <c r="BZ50" s="663"/>
      <c r="CA50" s="663"/>
      <c r="CB50" s="663"/>
      <c r="CC50" s="663"/>
      <c r="CD50" s="663"/>
      <c r="CE50" s="663"/>
      <c r="CF50" s="663"/>
      <c r="CG50" s="663"/>
      <c r="EA50" s="6"/>
    </row>
    <row r="51" spans="1:131" s="2" customFormat="1" ht="12.75" customHeight="1">
      <c r="A51" s="6"/>
      <c r="C51" s="6"/>
      <c r="D51" s="6"/>
      <c r="E51" s="6"/>
      <c r="F51" s="6"/>
      <c r="G51" s="663"/>
      <c r="H51" s="662"/>
      <c r="I51" s="662"/>
      <c r="J51" s="662"/>
      <c r="K51" s="662"/>
      <c r="L51" s="662"/>
      <c r="M51" s="662"/>
      <c r="N51" s="662"/>
      <c r="O51" s="662"/>
      <c r="S51" s="6"/>
      <c r="T51" s="6"/>
      <c r="U51" s="6"/>
      <c r="V51" s="6"/>
      <c r="W51" s="663"/>
      <c r="X51" s="663"/>
      <c r="Y51" s="663"/>
      <c r="Z51" s="663"/>
      <c r="AA51" s="663"/>
      <c r="AB51" s="663"/>
      <c r="AC51" s="663"/>
      <c r="AI51" s="6"/>
      <c r="AJ51" s="663"/>
      <c r="AK51" s="663"/>
      <c r="AL51" s="663"/>
      <c r="AM51" s="663"/>
      <c r="AN51" s="663"/>
      <c r="AO51" s="663"/>
      <c r="AP51" s="663"/>
      <c r="AQ51" s="663"/>
      <c r="AW51" s="6"/>
      <c r="AX51" s="663"/>
      <c r="AY51" s="663"/>
      <c r="AZ51" s="663"/>
      <c r="BA51" s="663"/>
      <c r="BB51" s="663"/>
      <c r="BC51" s="663"/>
      <c r="BD51" s="663"/>
      <c r="BE51" s="663"/>
      <c r="BL51" s="663"/>
      <c r="BM51" s="663"/>
      <c r="BN51" s="663"/>
      <c r="BO51" s="663"/>
      <c r="BP51" s="663"/>
      <c r="BQ51" s="663"/>
      <c r="BR51" s="663"/>
      <c r="BS51" s="663"/>
      <c r="BZ51" s="663"/>
      <c r="CA51" s="663"/>
      <c r="CB51" s="663"/>
      <c r="CC51" s="663"/>
      <c r="CD51" s="663"/>
      <c r="CE51" s="663"/>
      <c r="CF51" s="663"/>
      <c r="CG51" s="663"/>
      <c r="EA51" s="6"/>
    </row>
    <row r="52" spans="1:131" s="2" customFormat="1" ht="12.75" customHeight="1">
      <c r="A52" s="6"/>
      <c r="C52" s="6"/>
      <c r="D52" s="6"/>
      <c r="E52" s="6"/>
      <c r="F52" s="6"/>
      <c r="G52" s="663"/>
      <c r="H52" s="662"/>
      <c r="I52" s="662"/>
      <c r="J52" s="662"/>
      <c r="K52" s="662"/>
      <c r="L52" s="662"/>
      <c r="M52" s="662"/>
      <c r="N52" s="662"/>
      <c r="O52" s="662"/>
      <c r="S52" s="6"/>
      <c r="T52" s="6"/>
      <c r="U52" s="6"/>
      <c r="V52" s="6"/>
      <c r="W52" s="663"/>
      <c r="X52" s="663"/>
      <c r="Y52" s="663"/>
      <c r="Z52" s="663"/>
      <c r="AA52" s="663"/>
      <c r="AB52" s="663"/>
      <c r="AC52" s="663"/>
      <c r="AI52" s="6"/>
      <c r="AJ52" s="663"/>
      <c r="AK52" s="663"/>
      <c r="AL52" s="663"/>
      <c r="AM52" s="663"/>
      <c r="AN52" s="663"/>
      <c r="AO52" s="663"/>
      <c r="AP52" s="663"/>
      <c r="AQ52" s="663"/>
      <c r="AW52" s="6"/>
      <c r="AX52" s="663"/>
      <c r="AY52" s="663"/>
      <c r="AZ52" s="663"/>
      <c r="BA52" s="663"/>
      <c r="BB52" s="663"/>
      <c r="BC52" s="663"/>
      <c r="BD52" s="663"/>
      <c r="BE52" s="663"/>
      <c r="BL52" s="663"/>
      <c r="BM52" s="663"/>
      <c r="BN52" s="663"/>
      <c r="BO52" s="663"/>
      <c r="BP52" s="663"/>
      <c r="BQ52" s="663"/>
      <c r="BR52" s="663"/>
      <c r="BS52" s="663"/>
      <c r="BZ52" s="663"/>
      <c r="CA52" s="663"/>
      <c r="CB52" s="663"/>
      <c r="CC52" s="663"/>
      <c r="CD52" s="663"/>
      <c r="CE52" s="663"/>
      <c r="CF52" s="663"/>
      <c r="CG52" s="663"/>
      <c r="EA52" s="6"/>
    </row>
    <row r="53" spans="1:131" s="2" customFormat="1" ht="12.75" customHeight="1">
      <c r="A53" s="6"/>
      <c r="C53" s="6"/>
      <c r="D53" s="6"/>
      <c r="E53" s="6"/>
      <c r="F53" s="6"/>
      <c r="G53" s="663"/>
      <c r="H53" s="662"/>
      <c r="I53" s="662"/>
      <c r="J53" s="662"/>
      <c r="K53" s="662"/>
      <c r="L53" s="662"/>
      <c r="M53" s="662"/>
      <c r="N53" s="662"/>
      <c r="O53" s="662"/>
      <c r="S53" s="6"/>
      <c r="T53" s="6"/>
      <c r="U53" s="6"/>
      <c r="V53" s="6"/>
      <c r="W53" s="663"/>
      <c r="X53" s="663"/>
      <c r="Y53" s="663"/>
      <c r="Z53" s="663"/>
      <c r="AA53" s="663"/>
      <c r="AB53" s="663"/>
      <c r="AC53" s="663"/>
      <c r="AI53" s="6"/>
      <c r="AJ53" s="663"/>
      <c r="AK53" s="663"/>
      <c r="AL53" s="663"/>
      <c r="AM53" s="663"/>
      <c r="AN53" s="663"/>
      <c r="AO53" s="663"/>
      <c r="AP53" s="663"/>
      <c r="AQ53" s="663"/>
      <c r="AW53" s="6"/>
      <c r="AX53" s="663"/>
      <c r="AY53" s="663"/>
      <c r="AZ53" s="663"/>
      <c r="BA53" s="663"/>
      <c r="BB53" s="663"/>
      <c r="BC53" s="663"/>
      <c r="BD53" s="663"/>
      <c r="BE53" s="663"/>
      <c r="BL53" s="663"/>
      <c r="BM53" s="663"/>
      <c r="BN53" s="663"/>
      <c r="BO53" s="663"/>
      <c r="BP53" s="663"/>
      <c r="BQ53" s="663"/>
      <c r="BR53" s="663"/>
      <c r="BS53" s="663"/>
      <c r="BZ53" s="663"/>
      <c r="CA53" s="663"/>
      <c r="CB53" s="663"/>
      <c r="CC53" s="663"/>
      <c r="CD53" s="663"/>
      <c r="CE53" s="663"/>
      <c r="CF53" s="663"/>
      <c r="CG53" s="663"/>
      <c r="EA53" s="6"/>
    </row>
    <row r="54" spans="1:131" s="2" customFormat="1" ht="12.75" customHeight="1">
      <c r="A54" s="6"/>
      <c r="C54" s="6"/>
      <c r="D54" s="6"/>
      <c r="E54" s="6"/>
      <c r="F54" s="6"/>
      <c r="G54" s="663"/>
      <c r="H54" s="662"/>
      <c r="I54" s="662"/>
      <c r="J54" s="662"/>
      <c r="K54" s="662"/>
      <c r="L54" s="662"/>
      <c r="M54" s="662"/>
      <c r="N54" s="662"/>
      <c r="O54" s="662"/>
      <c r="S54" s="6"/>
      <c r="T54" s="6"/>
      <c r="U54" s="6"/>
      <c r="V54" s="6"/>
      <c r="W54" s="663"/>
      <c r="X54" s="663"/>
      <c r="Y54" s="663"/>
      <c r="Z54" s="663"/>
      <c r="AA54" s="663"/>
      <c r="AB54" s="663"/>
      <c r="AC54" s="663"/>
      <c r="AI54" s="6"/>
      <c r="AJ54" s="663"/>
      <c r="AK54" s="663"/>
      <c r="AL54" s="663"/>
      <c r="AM54" s="663"/>
      <c r="AN54" s="663"/>
      <c r="AO54" s="663"/>
      <c r="AP54" s="663"/>
      <c r="AQ54" s="663"/>
      <c r="AW54" s="6"/>
      <c r="AX54" s="663"/>
      <c r="AY54" s="663"/>
      <c r="AZ54" s="663"/>
      <c r="BA54" s="663"/>
      <c r="BB54" s="663"/>
      <c r="BC54" s="663"/>
      <c r="BD54" s="663"/>
      <c r="BE54" s="663"/>
      <c r="BL54" s="663"/>
      <c r="BM54" s="663"/>
      <c r="BN54" s="663"/>
      <c r="BO54" s="663"/>
      <c r="BP54" s="663"/>
      <c r="BQ54" s="663"/>
      <c r="BR54" s="663"/>
      <c r="BS54" s="663"/>
      <c r="BZ54" s="663"/>
      <c r="CA54" s="663"/>
      <c r="CB54" s="663"/>
      <c r="CC54" s="663"/>
      <c r="CD54" s="663"/>
      <c r="CE54" s="663"/>
      <c r="CF54" s="663"/>
      <c r="CG54" s="663"/>
      <c r="EA54" s="6"/>
    </row>
    <row r="55" spans="1:131" s="2" customFormat="1" ht="12.75" customHeight="1">
      <c r="A55" s="6"/>
      <c r="C55" s="6"/>
      <c r="D55" s="6"/>
      <c r="E55" s="6"/>
      <c r="F55" s="6"/>
      <c r="G55" s="663"/>
      <c r="H55" s="662"/>
      <c r="I55" s="662"/>
      <c r="J55" s="662"/>
      <c r="K55" s="662"/>
      <c r="L55" s="662"/>
      <c r="M55" s="662"/>
      <c r="N55" s="662"/>
      <c r="O55" s="662"/>
      <c r="S55" s="6"/>
      <c r="T55" s="6"/>
      <c r="U55" s="6"/>
      <c r="V55" s="6"/>
      <c r="W55" s="663"/>
      <c r="X55" s="663"/>
      <c r="Y55" s="663"/>
      <c r="Z55" s="663"/>
      <c r="AA55" s="663"/>
      <c r="AB55" s="663"/>
      <c r="AC55" s="663"/>
      <c r="AI55" s="6"/>
      <c r="AJ55" s="663"/>
      <c r="AK55" s="663"/>
      <c r="AL55" s="663"/>
      <c r="AM55" s="663"/>
      <c r="AN55" s="663"/>
      <c r="AO55" s="663"/>
      <c r="AP55" s="663"/>
      <c r="AQ55" s="663"/>
      <c r="AW55" s="6"/>
      <c r="AX55" s="663"/>
      <c r="AY55" s="663"/>
      <c r="AZ55" s="663"/>
      <c r="BA55" s="663"/>
      <c r="BB55" s="663"/>
      <c r="BC55" s="663"/>
      <c r="BD55" s="663"/>
      <c r="BE55" s="663"/>
      <c r="BL55" s="663"/>
      <c r="BM55" s="663"/>
      <c r="BN55" s="663"/>
      <c r="BO55" s="663"/>
      <c r="BP55" s="663"/>
      <c r="BQ55" s="663"/>
      <c r="BR55" s="663"/>
      <c r="BS55" s="663"/>
      <c r="BZ55" s="663"/>
      <c r="CA55" s="663"/>
      <c r="CB55" s="663"/>
      <c r="CC55" s="663"/>
      <c r="CD55" s="663"/>
      <c r="CE55" s="663"/>
      <c r="CF55" s="663"/>
      <c r="CG55" s="663"/>
      <c r="EA55" s="6"/>
    </row>
    <row r="56" spans="1:131" s="2" customFormat="1" ht="12.75" customHeight="1">
      <c r="A56" s="6"/>
      <c r="C56" s="6"/>
      <c r="D56" s="6"/>
      <c r="E56" s="6"/>
      <c r="F56" s="6"/>
      <c r="G56" s="663"/>
      <c r="H56" s="662"/>
      <c r="I56" s="662"/>
      <c r="J56" s="662"/>
      <c r="K56" s="662"/>
      <c r="L56" s="662"/>
      <c r="M56" s="662"/>
      <c r="N56" s="662"/>
      <c r="O56" s="662"/>
      <c r="S56" s="6"/>
      <c r="T56" s="6"/>
      <c r="U56" s="6"/>
      <c r="V56" s="6"/>
      <c r="W56" s="663"/>
      <c r="X56" s="663"/>
      <c r="Y56" s="663"/>
      <c r="Z56" s="663"/>
      <c r="AA56" s="663"/>
      <c r="AB56" s="663"/>
      <c r="AC56" s="663"/>
      <c r="AI56" s="6"/>
      <c r="AJ56" s="663"/>
      <c r="AK56" s="663"/>
      <c r="AL56" s="663"/>
      <c r="AM56" s="663"/>
      <c r="AN56" s="663"/>
      <c r="AO56" s="663"/>
      <c r="AP56" s="663"/>
      <c r="AQ56" s="663"/>
      <c r="AW56" s="6"/>
      <c r="AX56" s="663"/>
      <c r="AY56" s="663"/>
      <c r="AZ56" s="663"/>
      <c r="BA56" s="663"/>
      <c r="BB56" s="663"/>
      <c r="BC56" s="663"/>
      <c r="BD56" s="663"/>
      <c r="BE56" s="663"/>
      <c r="BL56" s="663"/>
      <c r="BM56" s="663"/>
      <c r="BN56" s="663"/>
      <c r="BO56" s="663"/>
      <c r="BP56" s="663"/>
      <c r="BQ56" s="663"/>
      <c r="BR56" s="663"/>
      <c r="BS56" s="663"/>
      <c r="BZ56" s="663"/>
      <c r="CA56" s="663"/>
      <c r="CB56" s="663"/>
      <c r="CC56" s="663"/>
      <c r="CD56" s="663"/>
      <c r="CE56" s="663"/>
      <c r="CF56" s="663"/>
      <c r="CG56" s="663"/>
      <c r="EA56" s="6"/>
    </row>
    <row r="57" spans="1:131" s="2" customFormat="1" ht="12.75" customHeight="1">
      <c r="A57" s="6"/>
      <c r="C57" s="6"/>
      <c r="D57" s="6"/>
      <c r="E57" s="6"/>
      <c r="F57" s="6"/>
      <c r="G57" s="663"/>
      <c r="H57" s="662"/>
      <c r="I57" s="662"/>
      <c r="J57" s="662"/>
      <c r="K57" s="662"/>
      <c r="L57" s="662"/>
      <c r="M57" s="662"/>
      <c r="N57" s="662"/>
      <c r="O57" s="662"/>
      <c r="S57" s="6"/>
      <c r="T57" s="6"/>
      <c r="U57" s="6"/>
      <c r="V57" s="6"/>
      <c r="W57" s="663"/>
      <c r="X57" s="663"/>
      <c r="Y57" s="663"/>
      <c r="Z57" s="663"/>
      <c r="AA57" s="663"/>
      <c r="AB57" s="663"/>
      <c r="AC57" s="663"/>
      <c r="AI57" s="6"/>
      <c r="AJ57" s="663"/>
      <c r="AK57" s="663"/>
      <c r="AL57" s="663"/>
      <c r="AM57" s="663"/>
      <c r="AN57" s="663"/>
      <c r="AO57" s="663"/>
      <c r="AP57" s="663"/>
      <c r="AQ57" s="663"/>
      <c r="AW57" s="6"/>
      <c r="AX57" s="663"/>
      <c r="AY57" s="663"/>
      <c r="AZ57" s="663"/>
      <c r="BA57" s="663"/>
      <c r="BB57" s="663"/>
      <c r="BC57" s="663"/>
      <c r="BD57" s="663"/>
      <c r="BE57" s="663"/>
      <c r="BL57" s="663"/>
      <c r="BM57" s="663"/>
      <c r="BN57" s="663"/>
      <c r="BO57" s="663"/>
      <c r="BP57" s="663"/>
      <c r="BQ57" s="663"/>
      <c r="BR57" s="663"/>
      <c r="BS57" s="663"/>
      <c r="BZ57" s="663"/>
      <c r="CA57" s="663"/>
      <c r="CB57" s="663"/>
      <c r="CC57" s="663"/>
      <c r="CD57" s="663"/>
      <c r="CE57" s="663"/>
      <c r="CF57" s="663"/>
      <c r="CG57" s="663"/>
      <c r="EA57" s="6"/>
    </row>
    <row r="58" spans="1:131" s="2" customFormat="1" ht="12.75" customHeight="1">
      <c r="A58" s="6"/>
      <c r="C58" s="6"/>
      <c r="D58" s="6"/>
      <c r="E58" s="6"/>
      <c r="F58" s="6"/>
      <c r="G58" s="663"/>
      <c r="H58" s="662"/>
      <c r="I58" s="662"/>
      <c r="J58" s="662"/>
      <c r="K58" s="662"/>
      <c r="L58" s="662"/>
      <c r="M58" s="662"/>
      <c r="N58" s="662"/>
      <c r="O58" s="662"/>
      <c r="S58" s="6"/>
      <c r="T58" s="6"/>
      <c r="U58" s="6"/>
      <c r="V58" s="6"/>
      <c r="W58" s="663"/>
      <c r="X58" s="663"/>
      <c r="Y58" s="663"/>
      <c r="Z58" s="663"/>
      <c r="AA58" s="663"/>
      <c r="AB58" s="663"/>
      <c r="AC58" s="663"/>
      <c r="AI58" s="6"/>
      <c r="AJ58" s="663"/>
      <c r="AK58" s="663"/>
      <c r="AL58" s="663"/>
      <c r="AM58" s="663"/>
      <c r="AN58" s="663"/>
      <c r="AO58" s="663"/>
      <c r="AP58" s="663"/>
      <c r="AQ58" s="663"/>
      <c r="AW58" s="6"/>
      <c r="AX58" s="663"/>
      <c r="AY58" s="663"/>
      <c r="AZ58" s="663"/>
      <c r="BA58" s="663"/>
      <c r="BB58" s="663"/>
      <c r="BC58" s="663"/>
      <c r="BD58" s="663"/>
      <c r="BE58" s="663"/>
      <c r="BL58" s="663"/>
      <c r="BM58" s="663"/>
      <c r="BN58" s="663"/>
      <c r="BO58" s="663"/>
      <c r="BP58" s="663"/>
      <c r="BQ58" s="663"/>
      <c r="BR58" s="663"/>
      <c r="BS58" s="663"/>
      <c r="BZ58" s="663"/>
      <c r="CA58" s="663"/>
      <c r="CB58" s="663"/>
      <c r="CC58" s="663"/>
      <c r="CD58" s="663"/>
      <c r="CE58" s="663"/>
      <c r="CF58" s="663"/>
      <c r="CG58" s="663"/>
      <c r="EA58" s="6"/>
    </row>
    <row r="59" spans="1:131" s="2" customFormat="1" ht="12.75" customHeight="1">
      <c r="A59" s="6"/>
      <c r="C59" s="6"/>
      <c r="D59" s="6"/>
      <c r="E59" s="6"/>
      <c r="F59" s="6"/>
      <c r="G59" s="663"/>
      <c r="H59" s="662"/>
      <c r="I59" s="662"/>
      <c r="J59" s="662"/>
      <c r="K59" s="662"/>
      <c r="L59" s="662"/>
      <c r="M59" s="662"/>
      <c r="N59" s="662"/>
      <c r="O59" s="662"/>
      <c r="S59" s="6"/>
      <c r="T59" s="6"/>
      <c r="U59" s="6"/>
      <c r="V59" s="6"/>
      <c r="W59" s="663"/>
      <c r="X59" s="663"/>
      <c r="Y59" s="663"/>
      <c r="Z59" s="663"/>
      <c r="AA59" s="663"/>
      <c r="AB59" s="663"/>
      <c r="AC59" s="663"/>
      <c r="AI59" s="6"/>
      <c r="AJ59" s="663"/>
      <c r="AK59" s="663"/>
      <c r="AL59" s="663"/>
      <c r="AM59" s="663"/>
      <c r="AN59" s="663"/>
      <c r="AO59" s="663"/>
      <c r="AP59" s="663"/>
      <c r="AQ59" s="663"/>
      <c r="AW59" s="6"/>
      <c r="AX59" s="663"/>
      <c r="AY59" s="663"/>
      <c r="AZ59" s="663"/>
      <c r="BA59" s="663"/>
      <c r="BB59" s="663"/>
      <c r="BC59" s="663"/>
      <c r="BD59" s="663"/>
      <c r="BE59" s="663"/>
      <c r="BL59" s="663"/>
      <c r="BM59" s="663"/>
      <c r="BN59" s="663"/>
      <c r="BO59" s="663"/>
      <c r="BP59" s="663"/>
      <c r="BQ59" s="663"/>
      <c r="BR59" s="663"/>
      <c r="BS59" s="663"/>
      <c r="BZ59" s="663"/>
      <c r="CA59" s="663"/>
      <c r="CB59" s="663"/>
      <c r="CC59" s="663"/>
      <c r="CD59" s="663"/>
      <c r="CE59" s="663"/>
      <c r="CF59" s="663"/>
      <c r="CG59" s="663"/>
      <c r="EA59" s="6"/>
    </row>
    <row r="60" spans="1:131" s="2" customFormat="1" ht="12.75" customHeight="1">
      <c r="A60" s="6"/>
      <c r="C60" s="6"/>
      <c r="D60" s="6"/>
      <c r="E60" s="6"/>
      <c r="F60" s="6"/>
      <c r="G60" s="663"/>
      <c r="H60" s="662"/>
      <c r="I60" s="662"/>
      <c r="J60" s="662"/>
      <c r="K60" s="662"/>
      <c r="L60" s="662"/>
      <c r="M60" s="662"/>
      <c r="N60" s="662"/>
      <c r="O60" s="662"/>
      <c r="S60" s="6"/>
      <c r="T60" s="6"/>
      <c r="U60" s="6"/>
      <c r="V60" s="6"/>
      <c r="W60" s="663"/>
      <c r="X60" s="663"/>
      <c r="Y60" s="663"/>
      <c r="Z60" s="663"/>
      <c r="AA60" s="663"/>
      <c r="AB60" s="663"/>
      <c r="AC60" s="663"/>
      <c r="AI60" s="6"/>
      <c r="AJ60" s="663"/>
      <c r="AK60" s="663"/>
      <c r="AL60" s="663"/>
      <c r="AM60" s="663"/>
      <c r="AN60" s="663"/>
      <c r="AO60" s="663"/>
      <c r="AP60" s="663"/>
      <c r="AQ60" s="663"/>
      <c r="AW60" s="6"/>
      <c r="AX60" s="663"/>
      <c r="AY60" s="663"/>
      <c r="AZ60" s="663"/>
      <c r="BA60" s="663"/>
      <c r="BB60" s="663"/>
      <c r="BC60" s="663"/>
      <c r="BD60" s="663"/>
      <c r="BE60" s="663"/>
      <c r="BL60" s="663"/>
      <c r="BM60" s="663"/>
      <c r="BN60" s="663"/>
      <c r="BO60" s="663"/>
      <c r="BP60" s="663"/>
      <c r="BQ60" s="663"/>
      <c r="BR60" s="663"/>
      <c r="BS60" s="663"/>
      <c r="BZ60" s="663"/>
      <c r="CA60" s="663"/>
      <c r="CB60" s="663"/>
      <c r="CC60" s="663"/>
      <c r="CD60" s="663"/>
      <c r="CE60" s="663"/>
      <c r="CF60" s="663"/>
      <c r="CG60" s="663"/>
      <c r="EA60" s="6"/>
    </row>
    <row r="61" spans="1:131" s="2" customFormat="1">
      <c r="A61" s="6"/>
      <c r="C61" s="6"/>
      <c r="D61" s="6"/>
      <c r="E61" s="6"/>
      <c r="F61" s="6"/>
      <c r="G61" s="663"/>
      <c r="H61" s="662"/>
      <c r="I61" s="662"/>
      <c r="J61" s="662"/>
      <c r="K61" s="662"/>
      <c r="L61" s="662"/>
      <c r="M61" s="662"/>
      <c r="N61" s="662"/>
      <c r="O61" s="662"/>
      <c r="S61" s="6"/>
      <c r="T61" s="6"/>
      <c r="U61" s="6"/>
      <c r="V61" s="6"/>
      <c r="W61" s="663"/>
      <c r="X61" s="663"/>
      <c r="Y61" s="663"/>
      <c r="Z61" s="663"/>
      <c r="AA61" s="663"/>
      <c r="AB61" s="663"/>
      <c r="AC61" s="663"/>
      <c r="AI61" s="6"/>
      <c r="AJ61" s="663"/>
      <c r="AK61" s="663"/>
      <c r="AL61" s="663"/>
      <c r="AM61" s="663"/>
      <c r="AN61" s="663"/>
      <c r="AO61" s="663"/>
      <c r="AP61" s="663"/>
      <c r="AQ61" s="663"/>
      <c r="AW61" s="6"/>
      <c r="AX61" s="663"/>
      <c r="AY61" s="663"/>
      <c r="AZ61" s="663"/>
      <c r="BA61" s="663"/>
      <c r="BB61" s="663"/>
      <c r="BC61" s="663"/>
      <c r="BD61" s="663"/>
      <c r="BE61" s="663"/>
      <c r="BL61" s="663"/>
      <c r="BM61" s="663"/>
      <c r="BN61" s="663"/>
      <c r="BO61" s="663"/>
      <c r="BP61" s="663"/>
      <c r="BQ61" s="663"/>
      <c r="BR61" s="663"/>
      <c r="BS61" s="663"/>
      <c r="BZ61" s="663"/>
      <c r="CA61" s="663"/>
      <c r="CB61" s="663"/>
      <c r="CC61" s="663"/>
      <c r="CD61" s="663"/>
      <c r="CE61" s="663"/>
      <c r="CF61" s="663"/>
      <c r="CG61" s="663"/>
      <c r="EA61" s="6"/>
    </row>
    <row r="62" spans="1:131" s="2" customFormat="1">
      <c r="A62" s="6"/>
      <c r="C62" s="6"/>
      <c r="D62" s="6"/>
      <c r="E62" s="6"/>
      <c r="F62" s="6"/>
      <c r="G62" s="663"/>
      <c r="H62" s="662"/>
      <c r="I62" s="662"/>
      <c r="J62" s="662"/>
      <c r="K62" s="662"/>
      <c r="L62" s="662"/>
      <c r="M62" s="662"/>
      <c r="N62" s="662"/>
      <c r="O62" s="662"/>
      <c r="S62" s="6"/>
      <c r="T62" s="6"/>
      <c r="U62" s="6"/>
      <c r="V62" s="6"/>
      <c r="W62" s="663"/>
      <c r="X62" s="663"/>
      <c r="Y62" s="663"/>
      <c r="Z62" s="663"/>
      <c r="AA62" s="663"/>
      <c r="AB62" s="663"/>
      <c r="AC62" s="663"/>
      <c r="AI62" s="6"/>
      <c r="AJ62" s="663"/>
      <c r="AK62" s="663"/>
      <c r="AL62" s="663"/>
      <c r="AM62" s="663"/>
      <c r="AN62" s="663"/>
      <c r="AO62" s="663"/>
      <c r="AP62" s="663"/>
      <c r="AQ62" s="663"/>
      <c r="AW62" s="6"/>
      <c r="AX62" s="663"/>
      <c r="AY62" s="663"/>
      <c r="AZ62" s="663"/>
      <c r="BA62" s="663"/>
      <c r="BB62" s="663"/>
      <c r="BC62" s="663"/>
      <c r="BD62" s="663"/>
      <c r="BE62" s="663"/>
      <c r="BL62" s="663"/>
      <c r="BM62" s="663"/>
      <c r="BN62" s="663"/>
      <c r="BO62" s="663"/>
      <c r="BP62" s="663"/>
      <c r="BQ62" s="663"/>
      <c r="BR62" s="663"/>
      <c r="BS62" s="663"/>
      <c r="BZ62" s="663"/>
      <c r="CA62" s="663"/>
      <c r="CB62" s="663"/>
      <c r="CC62" s="663"/>
      <c r="CD62" s="663"/>
      <c r="CE62" s="663"/>
      <c r="CF62" s="663"/>
      <c r="CG62" s="663"/>
      <c r="EA62" s="6"/>
    </row>
    <row r="63" spans="1:131" s="2" customFormat="1">
      <c r="A63" s="6"/>
      <c r="C63" s="6"/>
      <c r="D63" s="6"/>
      <c r="E63" s="6"/>
      <c r="F63" s="6"/>
      <c r="G63" s="663"/>
      <c r="H63" s="662"/>
      <c r="I63" s="662"/>
      <c r="J63" s="662"/>
      <c r="K63" s="662"/>
      <c r="L63" s="662"/>
      <c r="M63" s="662"/>
      <c r="N63" s="662"/>
      <c r="O63" s="662"/>
      <c r="S63" s="6"/>
      <c r="T63" s="6"/>
      <c r="U63" s="6"/>
      <c r="V63" s="6"/>
      <c r="W63" s="663"/>
      <c r="X63" s="663"/>
      <c r="Y63" s="663"/>
      <c r="Z63" s="663"/>
      <c r="AA63" s="663"/>
      <c r="AB63" s="663"/>
      <c r="AC63" s="663"/>
      <c r="AI63" s="6"/>
      <c r="AJ63" s="663"/>
      <c r="AK63" s="663"/>
      <c r="AL63" s="663"/>
      <c r="AM63" s="663"/>
      <c r="AN63" s="663"/>
      <c r="AO63" s="663"/>
      <c r="AP63" s="663"/>
      <c r="AQ63" s="663"/>
      <c r="AW63" s="6"/>
      <c r="AX63" s="663"/>
      <c r="AY63" s="663"/>
      <c r="AZ63" s="663"/>
      <c r="BA63" s="663"/>
      <c r="BB63" s="663"/>
      <c r="BC63" s="663"/>
      <c r="BD63" s="663"/>
      <c r="BE63" s="663"/>
      <c r="BL63" s="663"/>
      <c r="BM63" s="663"/>
      <c r="BN63" s="663"/>
      <c r="BO63" s="663"/>
      <c r="BP63" s="663"/>
      <c r="BQ63" s="663"/>
      <c r="BR63" s="663"/>
      <c r="BS63" s="663"/>
      <c r="BZ63" s="663"/>
      <c r="CA63" s="663"/>
      <c r="CB63" s="663"/>
      <c r="CC63" s="663"/>
      <c r="CD63" s="663"/>
      <c r="CE63" s="663"/>
      <c r="CF63" s="663"/>
      <c r="CG63" s="663"/>
      <c r="EA63" s="6"/>
    </row>
    <row r="64" spans="1:131" s="2" customFormat="1">
      <c r="A64" s="6"/>
      <c r="C64" s="6"/>
      <c r="D64" s="6"/>
      <c r="E64" s="6"/>
      <c r="F64" s="6"/>
      <c r="G64" s="663"/>
      <c r="H64" s="662"/>
      <c r="I64" s="662"/>
      <c r="J64" s="662"/>
      <c r="K64" s="662"/>
      <c r="L64" s="662"/>
      <c r="M64" s="662"/>
      <c r="N64" s="662"/>
      <c r="O64" s="662"/>
      <c r="S64" s="6"/>
      <c r="T64" s="6"/>
      <c r="U64" s="6"/>
      <c r="V64" s="6"/>
      <c r="W64" s="663"/>
      <c r="X64" s="663"/>
      <c r="Y64" s="663"/>
      <c r="Z64" s="663"/>
      <c r="AA64" s="663"/>
      <c r="AB64" s="663"/>
      <c r="AC64" s="663"/>
      <c r="AI64" s="6"/>
      <c r="AJ64" s="663"/>
      <c r="AK64" s="663"/>
      <c r="AL64" s="663"/>
      <c r="AM64" s="663"/>
      <c r="AN64" s="663"/>
      <c r="AO64" s="663"/>
      <c r="AP64" s="663"/>
      <c r="AQ64" s="663"/>
      <c r="AW64" s="6"/>
      <c r="AX64" s="663"/>
      <c r="AY64" s="663"/>
      <c r="AZ64" s="663"/>
      <c r="BA64" s="663"/>
      <c r="BB64" s="663"/>
      <c r="BC64" s="663"/>
      <c r="BD64" s="663"/>
      <c r="BE64" s="663"/>
      <c r="BL64" s="663"/>
      <c r="BM64" s="663"/>
      <c r="BN64" s="663"/>
      <c r="BO64" s="663"/>
      <c r="BP64" s="663"/>
      <c r="BQ64" s="663"/>
      <c r="BR64" s="663"/>
      <c r="BS64" s="663"/>
      <c r="BZ64" s="663"/>
      <c r="CA64" s="663"/>
      <c r="CB64" s="663"/>
      <c r="CC64" s="663"/>
      <c r="CD64" s="663"/>
      <c r="CE64" s="663"/>
      <c r="CF64" s="663"/>
      <c r="CG64" s="663"/>
      <c r="EA64" s="6"/>
    </row>
    <row r="65" spans="1:131" s="2" customFormat="1">
      <c r="A65" s="6"/>
      <c r="C65" s="6"/>
      <c r="D65" s="6"/>
      <c r="E65" s="6"/>
      <c r="F65" s="6"/>
      <c r="G65" s="663"/>
      <c r="H65" s="662"/>
      <c r="I65" s="662"/>
      <c r="J65" s="662"/>
      <c r="K65" s="662"/>
      <c r="L65" s="662"/>
      <c r="M65" s="662"/>
      <c r="N65" s="662"/>
      <c r="O65" s="662"/>
      <c r="S65" s="6"/>
      <c r="T65" s="6"/>
      <c r="U65" s="6"/>
      <c r="V65" s="6"/>
      <c r="W65" s="663"/>
      <c r="X65" s="663"/>
      <c r="Y65" s="663"/>
      <c r="Z65" s="663"/>
      <c r="AA65" s="663"/>
      <c r="AB65" s="663"/>
      <c r="AC65" s="663"/>
      <c r="AI65" s="6"/>
      <c r="AJ65" s="663"/>
      <c r="AK65" s="663"/>
      <c r="AL65" s="663"/>
      <c r="AM65" s="663"/>
      <c r="AN65" s="663"/>
      <c r="AO65" s="663"/>
      <c r="AP65" s="663"/>
      <c r="AQ65" s="663"/>
      <c r="AW65" s="6"/>
      <c r="AX65" s="663"/>
      <c r="AY65" s="663"/>
      <c r="AZ65" s="663"/>
      <c r="BA65" s="663"/>
      <c r="BB65" s="663"/>
      <c r="BC65" s="663"/>
      <c r="BD65" s="663"/>
      <c r="BE65" s="663"/>
      <c r="BL65" s="663"/>
      <c r="BM65" s="663"/>
      <c r="BN65" s="663"/>
      <c r="BO65" s="663"/>
      <c r="BP65" s="663"/>
      <c r="BQ65" s="663"/>
      <c r="BR65" s="663"/>
      <c r="BS65" s="663"/>
      <c r="BZ65" s="663"/>
      <c r="CA65" s="663"/>
      <c r="CB65" s="663"/>
      <c r="CC65" s="663"/>
      <c r="CD65" s="663"/>
      <c r="CE65" s="663"/>
      <c r="CF65" s="663"/>
      <c r="CG65" s="663"/>
      <c r="EA65" s="6"/>
    </row>
    <row r="66" spans="1:131" s="2" customFormat="1">
      <c r="A66" s="6"/>
      <c r="C66" s="6"/>
      <c r="D66" s="6"/>
      <c r="E66" s="6"/>
      <c r="F66" s="6"/>
      <c r="G66" s="663"/>
      <c r="H66" s="662"/>
      <c r="I66" s="662"/>
      <c r="J66" s="662"/>
      <c r="K66" s="662"/>
      <c r="L66" s="662"/>
      <c r="M66" s="662"/>
      <c r="N66" s="662"/>
      <c r="O66" s="662"/>
      <c r="S66" s="6"/>
      <c r="T66" s="6"/>
      <c r="U66" s="6"/>
      <c r="V66" s="6"/>
      <c r="W66" s="663"/>
      <c r="X66" s="663"/>
      <c r="Y66" s="663"/>
      <c r="Z66" s="663"/>
      <c r="AA66" s="663"/>
      <c r="AB66" s="663"/>
      <c r="AC66" s="663"/>
      <c r="AI66" s="6"/>
      <c r="AJ66" s="663"/>
      <c r="AK66" s="663"/>
      <c r="AL66" s="663"/>
      <c r="AM66" s="663"/>
      <c r="AN66" s="663"/>
      <c r="AO66" s="663"/>
      <c r="AP66" s="663"/>
      <c r="AQ66" s="663"/>
      <c r="AW66" s="6"/>
      <c r="AX66" s="663"/>
      <c r="AY66" s="663"/>
      <c r="AZ66" s="663"/>
      <c r="BA66" s="663"/>
      <c r="BB66" s="663"/>
      <c r="BC66" s="663"/>
      <c r="BD66" s="663"/>
      <c r="BE66" s="663"/>
      <c r="BL66" s="663"/>
      <c r="BM66" s="663"/>
      <c r="BN66" s="663"/>
      <c r="BO66" s="663"/>
      <c r="BP66" s="663"/>
      <c r="BQ66" s="663"/>
      <c r="BR66" s="663"/>
      <c r="BS66" s="663"/>
      <c r="BZ66" s="663"/>
      <c r="CA66" s="663"/>
      <c r="CB66" s="663"/>
      <c r="CC66" s="663"/>
      <c r="CD66" s="663"/>
      <c r="CE66" s="663"/>
      <c r="CF66" s="663"/>
      <c r="CG66" s="663"/>
      <c r="EA66" s="6"/>
    </row>
    <row r="67" spans="1:131" s="2" customFormat="1">
      <c r="A67" s="6"/>
      <c r="C67" s="6"/>
      <c r="D67" s="6"/>
      <c r="E67" s="6"/>
      <c r="F67" s="6"/>
      <c r="G67" s="663"/>
      <c r="H67" s="662"/>
      <c r="I67" s="662"/>
      <c r="J67" s="662"/>
      <c r="K67" s="662"/>
      <c r="L67" s="662"/>
      <c r="M67" s="662"/>
      <c r="N67" s="662"/>
      <c r="O67" s="662"/>
      <c r="S67" s="6"/>
      <c r="T67" s="6"/>
      <c r="U67" s="6"/>
      <c r="V67" s="6"/>
      <c r="W67" s="663"/>
      <c r="X67" s="663"/>
      <c r="Y67" s="663"/>
      <c r="Z67" s="663"/>
      <c r="AA67" s="663"/>
      <c r="AB67" s="663"/>
      <c r="AC67" s="663"/>
      <c r="AI67" s="6"/>
      <c r="AJ67" s="663"/>
      <c r="AK67" s="663"/>
      <c r="AL67" s="663"/>
      <c r="AM67" s="663"/>
      <c r="AN67" s="663"/>
      <c r="AO67" s="663"/>
      <c r="AP67" s="663"/>
      <c r="AQ67" s="663"/>
      <c r="AW67" s="6"/>
      <c r="AX67" s="663"/>
      <c r="AY67" s="663"/>
      <c r="AZ67" s="663"/>
      <c r="BA67" s="663"/>
      <c r="BB67" s="663"/>
      <c r="BC67" s="663"/>
      <c r="BD67" s="663"/>
      <c r="BE67" s="663"/>
      <c r="BL67" s="663"/>
      <c r="BM67" s="663"/>
      <c r="BN67" s="663"/>
      <c r="BO67" s="663"/>
      <c r="BP67" s="663"/>
      <c r="BQ67" s="663"/>
      <c r="BR67" s="663"/>
      <c r="BS67" s="663"/>
      <c r="BZ67" s="663"/>
      <c r="CA67" s="663"/>
      <c r="CB67" s="663"/>
      <c r="CC67" s="663"/>
      <c r="CD67" s="663"/>
      <c r="CE67" s="663"/>
      <c r="CF67" s="663"/>
      <c r="CG67" s="663"/>
      <c r="EA67" s="6"/>
    </row>
    <row r="68" spans="1:131" s="2" customFormat="1">
      <c r="A68" s="6"/>
      <c r="C68" s="6"/>
      <c r="D68" s="6"/>
      <c r="E68" s="6"/>
      <c r="F68" s="6"/>
      <c r="G68" s="663"/>
      <c r="H68" s="662"/>
      <c r="I68" s="662"/>
      <c r="J68" s="662"/>
      <c r="K68" s="662"/>
      <c r="L68" s="662"/>
      <c r="M68" s="662"/>
      <c r="N68" s="662"/>
      <c r="O68" s="662"/>
      <c r="S68" s="6"/>
      <c r="T68" s="6"/>
      <c r="U68" s="6"/>
      <c r="V68" s="6"/>
      <c r="W68" s="663"/>
      <c r="X68" s="663"/>
      <c r="Y68" s="663"/>
      <c r="Z68" s="663"/>
      <c r="AA68" s="663"/>
      <c r="AB68" s="663"/>
      <c r="AC68" s="663"/>
      <c r="AI68" s="6"/>
      <c r="AJ68" s="663"/>
      <c r="AK68" s="663"/>
      <c r="AL68" s="663"/>
      <c r="AM68" s="663"/>
      <c r="AN68" s="663"/>
      <c r="AO68" s="663"/>
      <c r="AP68" s="663"/>
      <c r="AQ68" s="663"/>
      <c r="AW68" s="6"/>
      <c r="AX68" s="663"/>
      <c r="AY68" s="663"/>
      <c r="AZ68" s="663"/>
      <c r="BA68" s="663"/>
      <c r="BB68" s="663"/>
      <c r="BC68" s="663"/>
      <c r="BD68" s="663"/>
      <c r="BE68" s="663"/>
      <c r="BL68" s="663"/>
      <c r="BM68" s="663"/>
      <c r="BN68" s="663"/>
      <c r="BO68" s="663"/>
      <c r="BP68" s="663"/>
      <c r="BQ68" s="663"/>
      <c r="BR68" s="663"/>
      <c r="BS68" s="663"/>
      <c r="BZ68" s="663"/>
      <c r="CA68" s="663"/>
      <c r="CB68" s="663"/>
      <c r="CC68" s="663"/>
      <c r="CD68" s="663"/>
      <c r="CE68" s="663"/>
      <c r="CF68" s="663"/>
      <c r="CG68" s="663"/>
      <c r="EA68" s="6"/>
    </row>
    <row r="69" spans="1:131" s="2" customFormat="1">
      <c r="A69" s="6"/>
      <c r="C69" s="6"/>
      <c r="D69" s="6"/>
      <c r="E69" s="6"/>
      <c r="F69" s="6"/>
      <c r="G69" s="663"/>
      <c r="H69" s="662"/>
      <c r="I69" s="662"/>
      <c r="J69" s="662"/>
      <c r="K69" s="662"/>
      <c r="L69" s="662"/>
      <c r="M69" s="662"/>
      <c r="N69" s="662"/>
      <c r="O69" s="662"/>
      <c r="S69" s="6"/>
      <c r="T69" s="6"/>
      <c r="U69" s="6"/>
      <c r="V69" s="6"/>
      <c r="W69" s="663"/>
      <c r="X69" s="663"/>
      <c r="Y69" s="663"/>
      <c r="Z69" s="663"/>
      <c r="AA69" s="663"/>
      <c r="AB69" s="663"/>
      <c r="AC69" s="663"/>
      <c r="AI69" s="6"/>
      <c r="AJ69" s="663"/>
      <c r="AK69" s="663"/>
      <c r="AL69" s="663"/>
      <c r="AM69" s="663"/>
      <c r="AN69" s="663"/>
      <c r="AO69" s="663"/>
      <c r="AP69" s="663"/>
      <c r="AQ69" s="663"/>
      <c r="AW69" s="6"/>
      <c r="AX69" s="663"/>
      <c r="AY69" s="663"/>
      <c r="AZ69" s="663"/>
      <c r="BA69" s="663"/>
      <c r="BB69" s="663"/>
      <c r="BC69" s="663"/>
      <c r="BD69" s="663"/>
      <c r="BE69" s="663"/>
      <c r="BL69" s="663"/>
      <c r="BM69" s="663"/>
      <c r="BN69" s="663"/>
      <c r="BO69" s="663"/>
      <c r="BP69" s="663"/>
      <c r="BQ69" s="663"/>
      <c r="BR69" s="663"/>
      <c r="BS69" s="663"/>
      <c r="BZ69" s="663"/>
      <c r="CA69" s="663"/>
      <c r="CB69" s="663"/>
      <c r="CC69" s="663"/>
      <c r="CD69" s="663"/>
      <c r="CE69" s="663"/>
      <c r="CF69" s="663"/>
      <c r="CG69" s="663"/>
      <c r="EA69" s="6"/>
    </row>
    <row r="70" spans="1:131" s="2" customFormat="1">
      <c r="A70" s="6"/>
      <c r="C70" s="6"/>
      <c r="D70" s="6"/>
      <c r="E70" s="6"/>
      <c r="F70" s="6"/>
      <c r="G70" s="663"/>
      <c r="H70" s="662"/>
      <c r="I70" s="662"/>
      <c r="J70" s="662"/>
      <c r="K70" s="662"/>
      <c r="L70" s="662"/>
      <c r="M70" s="662"/>
      <c r="N70" s="662"/>
      <c r="O70" s="662"/>
      <c r="S70" s="6"/>
      <c r="T70" s="6"/>
      <c r="U70" s="6"/>
      <c r="V70" s="6"/>
      <c r="W70" s="663"/>
      <c r="X70" s="663"/>
      <c r="Y70" s="663"/>
      <c r="Z70" s="663"/>
      <c r="AA70" s="663"/>
      <c r="AB70" s="663"/>
      <c r="AC70" s="663"/>
      <c r="AI70" s="6"/>
      <c r="AJ70" s="663"/>
      <c r="AK70" s="663"/>
      <c r="AL70" s="663"/>
      <c r="AM70" s="663"/>
      <c r="AN70" s="663"/>
      <c r="AO70" s="663"/>
      <c r="AP70" s="663"/>
      <c r="AQ70" s="663"/>
      <c r="AW70" s="6"/>
      <c r="AX70" s="663"/>
      <c r="AY70" s="663"/>
      <c r="AZ70" s="663"/>
      <c r="BA70" s="663"/>
      <c r="BB70" s="663"/>
      <c r="BC70" s="663"/>
      <c r="BD70" s="663"/>
      <c r="BE70" s="663"/>
      <c r="BL70" s="663"/>
      <c r="BM70" s="663"/>
      <c r="BN70" s="663"/>
      <c r="BO70" s="663"/>
      <c r="BP70" s="663"/>
      <c r="BQ70" s="663"/>
      <c r="BR70" s="663"/>
      <c r="BS70" s="663"/>
      <c r="BZ70" s="663"/>
      <c r="CA70" s="663"/>
      <c r="CB70" s="663"/>
      <c r="CC70" s="663"/>
      <c r="CD70" s="663"/>
      <c r="CE70" s="663"/>
      <c r="CF70" s="663"/>
      <c r="CG70" s="663"/>
      <c r="EA70" s="6"/>
    </row>
    <row r="71" spans="1:131" s="2" customFormat="1">
      <c r="A71" s="6"/>
      <c r="C71" s="6"/>
      <c r="D71" s="6"/>
      <c r="E71" s="6"/>
      <c r="F71" s="6"/>
      <c r="G71" s="663"/>
      <c r="H71" s="662"/>
      <c r="I71" s="662"/>
      <c r="J71" s="662"/>
      <c r="K71" s="662"/>
      <c r="L71" s="662"/>
      <c r="M71" s="662"/>
      <c r="N71" s="662"/>
      <c r="O71" s="662"/>
      <c r="S71" s="6"/>
      <c r="T71" s="6"/>
      <c r="U71" s="6"/>
      <c r="V71" s="6"/>
      <c r="W71" s="663"/>
      <c r="X71" s="663"/>
      <c r="Y71" s="663"/>
      <c r="Z71" s="663"/>
      <c r="AA71" s="663"/>
      <c r="AB71" s="663"/>
      <c r="AC71" s="663"/>
      <c r="AI71" s="6"/>
      <c r="AJ71" s="663"/>
      <c r="AK71" s="663"/>
      <c r="AL71" s="663"/>
      <c r="AM71" s="663"/>
      <c r="AN71" s="663"/>
      <c r="AO71" s="663"/>
      <c r="AP71" s="663"/>
      <c r="AQ71" s="663"/>
      <c r="AW71" s="6"/>
      <c r="AX71" s="663"/>
      <c r="AY71" s="663"/>
      <c r="AZ71" s="663"/>
      <c r="BA71" s="663"/>
      <c r="BB71" s="663"/>
      <c r="BC71" s="663"/>
      <c r="BD71" s="663"/>
      <c r="BE71" s="663"/>
      <c r="BL71" s="663"/>
      <c r="BM71" s="663"/>
      <c r="BN71" s="663"/>
      <c r="BO71" s="663"/>
      <c r="BP71" s="663"/>
      <c r="BQ71" s="663"/>
      <c r="BR71" s="663"/>
      <c r="BS71" s="663"/>
      <c r="BZ71" s="663"/>
      <c r="CA71" s="663"/>
      <c r="CB71" s="663"/>
      <c r="CC71" s="663"/>
      <c r="CD71" s="663"/>
      <c r="CE71" s="663"/>
      <c r="CF71" s="663"/>
      <c r="CG71" s="663"/>
      <c r="EA71" s="6"/>
    </row>
    <row r="72" spans="1:131" s="2" customFormat="1">
      <c r="A72" s="6"/>
      <c r="C72" s="6"/>
      <c r="D72" s="6"/>
      <c r="E72" s="6"/>
      <c r="F72" s="6"/>
      <c r="G72" s="663"/>
      <c r="H72" s="662"/>
      <c r="I72" s="662"/>
      <c r="J72" s="662"/>
      <c r="K72" s="662"/>
      <c r="L72" s="662"/>
      <c r="M72" s="662"/>
      <c r="N72" s="662"/>
      <c r="O72" s="662"/>
      <c r="S72" s="6"/>
      <c r="T72" s="6"/>
      <c r="U72" s="6"/>
      <c r="V72" s="6"/>
      <c r="W72" s="663"/>
      <c r="X72" s="663"/>
      <c r="Y72" s="663"/>
      <c r="Z72" s="663"/>
      <c r="AA72" s="663"/>
      <c r="AB72" s="663"/>
      <c r="AC72" s="663"/>
      <c r="AI72" s="6"/>
      <c r="AJ72" s="663"/>
      <c r="AK72" s="663"/>
      <c r="AL72" s="663"/>
      <c r="AM72" s="663"/>
      <c r="AN72" s="663"/>
      <c r="AO72" s="663"/>
      <c r="AP72" s="663"/>
      <c r="AQ72" s="663"/>
      <c r="AW72" s="6"/>
      <c r="AX72" s="663"/>
      <c r="AY72" s="663"/>
      <c r="AZ72" s="663"/>
      <c r="BA72" s="663"/>
      <c r="BB72" s="663"/>
      <c r="BC72" s="663"/>
      <c r="BD72" s="663"/>
      <c r="BE72" s="663"/>
      <c r="BL72" s="663"/>
      <c r="BM72" s="663"/>
      <c r="BN72" s="663"/>
      <c r="BO72" s="663"/>
      <c r="BP72" s="663"/>
      <c r="BQ72" s="663"/>
      <c r="BR72" s="663"/>
      <c r="BS72" s="663"/>
      <c r="BZ72" s="663"/>
      <c r="CA72" s="663"/>
      <c r="CB72" s="663"/>
      <c r="CC72" s="663"/>
      <c r="CD72" s="663"/>
      <c r="CE72" s="663"/>
      <c r="CF72" s="663"/>
      <c r="CG72" s="663"/>
      <c r="EA72" s="6"/>
    </row>
    <row r="73" spans="1:131" s="2" customFormat="1">
      <c r="A73" s="6"/>
      <c r="C73" s="6"/>
      <c r="D73" s="6"/>
      <c r="E73" s="6"/>
      <c r="F73" s="6"/>
      <c r="G73" s="663"/>
      <c r="H73" s="662"/>
      <c r="I73" s="662"/>
      <c r="J73" s="662"/>
      <c r="K73" s="662"/>
      <c r="L73" s="662"/>
      <c r="M73" s="662"/>
      <c r="N73" s="662"/>
      <c r="O73" s="662"/>
      <c r="S73" s="6"/>
      <c r="T73" s="6"/>
      <c r="U73" s="6"/>
      <c r="V73" s="6"/>
      <c r="W73" s="663"/>
      <c r="X73" s="663"/>
      <c r="Y73" s="663"/>
      <c r="Z73" s="663"/>
      <c r="AA73" s="663"/>
      <c r="AB73" s="663"/>
      <c r="AC73" s="663"/>
      <c r="AI73" s="6"/>
      <c r="AJ73" s="663"/>
      <c r="AK73" s="663"/>
      <c r="AL73" s="663"/>
      <c r="AM73" s="663"/>
      <c r="AN73" s="663"/>
      <c r="AO73" s="663"/>
      <c r="AP73" s="663"/>
      <c r="AQ73" s="663"/>
      <c r="AW73" s="6"/>
      <c r="AX73" s="663"/>
      <c r="AY73" s="663"/>
      <c r="AZ73" s="663"/>
      <c r="BA73" s="663"/>
      <c r="BB73" s="663"/>
      <c r="BC73" s="663"/>
      <c r="BD73" s="663"/>
      <c r="BE73" s="663"/>
      <c r="BL73" s="663"/>
      <c r="BM73" s="663"/>
      <c r="BN73" s="663"/>
      <c r="BO73" s="663"/>
      <c r="BP73" s="663"/>
      <c r="BQ73" s="663"/>
      <c r="BR73" s="663"/>
      <c r="BS73" s="663"/>
      <c r="BZ73" s="663"/>
      <c r="CA73" s="663"/>
      <c r="CB73" s="663"/>
      <c r="CC73" s="663"/>
      <c r="CD73" s="663"/>
      <c r="CE73" s="663"/>
      <c r="CF73" s="663"/>
      <c r="CG73" s="663"/>
      <c r="EA73" s="6"/>
    </row>
    <row r="74" spans="1:131" s="2" customFormat="1">
      <c r="A74" s="6"/>
      <c r="C74" s="6"/>
      <c r="D74" s="6"/>
      <c r="E74" s="6"/>
      <c r="F74" s="6"/>
      <c r="G74" s="663"/>
      <c r="H74" s="662"/>
      <c r="I74" s="662"/>
      <c r="J74" s="662"/>
      <c r="K74" s="662"/>
      <c r="L74" s="662"/>
      <c r="M74" s="662"/>
      <c r="N74" s="662"/>
      <c r="O74" s="662"/>
      <c r="S74" s="6"/>
      <c r="T74" s="6"/>
      <c r="U74" s="6"/>
      <c r="V74" s="6"/>
      <c r="W74" s="663"/>
      <c r="X74" s="663"/>
      <c r="Y74" s="663"/>
      <c r="Z74" s="663"/>
      <c r="AA74" s="663"/>
      <c r="AB74" s="663"/>
      <c r="AC74" s="663"/>
      <c r="AI74" s="6"/>
      <c r="AJ74" s="663"/>
      <c r="AK74" s="663"/>
      <c r="AL74" s="663"/>
      <c r="AM74" s="663"/>
      <c r="AN74" s="663"/>
      <c r="AO74" s="663"/>
      <c r="AP74" s="663"/>
      <c r="AQ74" s="663"/>
      <c r="AW74" s="6"/>
      <c r="AX74" s="663"/>
      <c r="AY74" s="663"/>
      <c r="AZ74" s="663"/>
      <c r="BA74" s="663"/>
      <c r="BB74" s="663"/>
      <c r="BC74" s="663"/>
      <c r="BD74" s="663"/>
      <c r="BE74" s="663"/>
      <c r="BL74" s="663"/>
      <c r="BM74" s="663"/>
      <c r="BN74" s="663"/>
      <c r="BO74" s="663"/>
      <c r="BP74" s="663"/>
      <c r="BQ74" s="663"/>
      <c r="BR74" s="663"/>
      <c r="BS74" s="663"/>
      <c r="BZ74" s="663"/>
      <c r="CA74" s="663"/>
      <c r="CB74" s="663"/>
      <c r="CC74" s="663"/>
      <c r="CD74" s="663"/>
      <c r="CE74" s="663"/>
      <c r="CF74" s="663"/>
      <c r="CG74" s="663"/>
      <c r="EA74" s="6"/>
    </row>
    <row r="75" spans="1:131" s="2" customFormat="1">
      <c r="A75" s="6"/>
      <c r="C75" s="6"/>
      <c r="D75" s="6"/>
      <c r="E75" s="6"/>
      <c r="F75" s="6"/>
      <c r="G75" s="663"/>
      <c r="H75" s="662"/>
      <c r="I75" s="662"/>
      <c r="J75" s="662"/>
      <c r="K75" s="662"/>
      <c r="L75" s="662"/>
      <c r="M75" s="662"/>
      <c r="N75" s="662"/>
      <c r="O75" s="662"/>
      <c r="S75" s="6"/>
      <c r="T75" s="6"/>
      <c r="U75" s="6"/>
      <c r="V75" s="6"/>
      <c r="W75" s="663"/>
      <c r="X75" s="663"/>
      <c r="Y75" s="663"/>
      <c r="Z75" s="663"/>
      <c r="AA75" s="663"/>
      <c r="AB75" s="663"/>
      <c r="AC75" s="663"/>
      <c r="AI75" s="6"/>
      <c r="AJ75" s="663"/>
      <c r="AK75" s="663"/>
      <c r="AL75" s="663"/>
      <c r="AM75" s="663"/>
      <c r="AN75" s="663"/>
      <c r="AO75" s="663"/>
      <c r="AP75" s="663"/>
      <c r="AQ75" s="663"/>
      <c r="AW75" s="6"/>
      <c r="AX75" s="663"/>
      <c r="AY75" s="663"/>
      <c r="AZ75" s="663"/>
      <c r="BA75" s="663"/>
      <c r="BB75" s="663"/>
      <c r="BC75" s="663"/>
      <c r="BD75" s="663"/>
      <c r="BE75" s="663"/>
      <c r="BL75" s="663"/>
      <c r="BM75" s="663"/>
      <c r="BN75" s="663"/>
      <c r="BO75" s="663"/>
      <c r="BP75" s="663"/>
      <c r="BQ75" s="663"/>
      <c r="BR75" s="663"/>
      <c r="BS75" s="663"/>
      <c r="BZ75" s="663"/>
      <c r="CA75" s="663"/>
      <c r="CB75" s="663"/>
      <c r="CC75" s="663"/>
      <c r="CD75" s="663"/>
      <c r="CE75" s="663"/>
      <c r="CF75" s="663"/>
      <c r="CG75" s="663"/>
      <c r="EA75" s="6"/>
    </row>
    <row r="76" spans="1:131" s="2" customFormat="1">
      <c r="A76" s="6"/>
      <c r="C76" s="6"/>
      <c r="D76" s="6"/>
      <c r="E76" s="6"/>
      <c r="F76" s="6"/>
      <c r="G76" s="663"/>
      <c r="H76" s="662"/>
      <c r="I76" s="662"/>
      <c r="J76" s="662"/>
      <c r="K76" s="662"/>
      <c r="L76" s="662"/>
      <c r="M76" s="662"/>
      <c r="N76" s="662"/>
      <c r="O76" s="662"/>
      <c r="S76" s="6"/>
      <c r="T76" s="6"/>
      <c r="U76" s="6"/>
      <c r="V76" s="6"/>
      <c r="W76" s="663"/>
      <c r="X76" s="663"/>
      <c r="Y76" s="663"/>
      <c r="Z76" s="663"/>
      <c r="AA76" s="663"/>
      <c r="AB76" s="663"/>
      <c r="AC76" s="663"/>
      <c r="AI76" s="6"/>
      <c r="AJ76" s="663"/>
      <c r="AK76" s="663"/>
      <c r="AL76" s="663"/>
      <c r="AM76" s="663"/>
      <c r="AN76" s="663"/>
      <c r="AO76" s="663"/>
      <c r="AP76" s="663"/>
      <c r="AQ76" s="663"/>
      <c r="AW76" s="6"/>
      <c r="AX76" s="663"/>
      <c r="AY76" s="663"/>
      <c r="AZ76" s="663"/>
      <c r="BA76" s="663"/>
      <c r="BB76" s="663"/>
      <c r="BC76" s="663"/>
      <c r="BD76" s="663"/>
      <c r="BE76" s="663"/>
      <c r="BL76" s="663"/>
      <c r="BM76" s="663"/>
      <c r="BN76" s="663"/>
      <c r="BO76" s="663"/>
      <c r="BP76" s="663"/>
      <c r="BQ76" s="663"/>
      <c r="BR76" s="663"/>
      <c r="BS76" s="663"/>
      <c r="BZ76" s="663"/>
      <c r="CA76" s="663"/>
      <c r="CB76" s="663"/>
      <c r="CC76" s="663"/>
      <c r="CD76" s="663"/>
      <c r="CE76" s="663"/>
      <c r="CF76" s="663"/>
      <c r="CG76" s="663"/>
      <c r="EA76" s="6"/>
    </row>
    <row r="77" spans="1:131" s="2" customFormat="1">
      <c r="A77" s="6"/>
      <c r="C77" s="6"/>
      <c r="D77" s="6"/>
      <c r="E77" s="6"/>
      <c r="F77" s="6"/>
      <c r="G77" s="663"/>
      <c r="H77" s="662"/>
      <c r="I77" s="662"/>
      <c r="J77" s="662"/>
      <c r="K77" s="662"/>
      <c r="L77" s="662"/>
      <c r="M77" s="662"/>
      <c r="N77" s="662"/>
      <c r="O77" s="662"/>
      <c r="S77" s="6"/>
      <c r="T77" s="6"/>
      <c r="U77" s="6"/>
      <c r="V77" s="6"/>
      <c r="W77" s="663"/>
      <c r="X77" s="663"/>
      <c r="Y77" s="663"/>
      <c r="Z77" s="663"/>
      <c r="AA77" s="663"/>
      <c r="AB77" s="663"/>
      <c r="AC77" s="663"/>
      <c r="AI77" s="6"/>
      <c r="AJ77" s="663"/>
      <c r="AK77" s="663"/>
      <c r="AL77" s="663"/>
      <c r="AM77" s="663"/>
      <c r="AN77" s="663"/>
      <c r="AO77" s="663"/>
      <c r="AP77" s="663"/>
      <c r="AQ77" s="663"/>
      <c r="AW77" s="6"/>
      <c r="AX77" s="663"/>
      <c r="AY77" s="663"/>
      <c r="AZ77" s="663"/>
      <c r="BA77" s="663"/>
      <c r="BB77" s="663"/>
      <c r="BC77" s="663"/>
      <c r="BD77" s="663"/>
      <c r="BE77" s="663"/>
      <c r="BL77" s="663"/>
      <c r="BM77" s="663"/>
      <c r="BN77" s="663"/>
      <c r="BO77" s="663"/>
      <c r="BP77" s="663"/>
      <c r="BQ77" s="663"/>
      <c r="BR77" s="663"/>
      <c r="BS77" s="663"/>
      <c r="BZ77" s="663"/>
      <c r="CA77" s="663"/>
      <c r="CB77" s="663"/>
      <c r="CC77" s="663"/>
      <c r="CD77" s="663"/>
      <c r="CE77" s="663"/>
      <c r="CF77" s="663"/>
      <c r="CG77" s="663"/>
      <c r="EA77" s="6"/>
    </row>
    <row r="78" spans="1:131" s="2" customFormat="1">
      <c r="A78" s="6"/>
      <c r="C78" s="6"/>
      <c r="D78" s="6"/>
      <c r="E78" s="6"/>
      <c r="F78" s="6"/>
      <c r="G78" s="663"/>
      <c r="H78" s="662"/>
      <c r="I78" s="662"/>
      <c r="J78" s="662"/>
      <c r="K78" s="662"/>
      <c r="L78" s="662"/>
      <c r="M78" s="662"/>
      <c r="N78" s="662"/>
      <c r="O78" s="662"/>
      <c r="S78" s="6"/>
      <c r="T78" s="6"/>
      <c r="U78" s="6"/>
      <c r="V78" s="6"/>
      <c r="W78" s="663"/>
      <c r="X78" s="663"/>
      <c r="Y78" s="663"/>
      <c r="Z78" s="663"/>
      <c r="AA78" s="663"/>
      <c r="AB78" s="663"/>
      <c r="AC78" s="663"/>
      <c r="AI78" s="6"/>
      <c r="AJ78" s="663"/>
      <c r="AK78" s="663"/>
      <c r="AL78" s="663"/>
      <c r="AM78" s="663"/>
      <c r="AN78" s="663"/>
      <c r="AO78" s="663"/>
      <c r="AP78" s="663"/>
      <c r="AQ78" s="663"/>
      <c r="AW78" s="6"/>
      <c r="AX78" s="663"/>
      <c r="AY78" s="663"/>
      <c r="AZ78" s="663"/>
      <c r="BA78" s="663"/>
      <c r="BB78" s="663"/>
      <c r="BC78" s="663"/>
      <c r="BD78" s="663"/>
      <c r="BE78" s="663"/>
      <c r="BL78" s="663"/>
      <c r="BM78" s="663"/>
      <c r="BN78" s="663"/>
      <c r="BO78" s="663"/>
      <c r="BP78" s="663"/>
      <c r="BQ78" s="663"/>
      <c r="BR78" s="663"/>
      <c r="BS78" s="663"/>
      <c r="BZ78" s="663"/>
      <c r="CA78" s="663"/>
      <c r="CB78" s="663"/>
      <c r="CC78" s="663"/>
      <c r="CD78" s="663"/>
      <c r="CE78" s="663"/>
      <c r="CF78" s="663"/>
      <c r="CG78" s="663"/>
      <c r="EA78" s="6"/>
    </row>
    <row r="79" spans="1:131" s="2" customFormat="1">
      <c r="A79" s="6"/>
      <c r="C79" s="6"/>
      <c r="D79" s="6"/>
      <c r="E79" s="6"/>
      <c r="F79" s="6"/>
      <c r="G79" s="663"/>
      <c r="H79" s="662"/>
      <c r="I79" s="662"/>
      <c r="J79" s="662"/>
      <c r="K79" s="662"/>
      <c r="L79" s="662"/>
      <c r="M79" s="662"/>
      <c r="N79" s="662"/>
      <c r="O79" s="662"/>
      <c r="S79" s="6"/>
      <c r="T79" s="6"/>
      <c r="U79" s="6"/>
      <c r="V79" s="6"/>
      <c r="W79" s="663"/>
      <c r="X79" s="663"/>
      <c r="Y79" s="663"/>
      <c r="Z79" s="663"/>
      <c r="AA79" s="663"/>
      <c r="AB79" s="663"/>
      <c r="AC79" s="663"/>
      <c r="AI79" s="6"/>
      <c r="AJ79" s="663"/>
      <c r="AK79" s="663"/>
      <c r="AL79" s="663"/>
      <c r="AM79" s="663"/>
      <c r="AN79" s="663"/>
      <c r="AO79" s="663"/>
      <c r="AP79" s="663"/>
      <c r="AQ79" s="663"/>
      <c r="AW79" s="6"/>
      <c r="AX79" s="663"/>
      <c r="AY79" s="663"/>
      <c r="AZ79" s="663"/>
      <c r="BA79" s="663"/>
      <c r="BB79" s="663"/>
      <c r="BC79" s="663"/>
      <c r="BD79" s="663"/>
      <c r="BE79" s="663"/>
      <c r="BL79" s="663"/>
      <c r="BM79" s="663"/>
      <c r="BN79" s="663"/>
      <c r="BO79" s="663"/>
      <c r="BP79" s="663"/>
      <c r="BQ79" s="663"/>
      <c r="BR79" s="663"/>
      <c r="BS79" s="663"/>
      <c r="BZ79" s="663"/>
      <c r="CA79" s="663"/>
      <c r="CB79" s="663"/>
      <c r="CC79" s="663"/>
      <c r="CD79" s="663"/>
      <c r="CE79" s="663"/>
      <c r="CF79" s="663"/>
      <c r="CG79" s="663"/>
      <c r="EA79" s="6"/>
    </row>
    <row r="80" spans="1:131" s="2" customFormat="1">
      <c r="A80" s="6"/>
      <c r="C80" s="6"/>
      <c r="D80" s="6"/>
      <c r="E80" s="6"/>
      <c r="F80" s="6"/>
      <c r="G80" s="663"/>
      <c r="H80" s="662"/>
      <c r="I80" s="662"/>
      <c r="J80" s="662"/>
      <c r="K80" s="662"/>
      <c r="L80" s="662"/>
      <c r="M80" s="662"/>
      <c r="N80" s="662"/>
      <c r="O80" s="662"/>
      <c r="S80" s="6"/>
      <c r="T80" s="6"/>
      <c r="U80" s="6"/>
      <c r="V80" s="6"/>
      <c r="W80" s="663"/>
      <c r="X80" s="663"/>
      <c r="Y80" s="663"/>
      <c r="Z80" s="663"/>
      <c r="AA80" s="663"/>
      <c r="AB80" s="663"/>
      <c r="AC80" s="663"/>
      <c r="AI80" s="6"/>
      <c r="AJ80" s="663"/>
      <c r="AK80" s="663"/>
      <c r="AL80" s="663"/>
      <c r="AM80" s="663"/>
      <c r="AN80" s="663"/>
      <c r="AO80" s="663"/>
      <c r="AP80" s="663"/>
      <c r="AQ80" s="663"/>
      <c r="AW80" s="6"/>
      <c r="AX80" s="663"/>
      <c r="AY80" s="663"/>
      <c r="AZ80" s="663"/>
      <c r="BA80" s="663"/>
      <c r="BB80" s="663"/>
      <c r="BC80" s="663"/>
      <c r="BD80" s="663"/>
      <c r="BE80" s="663"/>
      <c r="BL80" s="663"/>
      <c r="BM80" s="663"/>
      <c r="BN80" s="663"/>
      <c r="BO80" s="663"/>
      <c r="BP80" s="663"/>
      <c r="BQ80" s="663"/>
      <c r="BR80" s="663"/>
      <c r="BS80" s="663"/>
      <c r="BZ80" s="663"/>
      <c r="CA80" s="663"/>
      <c r="CB80" s="663"/>
      <c r="CC80" s="663"/>
      <c r="CD80" s="663"/>
      <c r="CE80" s="663"/>
      <c r="CF80" s="663"/>
      <c r="CG80" s="663"/>
      <c r="EA80" s="6"/>
    </row>
    <row r="81" spans="1:131" s="2" customFormat="1">
      <c r="A81" s="6"/>
      <c r="C81" s="6"/>
      <c r="D81" s="6"/>
      <c r="E81" s="6"/>
      <c r="F81" s="6"/>
      <c r="G81" s="663"/>
      <c r="H81" s="662"/>
      <c r="I81" s="662"/>
      <c r="J81" s="662"/>
      <c r="K81" s="662"/>
      <c r="L81" s="662"/>
      <c r="M81" s="662"/>
      <c r="N81" s="662"/>
      <c r="O81" s="662"/>
      <c r="S81" s="6"/>
      <c r="T81" s="6"/>
      <c r="U81" s="6"/>
      <c r="V81" s="6"/>
      <c r="W81" s="663"/>
      <c r="X81" s="663"/>
      <c r="Y81" s="663"/>
      <c r="Z81" s="663"/>
      <c r="AA81" s="663"/>
      <c r="AB81" s="663"/>
      <c r="AC81" s="663"/>
      <c r="AI81" s="6"/>
      <c r="AJ81" s="663"/>
      <c r="AK81" s="663"/>
      <c r="AL81" s="663"/>
      <c r="AM81" s="663"/>
      <c r="AN81" s="663"/>
      <c r="AO81" s="663"/>
      <c r="AP81" s="663"/>
      <c r="AQ81" s="663"/>
      <c r="AW81" s="6"/>
      <c r="AX81" s="663"/>
      <c r="AY81" s="663"/>
      <c r="AZ81" s="663"/>
      <c r="BA81" s="663"/>
      <c r="BB81" s="663"/>
      <c r="BC81" s="663"/>
      <c r="BD81" s="663"/>
      <c r="BE81" s="663"/>
      <c r="BL81" s="663"/>
      <c r="BM81" s="663"/>
      <c r="BN81" s="663"/>
      <c r="BO81" s="663"/>
      <c r="BP81" s="663"/>
      <c r="BQ81" s="663"/>
      <c r="BR81" s="663"/>
      <c r="BS81" s="663"/>
      <c r="BZ81" s="663"/>
      <c r="CA81" s="663"/>
      <c r="CB81" s="663"/>
      <c r="CC81" s="663"/>
      <c r="CD81" s="663"/>
      <c r="CE81" s="663"/>
      <c r="CF81" s="663"/>
      <c r="CG81" s="663"/>
      <c r="EA81" s="6"/>
    </row>
    <row r="82" spans="1:131" s="2" customFormat="1">
      <c r="A82" s="6"/>
      <c r="C82" s="6"/>
      <c r="D82" s="6"/>
      <c r="E82" s="6"/>
      <c r="F82" s="6"/>
      <c r="G82" s="663"/>
      <c r="H82" s="662"/>
      <c r="I82" s="662"/>
      <c r="J82" s="662"/>
      <c r="K82" s="662"/>
      <c r="L82" s="662"/>
      <c r="M82" s="662"/>
      <c r="N82" s="662"/>
      <c r="O82" s="662"/>
      <c r="S82" s="6"/>
      <c r="T82" s="6"/>
      <c r="U82" s="6"/>
      <c r="V82" s="6"/>
      <c r="W82" s="663"/>
      <c r="X82" s="663"/>
      <c r="Y82" s="663"/>
      <c r="Z82" s="663"/>
      <c r="AA82" s="663"/>
      <c r="AB82" s="663"/>
      <c r="AC82" s="663"/>
      <c r="AI82" s="6"/>
      <c r="AJ82" s="663"/>
      <c r="AK82" s="663"/>
      <c r="AL82" s="663"/>
      <c r="AM82" s="663"/>
      <c r="AN82" s="663"/>
      <c r="AO82" s="663"/>
      <c r="AP82" s="663"/>
      <c r="AQ82" s="663"/>
      <c r="AW82" s="6"/>
      <c r="AX82" s="663"/>
      <c r="AY82" s="663"/>
      <c r="AZ82" s="663"/>
      <c r="BA82" s="663"/>
      <c r="BB82" s="663"/>
      <c r="BC82" s="663"/>
      <c r="BD82" s="663"/>
      <c r="BE82" s="663"/>
      <c r="BL82" s="663"/>
      <c r="BM82" s="663"/>
      <c r="BN82" s="663"/>
      <c r="BO82" s="663"/>
      <c r="BP82" s="663"/>
      <c r="BQ82" s="663"/>
      <c r="BR82" s="663"/>
      <c r="BS82" s="663"/>
      <c r="BZ82" s="663"/>
      <c r="CA82" s="663"/>
      <c r="CB82" s="663"/>
      <c r="CC82" s="663"/>
      <c r="CD82" s="663"/>
      <c r="CE82" s="663"/>
      <c r="CF82" s="663"/>
      <c r="CG82" s="663"/>
      <c r="EA82" s="6"/>
    </row>
    <row r="83" spans="1:131" s="2" customFormat="1">
      <c r="A83" s="6"/>
      <c r="C83" s="6"/>
      <c r="D83" s="6"/>
      <c r="E83" s="6"/>
      <c r="F83" s="6"/>
      <c r="G83" s="663"/>
      <c r="H83" s="662"/>
      <c r="I83" s="662"/>
      <c r="J83" s="662"/>
      <c r="K83" s="662"/>
      <c r="L83" s="662"/>
      <c r="M83" s="662"/>
      <c r="N83" s="662"/>
      <c r="O83" s="662"/>
      <c r="S83" s="6"/>
      <c r="T83" s="6"/>
      <c r="U83" s="6"/>
      <c r="V83" s="6"/>
      <c r="W83" s="663"/>
      <c r="X83" s="663"/>
      <c r="Y83" s="663"/>
      <c r="Z83" s="663"/>
      <c r="AA83" s="663"/>
      <c r="AB83" s="663"/>
      <c r="AC83" s="663"/>
      <c r="AI83" s="6"/>
      <c r="AJ83" s="663"/>
      <c r="AK83" s="663"/>
      <c r="AL83" s="663"/>
      <c r="AM83" s="663"/>
      <c r="AN83" s="663"/>
      <c r="AO83" s="663"/>
      <c r="AP83" s="663"/>
      <c r="AQ83" s="663"/>
      <c r="AW83" s="6"/>
      <c r="AX83" s="663"/>
      <c r="AY83" s="663"/>
      <c r="AZ83" s="663"/>
      <c r="BA83" s="663"/>
      <c r="BB83" s="663"/>
      <c r="BC83" s="663"/>
      <c r="BD83" s="663"/>
      <c r="BE83" s="663"/>
      <c r="BL83" s="663"/>
      <c r="BM83" s="663"/>
      <c r="BN83" s="663"/>
      <c r="BO83" s="663"/>
      <c r="BP83" s="663"/>
      <c r="BQ83" s="663"/>
      <c r="BR83" s="663"/>
      <c r="BS83" s="663"/>
      <c r="BZ83" s="663"/>
      <c r="CA83" s="663"/>
      <c r="CB83" s="663"/>
      <c r="CC83" s="663"/>
      <c r="CD83" s="663"/>
      <c r="CE83" s="663"/>
      <c r="CF83" s="663"/>
      <c r="CG83" s="663"/>
      <c r="EA83" s="6"/>
    </row>
    <row r="84" spans="1:131" s="2" customFormat="1">
      <c r="A84" s="6"/>
      <c r="C84" s="6"/>
      <c r="D84" s="6"/>
      <c r="E84" s="6"/>
      <c r="F84" s="6"/>
      <c r="G84" s="663"/>
      <c r="H84" s="662"/>
      <c r="I84" s="662"/>
      <c r="J84" s="662"/>
      <c r="K84" s="662"/>
      <c r="L84" s="662"/>
      <c r="M84" s="662"/>
      <c r="N84" s="662"/>
      <c r="O84" s="662"/>
      <c r="S84" s="6"/>
      <c r="T84" s="6"/>
      <c r="U84" s="6"/>
      <c r="V84" s="6"/>
      <c r="W84" s="663"/>
      <c r="X84" s="663"/>
      <c r="Y84" s="663"/>
      <c r="Z84" s="663"/>
      <c r="AA84" s="663"/>
      <c r="AB84" s="663"/>
      <c r="AC84" s="663"/>
      <c r="AI84" s="6"/>
      <c r="AJ84" s="663"/>
      <c r="AK84" s="663"/>
      <c r="AL84" s="663"/>
      <c r="AM84" s="663"/>
      <c r="AN84" s="663"/>
      <c r="AO84" s="663"/>
      <c r="AP84" s="663"/>
      <c r="AQ84" s="663"/>
      <c r="AW84" s="6"/>
      <c r="AX84" s="663"/>
      <c r="AY84" s="663"/>
      <c r="AZ84" s="663"/>
      <c r="BA84" s="663"/>
      <c r="BB84" s="663"/>
      <c r="BC84" s="663"/>
      <c r="BD84" s="663"/>
      <c r="BE84" s="663"/>
      <c r="BL84" s="663"/>
      <c r="BM84" s="663"/>
      <c r="BN84" s="663"/>
      <c r="BO84" s="663"/>
      <c r="BP84" s="663"/>
      <c r="BQ84" s="663"/>
      <c r="BR84" s="663"/>
      <c r="BS84" s="663"/>
      <c r="BZ84" s="663"/>
      <c r="CA84" s="663"/>
      <c r="CB84" s="663"/>
      <c r="CC84" s="663"/>
      <c r="CD84" s="663"/>
      <c r="CE84" s="663"/>
      <c r="CF84" s="663"/>
      <c r="CG84" s="663"/>
      <c r="EA84" s="6"/>
    </row>
    <row r="85" spans="1:131" s="2" customFormat="1">
      <c r="A85" s="6"/>
      <c r="C85" s="6"/>
      <c r="D85" s="6"/>
      <c r="E85" s="6"/>
      <c r="F85" s="6"/>
      <c r="G85" s="663"/>
      <c r="H85" s="662"/>
      <c r="I85" s="662"/>
      <c r="J85" s="662"/>
      <c r="K85" s="662"/>
      <c r="L85" s="662"/>
      <c r="M85" s="662"/>
      <c r="N85" s="662"/>
      <c r="O85" s="662"/>
      <c r="S85" s="6"/>
      <c r="T85" s="6"/>
      <c r="U85" s="6"/>
      <c r="V85" s="6"/>
      <c r="W85" s="663"/>
      <c r="X85" s="663"/>
      <c r="Y85" s="663"/>
      <c r="Z85" s="663"/>
      <c r="AA85" s="663"/>
      <c r="AB85" s="663"/>
      <c r="AC85" s="663"/>
      <c r="AI85" s="6"/>
      <c r="AJ85" s="663"/>
      <c r="AK85" s="663"/>
      <c r="AL85" s="663"/>
      <c r="AM85" s="663"/>
      <c r="AN85" s="663"/>
      <c r="AO85" s="663"/>
      <c r="AP85" s="663"/>
      <c r="AQ85" s="663"/>
      <c r="AW85" s="6"/>
      <c r="AX85" s="663"/>
      <c r="AY85" s="663"/>
      <c r="AZ85" s="663"/>
      <c r="BA85" s="663"/>
      <c r="BB85" s="663"/>
      <c r="BC85" s="663"/>
      <c r="BD85" s="663"/>
      <c r="BE85" s="663"/>
      <c r="BL85" s="663"/>
      <c r="BM85" s="663"/>
      <c r="BN85" s="663"/>
      <c r="BO85" s="663"/>
      <c r="BP85" s="663"/>
      <c r="BQ85" s="663"/>
      <c r="BR85" s="663"/>
      <c r="BS85" s="663"/>
      <c r="BZ85" s="663"/>
      <c r="CA85" s="663"/>
      <c r="CB85" s="663"/>
      <c r="CC85" s="663"/>
      <c r="CD85" s="663"/>
      <c r="CE85" s="663"/>
      <c r="CF85" s="663"/>
      <c r="CG85" s="663"/>
      <c r="EA85" s="6"/>
    </row>
    <row r="86" spans="1:131" s="2" customFormat="1">
      <c r="A86" s="6"/>
      <c r="C86" s="6"/>
      <c r="D86" s="6"/>
      <c r="E86" s="6"/>
      <c r="F86" s="6"/>
      <c r="G86" s="663"/>
      <c r="H86" s="662"/>
      <c r="I86" s="662"/>
      <c r="J86" s="662"/>
      <c r="K86" s="662"/>
      <c r="L86" s="662"/>
      <c r="M86" s="662"/>
      <c r="N86" s="662"/>
      <c r="O86" s="662"/>
      <c r="S86" s="6"/>
      <c r="T86" s="6"/>
      <c r="U86" s="6"/>
      <c r="V86" s="6"/>
      <c r="W86" s="663"/>
      <c r="X86" s="663"/>
      <c r="Y86" s="663"/>
      <c r="Z86" s="663"/>
      <c r="AA86" s="663"/>
      <c r="AB86" s="663"/>
      <c r="AC86" s="663"/>
      <c r="AI86" s="6"/>
      <c r="AJ86" s="663"/>
      <c r="AK86" s="663"/>
      <c r="AL86" s="663"/>
      <c r="AM86" s="663"/>
      <c r="AN86" s="663"/>
      <c r="AO86" s="663"/>
      <c r="AP86" s="663"/>
      <c r="AQ86" s="663"/>
      <c r="AW86" s="6"/>
      <c r="AX86" s="663"/>
      <c r="AY86" s="663"/>
      <c r="AZ86" s="663"/>
      <c r="BA86" s="663"/>
      <c r="BB86" s="663"/>
      <c r="BC86" s="663"/>
      <c r="BD86" s="663"/>
      <c r="BE86" s="663"/>
      <c r="BL86" s="663"/>
      <c r="BM86" s="663"/>
      <c r="BN86" s="663"/>
      <c r="BO86" s="663"/>
      <c r="BP86" s="663"/>
      <c r="BQ86" s="663"/>
      <c r="BR86" s="663"/>
      <c r="BS86" s="663"/>
      <c r="BZ86" s="663"/>
      <c r="CA86" s="663"/>
      <c r="CB86" s="663"/>
      <c r="CC86" s="663"/>
      <c r="CD86" s="663"/>
      <c r="CE86" s="663"/>
      <c r="CF86" s="663"/>
      <c r="CG86" s="663"/>
      <c r="EA86" s="6"/>
    </row>
    <row r="87" spans="1:131" s="2" customFormat="1">
      <c r="A87" s="6"/>
      <c r="C87" s="6"/>
      <c r="D87" s="6"/>
      <c r="E87" s="6"/>
      <c r="F87" s="6"/>
      <c r="G87" s="663"/>
      <c r="H87" s="662"/>
      <c r="I87" s="662"/>
      <c r="J87" s="662"/>
      <c r="K87" s="662"/>
      <c r="L87" s="662"/>
      <c r="M87" s="662"/>
      <c r="N87" s="662"/>
      <c r="O87" s="662"/>
      <c r="S87" s="6"/>
      <c r="T87" s="6"/>
      <c r="U87" s="6"/>
      <c r="V87" s="6"/>
      <c r="W87" s="663"/>
      <c r="X87" s="663"/>
      <c r="Y87" s="663"/>
      <c r="Z87" s="663"/>
      <c r="AA87" s="663"/>
      <c r="AB87" s="663"/>
      <c r="AC87" s="663"/>
      <c r="AI87" s="6"/>
      <c r="AJ87" s="663"/>
      <c r="AK87" s="663"/>
      <c r="AL87" s="663"/>
      <c r="AM87" s="663"/>
      <c r="AN87" s="663"/>
      <c r="AO87" s="663"/>
      <c r="AP87" s="663"/>
      <c r="AQ87" s="663"/>
      <c r="AW87" s="6"/>
      <c r="AX87" s="663"/>
      <c r="AY87" s="663"/>
      <c r="AZ87" s="663"/>
      <c r="BA87" s="663"/>
      <c r="BB87" s="663"/>
      <c r="BC87" s="663"/>
      <c r="BD87" s="663"/>
      <c r="BE87" s="663"/>
      <c r="BL87" s="663"/>
      <c r="BM87" s="663"/>
      <c r="BN87" s="663"/>
      <c r="BO87" s="663"/>
      <c r="BP87" s="663"/>
      <c r="BQ87" s="663"/>
      <c r="BR87" s="663"/>
      <c r="BS87" s="663"/>
      <c r="BZ87" s="663"/>
      <c r="CA87" s="663"/>
      <c r="CB87" s="663"/>
      <c r="CC87" s="663"/>
      <c r="CD87" s="663"/>
      <c r="CE87" s="663"/>
      <c r="CF87" s="663"/>
      <c r="CG87" s="663"/>
      <c r="EA87" s="6"/>
    </row>
    <row r="88" spans="1:131" s="2" customFormat="1">
      <c r="A88" s="6"/>
      <c r="C88" s="6"/>
      <c r="D88" s="6"/>
      <c r="E88" s="6"/>
      <c r="F88" s="6"/>
      <c r="G88" s="663"/>
      <c r="H88" s="662"/>
      <c r="I88" s="662"/>
      <c r="J88" s="662"/>
      <c r="K88" s="662"/>
      <c r="L88" s="662"/>
      <c r="M88" s="662"/>
      <c r="N88" s="662"/>
      <c r="O88" s="662"/>
      <c r="S88" s="6"/>
      <c r="T88" s="6"/>
      <c r="U88" s="6"/>
      <c r="V88" s="6"/>
      <c r="W88" s="663"/>
      <c r="X88" s="663"/>
      <c r="Y88" s="663"/>
      <c r="Z88" s="663"/>
      <c r="AA88" s="663"/>
      <c r="AB88" s="663"/>
      <c r="AC88" s="663"/>
      <c r="AI88" s="6"/>
      <c r="AJ88" s="663"/>
      <c r="AK88" s="663"/>
      <c r="AL88" s="663"/>
      <c r="AM88" s="663"/>
      <c r="AN88" s="663"/>
      <c r="AO88" s="663"/>
      <c r="AP88" s="663"/>
      <c r="AQ88" s="663"/>
      <c r="AW88" s="6"/>
      <c r="AX88" s="663"/>
      <c r="AY88" s="663"/>
      <c r="AZ88" s="663"/>
      <c r="BA88" s="663"/>
      <c r="BB88" s="663"/>
      <c r="BC88" s="663"/>
      <c r="BD88" s="663"/>
      <c r="BE88" s="663"/>
      <c r="BL88" s="663"/>
      <c r="BM88" s="663"/>
      <c r="BN88" s="663"/>
      <c r="BO88" s="663"/>
      <c r="BP88" s="663"/>
      <c r="BQ88" s="663"/>
      <c r="BR88" s="663"/>
      <c r="BS88" s="663"/>
      <c r="BZ88" s="663"/>
      <c r="CA88" s="663"/>
      <c r="CB88" s="663"/>
      <c r="CC88" s="663"/>
      <c r="CD88" s="663"/>
      <c r="CE88" s="663"/>
      <c r="CF88" s="663"/>
      <c r="CG88" s="663"/>
      <c r="EA88" s="6"/>
    </row>
    <row r="89" spans="1:131" s="2" customFormat="1">
      <c r="A89" s="6"/>
      <c r="C89" s="6"/>
      <c r="D89" s="6"/>
      <c r="E89" s="6"/>
      <c r="F89" s="6"/>
      <c r="G89" s="663"/>
      <c r="H89" s="662"/>
      <c r="I89" s="662"/>
      <c r="J89" s="662"/>
      <c r="K89" s="662"/>
      <c r="L89" s="662"/>
      <c r="M89" s="662"/>
      <c r="N89" s="662"/>
      <c r="O89" s="662"/>
      <c r="S89" s="6"/>
      <c r="T89" s="6"/>
      <c r="U89" s="6"/>
      <c r="V89" s="6"/>
      <c r="W89" s="663"/>
      <c r="X89" s="663"/>
      <c r="Y89" s="663"/>
      <c r="Z89" s="663"/>
      <c r="AA89" s="663"/>
      <c r="AB89" s="663"/>
      <c r="AC89" s="663"/>
      <c r="AI89" s="6"/>
      <c r="AJ89" s="663"/>
      <c r="AK89" s="663"/>
      <c r="AL89" s="663"/>
      <c r="AM89" s="663"/>
      <c r="AN89" s="663"/>
      <c r="AO89" s="663"/>
      <c r="AP89" s="663"/>
      <c r="AQ89" s="663"/>
      <c r="AW89" s="6"/>
      <c r="AX89" s="663"/>
      <c r="AY89" s="663"/>
      <c r="AZ89" s="663"/>
      <c r="BA89" s="663"/>
      <c r="BB89" s="663"/>
      <c r="BC89" s="663"/>
      <c r="BD89" s="663"/>
      <c r="BE89" s="663"/>
      <c r="BL89" s="663"/>
      <c r="BM89" s="663"/>
      <c r="BN89" s="663"/>
      <c r="BO89" s="663"/>
      <c r="BP89" s="663"/>
      <c r="BQ89" s="663"/>
      <c r="BR89" s="663"/>
      <c r="BS89" s="663"/>
      <c r="BZ89" s="663"/>
      <c r="CA89" s="663"/>
      <c r="CB89" s="663"/>
      <c r="CC89" s="663"/>
      <c r="CD89" s="663"/>
      <c r="CE89" s="663"/>
      <c r="CF89" s="663"/>
      <c r="CG89" s="663"/>
      <c r="EA89" s="6"/>
    </row>
    <row r="90" spans="1:131" s="2" customFormat="1">
      <c r="A90" s="6"/>
      <c r="C90" s="6"/>
      <c r="D90" s="6"/>
      <c r="E90" s="6"/>
      <c r="F90" s="6"/>
      <c r="G90" s="663"/>
      <c r="H90" s="662"/>
      <c r="I90" s="662"/>
      <c r="J90" s="662"/>
      <c r="K90" s="662"/>
      <c r="L90" s="662"/>
      <c r="M90" s="662"/>
      <c r="N90" s="662"/>
      <c r="O90" s="662"/>
      <c r="S90" s="6"/>
      <c r="T90" s="6"/>
      <c r="U90" s="6"/>
      <c r="V90" s="6"/>
      <c r="W90" s="663"/>
      <c r="X90" s="663"/>
      <c r="Y90" s="663"/>
      <c r="Z90" s="663"/>
      <c r="AA90" s="663"/>
      <c r="AB90" s="663"/>
      <c r="AC90" s="663"/>
      <c r="AI90" s="6"/>
      <c r="AJ90" s="663"/>
      <c r="AK90" s="663"/>
      <c r="AL90" s="663"/>
      <c r="AM90" s="663"/>
      <c r="AN90" s="663"/>
      <c r="AO90" s="663"/>
      <c r="AP90" s="663"/>
      <c r="AQ90" s="663"/>
      <c r="AW90" s="6"/>
      <c r="AX90" s="663"/>
      <c r="AY90" s="663"/>
      <c r="AZ90" s="663"/>
      <c r="BA90" s="663"/>
      <c r="BB90" s="663"/>
      <c r="BC90" s="663"/>
      <c r="BD90" s="663"/>
      <c r="BE90" s="663"/>
      <c r="BL90" s="663"/>
      <c r="BM90" s="663"/>
      <c r="BN90" s="663"/>
      <c r="BO90" s="663"/>
      <c r="BP90" s="663"/>
      <c r="BQ90" s="663"/>
      <c r="BR90" s="663"/>
      <c r="BS90" s="663"/>
      <c r="BZ90" s="663"/>
      <c r="CA90" s="663"/>
      <c r="CB90" s="663"/>
      <c r="CC90" s="663"/>
      <c r="CD90" s="663"/>
      <c r="CE90" s="663"/>
      <c r="CF90" s="663"/>
      <c r="CG90" s="663"/>
      <c r="EA90" s="6"/>
    </row>
    <row r="91" spans="1:131" s="2" customFormat="1">
      <c r="A91" s="6"/>
      <c r="C91" s="6"/>
      <c r="D91" s="6"/>
      <c r="E91" s="6"/>
      <c r="F91" s="6"/>
      <c r="G91" s="663"/>
      <c r="H91" s="662"/>
      <c r="I91" s="662"/>
      <c r="J91" s="662"/>
      <c r="K91" s="662"/>
      <c r="L91" s="662"/>
      <c r="M91" s="662"/>
      <c r="N91" s="662"/>
      <c r="O91" s="662"/>
      <c r="S91" s="6"/>
      <c r="T91" s="6"/>
      <c r="U91" s="6"/>
      <c r="V91" s="6"/>
      <c r="W91" s="663"/>
      <c r="X91" s="663"/>
      <c r="Y91" s="663"/>
      <c r="Z91" s="663"/>
      <c r="AA91" s="663"/>
      <c r="AB91" s="663"/>
      <c r="AC91" s="663"/>
      <c r="AI91" s="6"/>
      <c r="AJ91" s="663"/>
      <c r="AK91" s="663"/>
      <c r="AL91" s="663"/>
      <c r="AM91" s="663"/>
      <c r="AN91" s="663"/>
      <c r="AO91" s="663"/>
      <c r="AP91" s="663"/>
      <c r="AQ91" s="663"/>
      <c r="AW91" s="6"/>
      <c r="AX91" s="663"/>
      <c r="AY91" s="663"/>
      <c r="AZ91" s="663"/>
      <c r="BA91" s="663"/>
      <c r="BB91" s="663"/>
      <c r="BC91" s="663"/>
      <c r="BD91" s="663"/>
      <c r="BE91" s="663"/>
      <c r="BL91" s="663"/>
      <c r="BM91" s="663"/>
      <c r="BN91" s="663"/>
      <c r="BO91" s="663"/>
      <c r="BP91" s="663"/>
      <c r="BQ91" s="663"/>
      <c r="BR91" s="663"/>
      <c r="BS91" s="663"/>
      <c r="BZ91" s="663"/>
      <c r="CA91" s="663"/>
      <c r="CB91" s="663"/>
      <c r="CC91" s="663"/>
      <c r="CD91" s="663"/>
      <c r="CE91" s="663"/>
      <c r="CF91" s="663"/>
      <c r="CG91" s="663"/>
      <c r="EA91" s="6"/>
    </row>
    <row r="92" spans="1:131" s="2" customFormat="1">
      <c r="A92" s="6"/>
      <c r="C92" s="6"/>
      <c r="D92" s="6"/>
      <c r="E92" s="6"/>
      <c r="F92" s="6"/>
      <c r="G92" s="663"/>
      <c r="H92" s="662"/>
      <c r="I92" s="662"/>
      <c r="J92" s="662"/>
      <c r="K92" s="662"/>
      <c r="L92" s="662"/>
      <c r="M92" s="662"/>
      <c r="N92" s="662"/>
      <c r="O92" s="662"/>
      <c r="S92" s="6"/>
      <c r="T92" s="6"/>
      <c r="U92" s="6"/>
      <c r="V92" s="6"/>
      <c r="W92" s="663"/>
      <c r="X92" s="663"/>
      <c r="Y92" s="663"/>
      <c r="Z92" s="663"/>
      <c r="AA92" s="663"/>
      <c r="AB92" s="663"/>
      <c r="AC92" s="663"/>
      <c r="AI92" s="6"/>
      <c r="AJ92" s="663"/>
      <c r="AK92" s="663"/>
      <c r="AL92" s="663"/>
      <c r="AM92" s="663"/>
      <c r="AN92" s="663"/>
      <c r="AO92" s="663"/>
      <c r="AP92" s="663"/>
      <c r="AQ92" s="663"/>
      <c r="AW92" s="6"/>
      <c r="AX92" s="663"/>
      <c r="AY92" s="663"/>
      <c r="AZ92" s="663"/>
      <c r="BA92" s="663"/>
      <c r="BB92" s="663"/>
      <c r="BC92" s="663"/>
      <c r="BD92" s="663"/>
      <c r="BE92" s="663"/>
      <c r="BL92" s="663"/>
      <c r="BM92" s="663"/>
      <c r="BN92" s="663"/>
      <c r="BO92" s="663"/>
      <c r="BP92" s="663"/>
      <c r="BQ92" s="663"/>
      <c r="BR92" s="663"/>
      <c r="BS92" s="663"/>
      <c r="BZ92" s="663"/>
      <c r="CA92" s="663"/>
      <c r="CB92" s="663"/>
      <c r="CC92" s="663"/>
      <c r="CD92" s="663"/>
      <c r="CE92" s="663"/>
      <c r="CF92" s="663"/>
      <c r="CG92" s="663"/>
      <c r="EA92" s="6"/>
    </row>
    <row r="93" spans="1:131" s="2" customFormat="1">
      <c r="A93" s="6"/>
      <c r="C93" s="6"/>
      <c r="D93" s="6"/>
      <c r="E93" s="6"/>
      <c r="F93" s="6"/>
      <c r="G93" s="663"/>
      <c r="H93" s="662"/>
      <c r="I93" s="662"/>
      <c r="J93" s="662"/>
      <c r="K93" s="662"/>
      <c r="L93" s="662"/>
      <c r="M93" s="662"/>
      <c r="N93" s="662"/>
      <c r="O93" s="662"/>
      <c r="S93" s="6"/>
      <c r="T93" s="6"/>
      <c r="U93" s="6"/>
      <c r="V93" s="6"/>
      <c r="W93" s="663"/>
      <c r="X93" s="663"/>
      <c r="Y93" s="663"/>
      <c r="Z93" s="663"/>
      <c r="AA93" s="663"/>
      <c r="AB93" s="663"/>
      <c r="AC93" s="663"/>
      <c r="AI93" s="6"/>
      <c r="AJ93" s="663"/>
      <c r="AK93" s="663"/>
      <c r="AL93" s="663"/>
      <c r="AM93" s="663"/>
      <c r="AN93" s="663"/>
      <c r="AO93" s="663"/>
      <c r="AP93" s="663"/>
      <c r="AQ93" s="663"/>
      <c r="AW93" s="6"/>
      <c r="AX93" s="663"/>
      <c r="AY93" s="663"/>
      <c r="AZ93" s="663"/>
      <c r="BA93" s="663"/>
      <c r="BB93" s="663"/>
      <c r="BC93" s="663"/>
      <c r="BD93" s="663"/>
      <c r="BE93" s="663"/>
      <c r="BL93" s="663"/>
      <c r="BM93" s="663"/>
      <c r="BN93" s="663"/>
      <c r="BO93" s="663"/>
      <c r="BP93" s="663"/>
      <c r="BQ93" s="663"/>
      <c r="BR93" s="663"/>
      <c r="BS93" s="663"/>
      <c r="BZ93" s="663"/>
      <c r="CA93" s="663"/>
      <c r="CB93" s="663"/>
      <c r="CC93" s="663"/>
      <c r="CD93" s="663"/>
      <c r="CE93" s="663"/>
      <c r="CF93" s="663"/>
      <c r="CG93" s="663"/>
      <c r="EA93" s="6"/>
    </row>
    <row r="94" spans="1:131" s="2" customFormat="1">
      <c r="A94" s="6"/>
      <c r="C94" s="6"/>
      <c r="D94" s="6"/>
      <c r="E94" s="6"/>
      <c r="F94" s="6"/>
      <c r="G94" s="663"/>
      <c r="H94" s="662"/>
      <c r="I94" s="662"/>
      <c r="J94" s="662"/>
      <c r="K94" s="662"/>
      <c r="L94" s="662"/>
      <c r="M94" s="662"/>
      <c r="N94" s="662"/>
      <c r="O94" s="662"/>
      <c r="S94" s="6"/>
      <c r="T94" s="6"/>
      <c r="U94" s="6"/>
      <c r="V94" s="6"/>
      <c r="W94" s="663"/>
      <c r="X94" s="663"/>
      <c r="Y94" s="663"/>
      <c r="Z94" s="663"/>
      <c r="AA94" s="663"/>
      <c r="AB94" s="663"/>
      <c r="AC94" s="663"/>
      <c r="AI94" s="6"/>
      <c r="AJ94" s="663"/>
      <c r="AK94" s="663"/>
      <c r="AL94" s="663"/>
      <c r="AM94" s="663"/>
      <c r="AN94" s="663"/>
      <c r="AO94" s="663"/>
      <c r="AP94" s="663"/>
      <c r="AQ94" s="663"/>
      <c r="AW94" s="6"/>
      <c r="AX94" s="663"/>
      <c r="AY94" s="663"/>
      <c r="AZ94" s="663"/>
      <c r="BA94" s="663"/>
      <c r="BB94" s="663"/>
      <c r="BC94" s="663"/>
      <c r="BD94" s="663"/>
      <c r="BE94" s="663"/>
      <c r="BL94" s="663"/>
      <c r="BM94" s="663"/>
      <c r="BN94" s="663"/>
      <c r="BO94" s="663"/>
      <c r="BP94" s="663"/>
      <c r="BQ94" s="663"/>
      <c r="BR94" s="663"/>
      <c r="BS94" s="663"/>
      <c r="BZ94" s="663"/>
      <c r="CA94" s="663"/>
      <c r="CB94" s="663"/>
      <c r="CC94" s="663"/>
      <c r="CD94" s="663"/>
      <c r="CE94" s="663"/>
      <c r="CF94" s="663"/>
      <c r="CG94" s="663"/>
      <c r="EA94" s="6"/>
    </row>
    <row r="95" spans="1:131" s="2" customFormat="1">
      <c r="A95" s="6"/>
      <c r="C95" s="6"/>
      <c r="D95" s="6"/>
      <c r="E95" s="6"/>
      <c r="F95" s="6"/>
      <c r="G95" s="663"/>
      <c r="H95" s="662"/>
      <c r="I95" s="662"/>
      <c r="J95" s="662"/>
      <c r="K95" s="662"/>
      <c r="L95" s="662"/>
      <c r="M95" s="662"/>
      <c r="N95" s="662"/>
      <c r="O95" s="662"/>
      <c r="S95" s="6"/>
      <c r="T95" s="6"/>
      <c r="U95" s="6"/>
      <c r="V95" s="6"/>
      <c r="W95" s="663"/>
      <c r="X95" s="663"/>
      <c r="Y95" s="663"/>
      <c r="Z95" s="663"/>
      <c r="AA95" s="663"/>
      <c r="AB95" s="663"/>
      <c r="AC95" s="663"/>
      <c r="AI95" s="6"/>
      <c r="AJ95" s="663"/>
      <c r="AK95" s="663"/>
      <c r="AL95" s="663"/>
      <c r="AM95" s="663"/>
      <c r="AN95" s="663"/>
      <c r="AO95" s="663"/>
      <c r="AP95" s="663"/>
      <c r="AQ95" s="663"/>
      <c r="AW95" s="6"/>
      <c r="AX95" s="663"/>
      <c r="AY95" s="663"/>
      <c r="AZ95" s="663"/>
      <c r="BA95" s="663"/>
      <c r="BB95" s="663"/>
      <c r="BC95" s="663"/>
      <c r="BD95" s="663"/>
      <c r="BE95" s="663"/>
      <c r="BL95" s="663"/>
      <c r="BM95" s="663"/>
      <c r="BN95" s="663"/>
      <c r="BO95" s="663"/>
      <c r="BP95" s="663"/>
      <c r="BQ95" s="663"/>
      <c r="BR95" s="663"/>
      <c r="BS95" s="663"/>
      <c r="BZ95" s="663"/>
      <c r="CA95" s="663"/>
      <c r="CB95" s="663"/>
      <c r="CC95" s="663"/>
      <c r="CD95" s="663"/>
      <c r="CE95" s="663"/>
      <c r="CF95" s="663"/>
      <c r="CG95" s="663"/>
      <c r="EA95" s="6"/>
    </row>
    <row r="96" spans="1:131" s="2" customFormat="1">
      <c r="A96" s="6"/>
      <c r="C96" s="6"/>
      <c r="D96" s="6"/>
      <c r="E96" s="6"/>
      <c r="F96" s="6"/>
      <c r="G96" s="663"/>
      <c r="H96" s="662"/>
      <c r="I96" s="662"/>
      <c r="J96" s="662"/>
      <c r="K96" s="662"/>
      <c r="L96" s="662"/>
      <c r="M96" s="662"/>
      <c r="N96" s="662"/>
      <c r="O96" s="662"/>
      <c r="S96" s="6"/>
      <c r="T96" s="6"/>
      <c r="U96" s="6"/>
      <c r="V96" s="6"/>
      <c r="W96" s="663"/>
      <c r="X96" s="663"/>
      <c r="Y96" s="663"/>
      <c r="Z96" s="663"/>
      <c r="AA96" s="663"/>
      <c r="AB96" s="663"/>
      <c r="AC96" s="663"/>
      <c r="AI96" s="6"/>
      <c r="AJ96" s="663"/>
      <c r="AK96" s="663"/>
      <c r="AL96" s="663"/>
      <c r="AM96" s="663"/>
      <c r="AN96" s="663"/>
      <c r="AO96" s="663"/>
      <c r="AP96" s="663"/>
      <c r="AQ96" s="663"/>
      <c r="AW96" s="6"/>
      <c r="AX96" s="663"/>
      <c r="AY96" s="663"/>
      <c r="AZ96" s="663"/>
      <c r="BA96" s="663"/>
      <c r="BB96" s="663"/>
      <c r="BC96" s="663"/>
      <c r="BD96" s="663"/>
      <c r="BE96" s="663"/>
      <c r="BL96" s="663"/>
      <c r="BM96" s="663"/>
      <c r="BN96" s="663"/>
      <c r="BO96" s="663"/>
      <c r="BP96" s="663"/>
      <c r="BQ96" s="663"/>
      <c r="BR96" s="663"/>
      <c r="BS96" s="663"/>
      <c r="BZ96" s="663"/>
      <c r="CA96" s="663"/>
      <c r="CB96" s="663"/>
      <c r="CC96" s="663"/>
      <c r="CD96" s="663"/>
      <c r="CE96" s="663"/>
      <c r="CF96" s="663"/>
      <c r="CG96" s="663"/>
      <c r="EA96" s="6"/>
    </row>
    <row r="97" spans="1:131" s="2" customFormat="1">
      <c r="A97" s="6"/>
      <c r="C97" s="6"/>
      <c r="D97" s="6"/>
      <c r="E97" s="6"/>
      <c r="F97" s="6"/>
      <c r="G97" s="663"/>
      <c r="H97" s="662"/>
      <c r="I97" s="662"/>
      <c r="J97" s="662"/>
      <c r="K97" s="662"/>
      <c r="L97" s="662"/>
      <c r="M97" s="662"/>
      <c r="N97" s="662"/>
      <c r="O97" s="662"/>
      <c r="S97" s="6"/>
      <c r="T97" s="6"/>
      <c r="U97" s="6"/>
      <c r="V97" s="6"/>
      <c r="W97" s="663"/>
      <c r="X97" s="663"/>
      <c r="Y97" s="663"/>
      <c r="Z97" s="663"/>
      <c r="AA97" s="663"/>
      <c r="AB97" s="663"/>
      <c r="AC97" s="663"/>
      <c r="AI97" s="6"/>
      <c r="AJ97" s="663"/>
      <c r="AK97" s="663"/>
      <c r="AL97" s="663"/>
      <c r="AM97" s="663"/>
      <c r="AN97" s="663"/>
      <c r="AO97" s="663"/>
      <c r="AP97" s="663"/>
      <c r="AQ97" s="663"/>
      <c r="AW97" s="6"/>
      <c r="AX97" s="663"/>
      <c r="AY97" s="663"/>
      <c r="AZ97" s="663"/>
      <c r="BA97" s="663"/>
      <c r="BB97" s="663"/>
      <c r="BC97" s="663"/>
      <c r="BD97" s="663"/>
      <c r="BE97" s="663"/>
      <c r="BL97" s="663"/>
      <c r="BM97" s="663"/>
      <c r="BN97" s="663"/>
      <c r="BO97" s="663"/>
      <c r="BP97" s="663"/>
      <c r="BQ97" s="663"/>
      <c r="BR97" s="663"/>
      <c r="BS97" s="663"/>
      <c r="BZ97" s="663"/>
      <c r="CA97" s="663"/>
      <c r="CB97" s="663"/>
      <c r="CC97" s="663"/>
      <c r="CD97" s="663"/>
      <c r="CE97" s="663"/>
      <c r="CF97" s="663"/>
      <c r="CG97" s="663"/>
      <c r="EA97" s="6"/>
    </row>
    <row r="98" spans="1:131" s="2" customFormat="1">
      <c r="A98" s="6"/>
      <c r="C98" s="6"/>
      <c r="D98" s="6"/>
      <c r="E98" s="6"/>
      <c r="F98" s="6"/>
      <c r="G98" s="663"/>
      <c r="H98" s="662"/>
      <c r="I98" s="662"/>
      <c r="J98" s="662"/>
      <c r="K98" s="662"/>
      <c r="L98" s="662"/>
      <c r="M98" s="662"/>
      <c r="N98" s="662"/>
      <c r="O98" s="662"/>
      <c r="S98" s="6"/>
      <c r="T98" s="6"/>
      <c r="U98" s="6"/>
      <c r="V98" s="6"/>
      <c r="W98" s="663"/>
      <c r="X98" s="663"/>
      <c r="Y98" s="663"/>
      <c r="Z98" s="663"/>
      <c r="AA98" s="663"/>
      <c r="AB98" s="663"/>
      <c r="AC98" s="663"/>
      <c r="AI98" s="6"/>
      <c r="AJ98" s="663"/>
      <c r="AK98" s="663"/>
      <c r="AL98" s="663"/>
      <c r="AM98" s="663"/>
      <c r="AN98" s="663"/>
      <c r="AO98" s="663"/>
      <c r="AP98" s="663"/>
      <c r="AQ98" s="663"/>
      <c r="AW98" s="6"/>
      <c r="AX98" s="663"/>
      <c r="AY98" s="663"/>
      <c r="AZ98" s="663"/>
      <c r="BA98" s="663"/>
      <c r="BB98" s="663"/>
      <c r="BC98" s="663"/>
      <c r="BD98" s="663"/>
      <c r="BE98" s="663"/>
      <c r="BL98" s="663"/>
      <c r="BM98" s="663"/>
      <c r="BN98" s="663"/>
      <c r="BO98" s="663"/>
      <c r="BP98" s="663"/>
      <c r="BQ98" s="663"/>
      <c r="BR98" s="663"/>
      <c r="BS98" s="663"/>
      <c r="BZ98" s="663"/>
      <c r="CA98" s="663"/>
      <c r="CB98" s="663"/>
      <c r="CC98" s="663"/>
      <c r="CD98" s="663"/>
      <c r="CE98" s="663"/>
      <c r="CF98" s="663"/>
      <c r="CG98" s="663"/>
      <c r="EA98" s="6"/>
    </row>
    <row r="99" spans="1:131" s="2" customFormat="1">
      <c r="A99" s="6"/>
      <c r="C99" s="6"/>
      <c r="D99" s="6"/>
      <c r="E99" s="6"/>
      <c r="F99" s="6"/>
      <c r="G99" s="663"/>
      <c r="H99" s="662"/>
      <c r="I99" s="662"/>
      <c r="J99" s="662"/>
      <c r="K99" s="662"/>
      <c r="L99" s="662"/>
      <c r="M99" s="662"/>
      <c r="N99" s="662"/>
      <c r="O99" s="662"/>
      <c r="S99" s="6"/>
      <c r="T99" s="6"/>
      <c r="U99" s="6"/>
      <c r="V99" s="6"/>
      <c r="W99" s="663"/>
      <c r="X99" s="663"/>
      <c r="Y99" s="663"/>
      <c r="Z99" s="663"/>
      <c r="AA99" s="663"/>
      <c r="AB99" s="663"/>
      <c r="AC99" s="663"/>
      <c r="AI99" s="6"/>
      <c r="AJ99" s="663"/>
      <c r="AK99" s="663"/>
      <c r="AL99" s="663"/>
      <c r="AM99" s="663"/>
      <c r="AN99" s="663"/>
      <c r="AO99" s="663"/>
      <c r="AP99" s="663"/>
      <c r="AQ99" s="663"/>
      <c r="AW99" s="6"/>
      <c r="AX99" s="663"/>
      <c r="AY99" s="663"/>
      <c r="AZ99" s="663"/>
      <c r="BA99" s="663"/>
      <c r="BB99" s="663"/>
      <c r="BC99" s="663"/>
      <c r="BD99" s="663"/>
      <c r="BE99" s="663"/>
      <c r="BL99" s="663"/>
      <c r="BM99" s="663"/>
      <c r="BN99" s="663"/>
      <c r="BO99" s="663"/>
      <c r="BP99" s="663"/>
      <c r="BQ99" s="663"/>
      <c r="BR99" s="663"/>
      <c r="BS99" s="663"/>
      <c r="BZ99" s="663"/>
      <c r="CA99" s="663"/>
      <c r="CB99" s="663"/>
      <c r="CC99" s="663"/>
      <c r="CD99" s="663"/>
      <c r="CE99" s="663"/>
      <c r="CF99" s="663"/>
      <c r="CG99" s="663"/>
      <c r="EA99" s="6"/>
    </row>
    <row r="100" spans="1:131" s="2" customFormat="1">
      <c r="A100" s="6"/>
      <c r="C100" s="6"/>
      <c r="D100" s="6"/>
      <c r="E100" s="6"/>
      <c r="F100" s="6"/>
      <c r="G100" s="663"/>
      <c r="H100" s="662"/>
      <c r="I100" s="662"/>
      <c r="J100" s="662"/>
      <c r="K100" s="662"/>
      <c r="L100" s="662"/>
      <c r="M100" s="662"/>
      <c r="N100" s="662"/>
      <c r="O100" s="662"/>
      <c r="S100" s="6"/>
      <c r="T100" s="6"/>
      <c r="U100" s="6"/>
      <c r="V100" s="6"/>
      <c r="W100" s="663"/>
      <c r="X100" s="663"/>
      <c r="Y100" s="663"/>
      <c r="Z100" s="663"/>
      <c r="AA100" s="663"/>
      <c r="AB100" s="663"/>
      <c r="AC100" s="663"/>
      <c r="AI100" s="6"/>
      <c r="AJ100" s="663"/>
      <c r="AK100" s="663"/>
      <c r="AL100" s="663"/>
      <c r="AM100" s="663"/>
      <c r="AN100" s="663"/>
      <c r="AO100" s="663"/>
      <c r="AP100" s="663"/>
      <c r="AQ100" s="663"/>
      <c r="AW100" s="6"/>
      <c r="AX100" s="663"/>
      <c r="AY100" s="663"/>
      <c r="AZ100" s="663"/>
      <c r="BA100" s="663"/>
      <c r="BB100" s="663"/>
      <c r="BC100" s="663"/>
      <c r="BD100" s="663"/>
      <c r="BE100" s="663"/>
      <c r="BL100" s="663"/>
      <c r="BM100" s="663"/>
      <c r="BN100" s="663"/>
      <c r="BO100" s="663"/>
      <c r="BP100" s="663"/>
      <c r="BQ100" s="663"/>
      <c r="BR100" s="663"/>
      <c r="BS100" s="663"/>
      <c r="BZ100" s="663"/>
      <c r="CA100" s="663"/>
      <c r="CB100" s="663"/>
      <c r="CC100" s="663"/>
      <c r="CD100" s="663"/>
      <c r="CE100" s="663"/>
      <c r="CF100" s="663"/>
      <c r="CG100" s="663"/>
      <c r="EA100" s="6"/>
    </row>
    <row r="101" spans="1:131" s="2" customFormat="1">
      <c r="A101" s="6"/>
      <c r="C101" s="6"/>
      <c r="D101" s="6"/>
      <c r="E101" s="6"/>
      <c r="F101" s="6"/>
      <c r="G101" s="663"/>
      <c r="H101" s="662"/>
      <c r="I101" s="662"/>
      <c r="J101" s="662"/>
      <c r="K101" s="662"/>
      <c r="L101" s="662"/>
      <c r="M101" s="662"/>
      <c r="N101" s="662"/>
      <c r="O101" s="662"/>
      <c r="S101" s="6"/>
      <c r="T101" s="6"/>
      <c r="U101" s="6"/>
      <c r="V101" s="6"/>
      <c r="W101" s="663"/>
      <c r="X101" s="663"/>
      <c r="Y101" s="663"/>
      <c r="Z101" s="663"/>
      <c r="AA101" s="663"/>
      <c r="AB101" s="663"/>
      <c r="AC101" s="663"/>
      <c r="AI101" s="6"/>
      <c r="AJ101" s="663"/>
      <c r="AK101" s="663"/>
      <c r="AL101" s="663"/>
      <c r="AM101" s="663"/>
      <c r="AN101" s="663"/>
      <c r="AO101" s="663"/>
      <c r="AP101" s="663"/>
      <c r="AQ101" s="663"/>
      <c r="AW101" s="6"/>
      <c r="AX101" s="663"/>
      <c r="AY101" s="663"/>
      <c r="AZ101" s="663"/>
      <c r="BA101" s="663"/>
      <c r="BB101" s="663"/>
      <c r="BC101" s="663"/>
      <c r="BD101" s="663"/>
      <c r="BE101" s="663"/>
      <c r="BL101" s="663"/>
      <c r="BM101" s="663"/>
      <c r="BN101" s="663"/>
      <c r="BO101" s="663"/>
      <c r="BP101" s="663"/>
      <c r="BQ101" s="663"/>
      <c r="BR101" s="663"/>
      <c r="BS101" s="663"/>
      <c r="BZ101" s="663"/>
      <c r="CA101" s="663"/>
      <c r="CB101" s="663"/>
      <c r="CC101" s="663"/>
      <c r="CD101" s="663"/>
      <c r="CE101" s="663"/>
      <c r="CF101" s="663"/>
      <c r="CG101" s="663"/>
      <c r="EA101" s="6"/>
    </row>
    <row r="102" spans="1:131" s="2" customFormat="1">
      <c r="A102" s="6"/>
      <c r="C102" s="6"/>
      <c r="D102" s="6"/>
      <c r="E102" s="6"/>
      <c r="F102" s="6"/>
      <c r="G102" s="663"/>
      <c r="H102" s="662"/>
      <c r="I102" s="662"/>
      <c r="J102" s="662"/>
      <c r="K102" s="662"/>
      <c r="L102" s="662"/>
      <c r="M102" s="662"/>
      <c r="N102" s="662"/>
      <c r="O102" s="662"/>
      <c r="S102" s="6"/>
      <c r="T102" s="6"/>
      <c r="U102" s="6"/>
      <c r="V102" s="6"/>
      <c r="W102" s="663"/>
      <c r="X102" s="663"/>
      <c r="Y102" s="663"/>
      <c r="Z102" s="663"/>
      <c r="AA102" s="663"/>
      <c r="AB102" s="663"/>
      <c r="AC102" s="663"/>
      <c r="AI102" s="6"/>
      <c r="AJ102" s="663"/>
      <c r="AK102" s="663"/>
      <c r="AL102" s="663"/>
      <c r="AM102" s="663"/>
      <c r="AN102" s="663"/>
      <c r="AO102" s="663"/>
      <c r="AP102" s="663"/>
      <c r="AQ102" s="663"/>
      <c r="AW102" s="6"/>
      <c r="AX102" s="663"/>
      <c r="AY102" s="663"/>
      <c r="AZ102" s="663"/>
      <c r="BA102" s="663"/>
      <c r="BB102" s="663"/>
      <c r="BC102" s="663"/>
      <c r="BD102" s="663"/>
      <c r="BE102" s="663"/>
      <c r="BL102" s="663"/>
      <c r="BM102" s="663"/>
      <c r="BN102" s="663"/>
      <c r="BO102" s="663"/>
      <c r="BP102" s="663"/>
      <c r="BQ102" s="663"/>
      <c r="BR102" s="663"/>
      <c r="BS102" s="663"/>
      <c r="BZ102" s="663"/>
      <c r="CA102" s="663"/>
      <c r="CB102" s="663"/>
      <c r="CC102" s="663"/>
      <c r="CD102" s="663"/>
      <c r="CE102" s="663"/>
      <c r="CF102" s="663"/>
      <c r="CG102" s="663"/>
      <c r="EA102" s="6"/>
    </row>
    <row r="103" spans="1:131" s="2" customFormat="1">
      <c r="A103" s="6"/>
      <c r="C103" s="6"/>
      <c r="D103" s="6"/>
      <c r="E103" s="6"/>
      <c r="F103" s="6"/>
      <c r="G103" s="663"/>
      <c r="H103" s="662"/>
      <c r="I103" s="662"/>
      <c r="J103" s="662"/>
      <c r="K103" s="662"/>
      <c r="L103" s="662"/>
      <c r="M103" s="662"/>
      <c r="N103" s="662"/>
      <c r="O103" s="662"/>
      <c r="S103" s="6"/>
      <c r="T103" s="6"/>
      <c r="U103" s="6"/>
      <c r="V103" s="6"/>
      <c r="W103" s="663"/>
      <c r="X103" s="663"/>
      <c r="Y103" s="663"/>
      <c r="Z103" s="663"/>
      <c r="AA103" s="663"/>
      <c r="AB103" s="663"/>
      <c r="AC103" s="663"/>
      <c r="AI103" s="6"/>
      <c r="AJ103" s="663"/>
      <c r="AK103" s="663"/>
      <c r="AL103" s="663"/>
      <c r="AM103" s="663"/>
      <c r="AN103" s="663"/>
      <c r="AO103" s="663"/>
      <c r="AP103" s="663"/>
      <c r="AQ103" s="663"/>
      <c r="AW103" s="6"/>
      <c r="AX103" s="663"/>
      <c r="AY103" s="663"/>
      <c r="AZ103" s="663"/>
      <c r="BA103" s="663"/>
      <c r="BB103" s="663"/>
      <c r="BC103" s="663"/>
      <c r="BD103" s="663"/>
      <c r="BE103" s="663"/>
      <c r="BL103" s="663"/>
      <c r="BM103" s="663"/>
      <c r="BN103" s="663"/>
      <c r="BO103" s="663"/>
      <c r="BP103" s="663"/>
      <c r="BQ103" s="663"/>
      <c r="BR103" s="663"/>
      <c r="BS103" s="663"/>
      <c r="BZ103" s="663"/>
      <c r="CA103" s="663"/>
      <c r="CB103" s="663"/>
      <c r="CC103" s="663"/>
      <c r="CD103" s="663"/>
      <c r="CE103" s="663"/>
      <c r="CF103" s="663"/>
      <c r="CG103" s="663"/>
      <c r="EA103" s="6"/>
    </row>
    <row r="104" spans="1:131" s="2" customFormat="1">
      <c r="A104" s="6"/>
      <c r="C104" s="6"/>
      <c r="D104" s="6"/>
      <c r="E104" s="6"/>
      <c r="F104" s="6"/>
      <c r="G104" s="663"/>
      <c r="H104" s="662"/>
      <c r="I104" s="662"/>
      <c r="J104" s="662"/>
      <c r="K104" s="662"/>
      <c r="L104" s="662"/>
      <c r="M104" s="662"/>
      <c r="N104" s="662"/>
      <c r="O104" s="662"/>
      <c r="S104" s="6"/>
      <c r="T104" s="6"/>
      <c r="U104" s="6"/>
      <c r="V104" s="6"/>
      <c r="W104" s="663"/>
      <c r="X104" s="663"/>
      <c r="Y104" s="663"/>
      <c r="Z104" s="663"/>
      <c r="AA104" s="663"/>
      <c r="AB104" s="663"/>
      <c r="AC104" s="663"/>
      <c r="AI104" s="6"/>
      <c r="AJ104" s="663"/>
      <c r="AK104" s="663"/>
      <c r="AL104" s="663"/>
      <c r="AM104" s="663"/>
      <c r="AN104" s="663"/>
      <c r="AO104" s="663"/>
      <c r="AP104" s="663"/>
      <c r="AQ104" s="663"/>
      <c r="AW104" s="6"/>
      <c r="AX104" s="663"/>
      <c r="AY104" s="663"/>
      <c r="AZ104" s="663"/>
      <c r="BA104" s="663"/>
      <c r="BB104" s="663"/>
      <c r="BC104" s="663"/>
      <c r="BD104" s="663"/>
      <c r="BE104" s="663"/>
      <c r="BL104" s="663"/>
      <c r="BM104" s="663"/>
      <c r="BN104" s="663"/>
      <c r="BO104" s="663"/>
      <c r="BP104" s="663"/>
      <c r="BQ104" s="663"/>
      <c r="BR104" s="663"/>
      <c r="BS104" s="663"/>
      <c r="BZ104" s="663"/>
      <c r="CA104" s="663"/>
      <c r="CB104" s="663"/>
      <c r="CC104" s="663"/>
      <c r="CD104" s="663"/>
      <c r="CE104" s="663"/>
      <c r="CF104" s="663"/>
      <c r="CG104" s="663"/>
      <c r="EA104" s="6"/>
    </row>
    <row r="105" spans="1:131" s="2" customFormat="1">
      <c r="A105" s="6"/>
      <c r="C105" s="6"/>
      <c r="D105" s="6"/>
      <c r="E105" s="6"/>
      <c r="F105" s="6"/>
      <c r="G105" s="663"/>
      <c r="H105" s="662"/>
      <c r="I105" s="662"/>
      <c r="J105" s="662"/>
      <c r="K105" s="662"/>
      <c r="L105" s="662"/>
      <c r="M105" s="662"/>
      <c r="N105" s="662"/>
      <c r="O105" s="662"/>
      <c r="S105" s="6"/>
      <c r="T105" s="6"/>
      <c r="U105" s="6"/>
      <c r="V105" s="6"/>
      <c r="W105" s="663"/>
      <c r="X105" s="663"/>
      <c r="Y105" s="663"/>
      <c r="Z105" s="663"/>
      <c r="AA105" s="663"/>
      <c r="AB105" s="663"/>
      <c r="AC105" s="663"/>
      <c r="AI105" s="6"/>
      <c r="AJ105" s="663"/>
      <c r="AK105" s="663"/>
      <c r="AL105" s="663"/>
      <c r="AM105" s="663"/>
      <c r="AN105" s="663"/>
      <c r="AO105" s="663"/>
      <c r="AP105" s="663"/>
      <c r="AQ105" s="663"/>
      <c r="AW105" s="6"/>
      <c r="AX105" s="663"/>
      <c r="AY105" s="663"/>
      <c r="AZ105" s="663"/>
      <c r="BA105" s="663"/>
      <c r="BB105" s="663"/>
      <c r="BC105" s="663"/>
      <c r="BD105" s="663"/>
      <c r="BE105" s="663"/>
      <c r="BL105" s="663"/>
      <c r="BM105" s="663"/>
      <c r="BN105" s="663"/>
      <c r="BO105" s="663"/>
      <c r="BP105" s="663"/>
      <c r="BQ105" s="663"/>
      <c r="BR105" s="663"/>
      <c r="BS105" s="663"/>
      <c r="BZ105" s="663"/>
      <c r="CA105" s="663"/>
      <c r="CB105" s="663"/>
      <c r="CC105" s="663"/>
      <c r="CD105" s="663"/>
      <c r="CE105" s="663"/>
      <c r="CF105" s="663"/>
      <c r="CG105" s="663"/>
      <c r="EA105" s="6"/>
    </row>
    <row r="106" spans="1:131" s="2" customFormat="1">
      <c r="A106" s="6"/>
      <c r="C106" s="6"/>
      <c r="D106" s="6"/>
      <c r="E106" s="6"/>
      <c r="F106" s="6"/>
      <c r="G106" s="663"/>
      <c r="H106" s="662"/>
      <c r="I106" s="662"/>
      <c r="J106" s="662"/>
      <c r="K106" s="662"/>
      <c r="L106" s="662"/>
      <c r="M106" s="662"/>
      <c r="N106" s="662"/>
      <c r="O106" s="662"/>
      <c r="S106" s="6"/>
      <c r="T106" s="6"/>
      <c r="U106" s="6"/>
      <c r="V106" s="6"/>
      <c r="W106" s="663"/>
      <c r="X106" s="663"/>
      <c r="Y106" s="663"/>
      <c r="Z106" s="663"/>
      <c r="AA106" s="663"/>
      <c r="AB106" s="663"/>
      <c r="AC106" s="663"/>
      <c r="AI106" s="6"/>
      <c r="AJ106" s="663"/>
      <c r="AK106" s="663"/>
      <c r="AL106" s="663"/>
      <c r="AM106" s="663"/>
      <c r="AN106" s="663"/>
      <c r="AO106" s="663"/>
      <c r="AP106" s="663"/>
      <c r="AQ106" s="663"/>
      <c r="AW106" s="6"/>
      <c r="AX106" s="663"/>
      <c r="AY106" s="663"/>
      <c r="AZ106" s="663"/>
      <c r="BA106" s="663"/>
      <c r="BB106" s="663"/>
      <c r="BC106" s="663"/>
      <c r="BD106" s="663"/>
      <c r="BE106" s="663"/>
      <c r="BL106" s="663"/>
      <c r="BM106" s="663"/>
      <c r="BN106" s="663"/>
      <c r="BO106" s="663"/>
      <c r="BP106" s="663"/>
      <c r="BQ106" s="663"/>
      <c r="BR106" s="663"/>
      <c r="BS106" s="663"/>
      <c r="BZ106" s="663"/>
      <c r="CA106" s="663"/>
      <c r="CB106" s="663"/>
      <c r="CC106" s="663"/>
      <c r="CD106" s="663"/>
      <c r="CE106" s="663"/>
      <c r="CF106" s="663"/>
      <c r="CG106" s="663"/>
      <c r="EA106" s="6"/>
    </row>
    <row r="107" spans="1:131" s="2" customFormat="1">
      <c r="A107" s="6"/>
      <c r="C107" s="6"/>
      <c r="D107" s="6"/>
      <c r="E107" s="6"/>
      <c r="F107" s="6"/>
      <c r="G107" s="663"/>
      <c r="H107" s="662"/>
      <c r="I107" s="662"/>
      <c r="J107" s="662"/>
      <c r="K107" s="662"/>
      <c r="L107" s="662"/>
      <c r="M107" s="662"/>
      <c r="N107" s="662"/>
      <c r="O107" s="662"/>
      <c r="S107" s="6"/>
      <c r="T107" s="6"/>
      <c r="U107" s="6"/>
      <c r="V107" s="6"/>
      <c r="W107" s="663"/>
      <c r="X107" s="663"/>
      <c r="Y107" s="663"/>
      <c r="Z107" s="663"/>
      <c r="AA107" s="663"/>
      <c r="AB107" s="663"/>
      <c r="AC107" s="663"/>
      <c r="AI107" s="6"/>
      <c r="AJ107" s="663"/>
      <c r="AK107" s="663"/>
      <c r="AL107" s="663"/>
      <c r="AM107" s="663"/>
      <c r="AN107" s="663"/>
      <c r="AO107" s="663"/>
      <c r="AP107" s="663"/>
      <c r="AQ107" s="663"/>
      <c r="AW107" s="6"/>
      <c r="AX107" s="663"/>
      <c r="AY107" s="663"/>
      <c r="AZ107" s="663"/>
      <c r="BA107" s="663"/>
      <c r="BB107" s="663"/>
      <c r="BC107" s="663"/>
      <c r="BD107" s="663"/>
      <c r="BE107" s="663"/>
      <c r="BL107" s="663"/>
      <c r="BM107" s="663"/>
      <c r="BN107" s="663"/>
      <c r="BO107" s="663"/>
      <c r="BP107" s="663"/>
      <c r="BQ107" s="663"/>
      <c r="BR107" s="663"/>
      <c r="BS107" s="663"/>
      <c r="BZ107" s="663"/>
      <c r="CA107" s="663"/>
      <c r="CB107" s="663"/>
      <c r="CC107" s="663"/>
      <c r="CD107" s="663"/>
      <c r="CE107" s="663"/>
      <c r="CF107" s="663"/>
      <c r="CG107" s="663"/>
      <c r="EA107" s="6"/>
    </row>
    <row r="108" spans="1:131" s="2" customFormat="1">
      <c r="A108" s="6"/>
      <c r="C108" s="6"/>
      <c r="D108" s="6"/>
      <c r="E108" s="6"/>
      <c r="F108" s="6"/>
      <c r="G108" s="663"/>
      <c r="H108" s="662"/>
      <c r="I108" s="662"/>
      <c r="J108" s="662"/>
      <c r="K108" s="662"/>
      <c r="L108" s="662"/>
      <c r="M108" s="662"/>
      <c r="N108" s="662"/>
      <c r="O108" s="662"/>
      <c r="S108" s="6"/>
      <c r="T108" s="6"/>
      <c r="U108" s="6"/>
      <c r="V108" s="6"/>
      <c r="W108" s="663"/>
      <c r="X108" s="663"/>
      <c r="Y108" s="663"/>
      <c r="Z108" s="663"/>
      <c r="AA108" s="663"/>
      <c r="AB108" s="663"/>
      <c r="AC108" s="663"/>
      <c r="AI108" s="6"/>
      <c r="AJ108" s="663"/>
      <c r="AK108" s="663"/>
      <c r="AL108" s="663"/>
      <c r="AM108" s="663"/>
      <c r="AN108" s="663"/>
      <c r="AO108" s="663"/>
      <c r="AP108" s="663"/>
      <c r="AQ108" s="663"/>
      <c r="AW108" s="6"/>
      <c r="AX108" s="663"/>
      <c r="AY108" s="663"/>
      <c r="AZ108" s="663"/>
      <c r="BA108" s="663"/>
      <c r="BB108" s="663"/>
      <c r="BC108" s="663"/>
      <c r="BD108" s="663"/>
      <c r="BE108" s="663"/>
      <c r="BL108" s="663"/>
      <c r="BM108" s="663"/>
      <c r="BN108" s="663"/>
      <c r="BO108" s="663"/>
      <c r="BP108" s="663"/>
      <c r="BQ108" s="663"/>
      <c r="BR108" s="663"/>
      <c r="BS108" s="663"/>
      <c r="BZ108" s="663"/>
      <c r="CA108" s="663"/>
      <c r="CB108" s="663"/>
      <c r="CC108" s="663"/>
      <c r="CD108" s="663"/>
      <c r="CE108" s="663"/>
      <c r="CF108" s="663"/>
      <c r="CG108" s="663"/>
      <c r="EA108" s="6"/>
    </row>
    <row r="109" spans="1:131" s="2" customFormat="1">
      <c r="A109" s="6"/>
      <c r="C109" s="6"/>
      <c r="D109" s="6"/>
      <c r="E109" s="6"/>
      <c r="F109" s="6"/>
      <c r="G109" s="663"/>
      <c r="H109" s="662"/>
      <c r="I109" s="662"/>
      <c r="J109" s="662"/>
      <c r="K109" s="662"/>
      <c r="L109" s="662"/>
      <c r="M109" s="662"/>
      <c r="N109" s="662"/>
      <c r="O109" s="662"/>
      <c r="S109" s="6"/>
      <c r="T109" s="6"/>
      <c r="U109" s="6"/>
      <c r="V109" s="6"/>
      <c r="W109" s="663"/>
      <c r="X109" s="663"/>
      <c r="Y109" s="663"/>
      <c r="Z109" s="663"/>
      <c r="AA109" s="663"/>
      <c r="AB109" s="663"/>
      <c r="AC109" s="663"/>
      <c r="AI109" s="6"/>
      <c r="AJ109" s="663"/>
      <c r="AK109" s="663"/>
      <c r="AL109" s="663"/>
      <c r="AM109" s="663"/>
      <c r="AN109" s="663"/>
      <c r="AO109" s="663"/>
      <c r="AP109" s="663"/>
      <c r="AQ109" s="663"/>
      <c r="AW109" s="6"/>
      <c r="AX109" s="663"/>
      <c r="AY109" s="663"/>
      <c r="AZ109" s="663"/>
      <c r="BA109" s="663"/>
      <c r="BB109" s="663"/>
      <c r="BC109" s="663"/>
      <c r="BD109" s="663"/>
      <c r="BE109" s="663"/>
      <c r="BL109" s="663"/>
      <c r="BM109" s="663"/>
      <c r="BN109" s="663"/>
      <c r="BO109" s="663"/>
      <c r="BP109" s="663"/>
      <c r="BQ109" s="663"/>
      <c r="BR109" s="663"/>
      <c r="BS109" s="663"/>
      <c r="BZ109" s="663"/>
      <c r="CA109" s="663"/>
      <c r="CB109" s="663"/>
      <c r="CC109" s="663"/>
      <c r="CD109" s="663"/>
      <c r="CE109" s="663"/>
      <c r="CF109" s="663"/>
      <c r="CG109" s="663"/>
      <c r="EA109" s="6"/>
    </row>
    <row r="110" spans="1:131" s="2" customFormat="1">
      <c r="A110" s="6"/>
      <c r="C110" s="6"/>
      <c r="D110" s="6"/>
      <c r="E110" s="6"/>
      <c r="F110" s="6"/>
      <c r="G110" s="663"/>
      <c r="H110" s="662"/>
      <c r="I110" s="662"/>
      <c r="J110" s="662"/>
      <c r="K110" s="662"/>
      <c r="L110" s="662"/>
      <c r="M110" s="662"/>
      <c r="N110" s="662"/>
      <c r="O110" s="662"/>
      <c r="S110" s="6"/>
      <c r="T110" s="6"/>
      <c r="U110" s="6"/>
      <c r="V110" s="6"/>
      <c r="W110" s="663"/>
      <c r="X110" s="663"/>
      <c r="Y110" s="663"/>
      <c r="Z110" s="663"/>
      <c r="AA110" s="663"/>
      <c r="AB110" s="663"/>
      <c r="AC110" s="663"/>
      <c r="AI110" s="6"/>
      <c r="AJ110" s="663"/>
      <c r="AK110" s="663"/>
      <c r="AL110" s="663"/>
      <c r="AM110" s="663"/>
      <c r="AN110" s="663"/>
      <c r="AO110" s="663"/>
      <c r="AP110" s="663"/>
      <c r="AQ110" s="663"/>
      <c r="AW110" s="6"/>
      <c r="AX110" s="663"/>
      <c r="AY110" s="663"/>
      <c r="AZ110" s="663"/>
      <c r="BA110" s="663"/>
      <c r="BB110" s="663"/>
      <c r="BC110" s="663"/>
      <c r="BD110" s="663"/>
      <c r="BE110" s="663"/>
      <c r="BL110" s="663"/>
      <c r="BM110" s="663"/>
      <c r="BN110" s="663"/>
      <c r="BO110" s="663"/>
      <c r="BP110" s="663"/>
      <c r="BQ110" s="663"/>
      <c r="BR110" s="663"/>
      <c r="BS110" s="663"/>
      <c r="BZ110" s="663"/>
      <c r="CA110" s="663"/>
      <c r="CB110" s="663"/>
      <c r="CC110" s="663"/>
      <c r="CD110" s="663"/>
      <c r="CE110" s="663"/>
      <c r="CF110" s="663"/>
      <c r="CG110" s="663"/>
      <c r="EA110" s="6"/>
    </row>
    <row r="111" spans="1:131" s="2" customFormat="1">
      <c r="A111" s="6"/>
      <c r="C111" s="6"/>
      <c r="D111" s="6"/>
      <c r="E111" s="6"/>
      <c r="F111" s="6"/>
      <c r="G111" s="663"/>
      <c r="H111" s="662"/>
      <c r="I111" s="662"/>
      <c r="J111" s="662"/>
      <c r="K111" s="662"/>
      <c r="L111" s="662"/>
      <c r="M111" s="662"/>
      <c r="N111" s="662"/>
      <c r="O111" s="662"/>
      <c r="S111" s="6"/>
      <c r="T111" s="6"/>
      <c r="U111" s="6"/>
      <c r="V111" s="6"/>
      <c r="W111" s="663"/>
      <c r="X111" s="663"/>
      <c r="Y111" s="663"/>
      <c r="Z111" s="663"/>
      <c r="AA111" s="663"/>
      <c r="AB111" s="663"/>
      <c r="AC111" s="663"/>
      <c r="AI111" s="6"/>
      <c r="AJ111" s="663"/>
      <c r="AK111" s="663"/>
      <c r="AL111" s="663"/>
      <c r="AM111" s="663"/>
      <c r="AN111" s="663"/>
      <c r="AO111" s="663"/>
      <c r="AP111" s="663"/>
      <c r="AQ111" s="663"/>
      <c r="AW111" s="6"/>
      <c r="AX111" s="663"/>
      <c r="AY111" s="663"/>
      <c r="AZ111" s="663"/>
      <c r="BA111" s="663"/>
      <c r="BB111" s="663"/>
      <c r="BC111" s="663"/>
      <c r="BD111" s="663"/>
      <c r="BE111" s="663"/>
      <c r="BL111" s="663"/>
      <c r="BM111" s="663"/>
      <c r="BN111" s="663"/>
      <c r="BO111" s="663"/>
      <c r="BP111" s="663"/>
      <c r="BQ111" s="663"/>
      <c r="BR111" s="663"/>
      <c r="BS111" s="663"/>
      <c r="BZ111" s="663"/>
      <c r="CA111" s="663"/>
      <c r="CB111" s="663"/>
      <c r="CC111" s="663"/>
      <c r="CD111" s="663"/>
      <c r="CE111" s="663"/>
      <c r="CF111" s="663"/>
      <c r="CG111" s="663"/>
      <c r="EA111" s="6"/>
    </row>
    <row r="112" spans="1:131" s="2" customFormat="1">
      <c r="A112" s="6"/>
      <c r="C112" s="6"/>
      <c r="D112" s="6"/>
      <c r="E112" s="6"/>
      <c r="F112" s="6"/>
      <c r="G112" s="663"/>
      <c r="H112" s="662"/>
      <c r="I112" s="662"/>
      <c r="J112" s="662"/>
      <c r="K112" s="662"/>
      <c r="L112" s="662"/>
      <c r="M112" s="662"/>
      <c r="N112" s="662"/>
      <c r="O112" s="662"/>
      <c r="S112" s="6"/>
      <c r="T112" s="6"/>
      <c r="U112" s="6"/>
      <c r="V112" s="6"/>
      <c r="W112" s="663"/>
      <c r="X112" s="663"/>
      <c r="Y112" s="663"/>
      <c r="Z112" s="663"/>
      <c r="AA112" s="663"/>
      <c r="AB112" s="663"/>
      <c r="AC112" s="663"/>
      <c r="AI112" s="6"/>
      <c r="AJ112" s="663"/>
      <c r="AK112" s="663"/>
      <c r="AL112" s="663"/>
      <c r="AM112" s="663"/>
      <c r="AN112" s="663"/>
      <c r="AO112" s="663"/>
      <c r="AP112" s="663"/>
      <c r="AQ112" s="663"/>
      <c r="AW112" s="6"/>
      <c r="AX112" s="663"/>
      <c r="AY112" s="663"/>
      <c r="AZ112" s="663"/>
      <c r="BA112" s="663"/>
      <c r="BB112" s="663"/>
      <c r="BC112" s="663"/>
      <c r="BD112" s="663"/>
      <c r="BE112" s="663"/>
      <c r="BL112" s="663"/>
      <c r="BM112" s="663"/>
      <c r="BN112" s="663"/>
      <c r="BO112" s="663"/>
      <c r="BP112" s="663"/>
      <c r="BQ112" s="663"/>
      <c r="BR112" s="663"/>
      <c r="BS112" s="663"/>
      <c r="BZ112" s="663"/>
      <c r="CA112" s="663"/>
      <c r="CB112" s="663"/>
      <c r="CC112" s="663"/>
      <c r="CD112" s="663"/>
      <c r="CE112" s="663"/>
      <c r="CF112" s="663"/>
      <c r="CG112" s="663"/>
      <c r="EA112" s="6"/>
    </row>
    <row r="113" spans="1:131" s="2" customFormat="1">
      <c r="A113" s="6"/>
      <c r="C113" s="6"/>
      <c r="D113" s="6"/>
      <c r="E113" s="6"/>
      <c r="F113" s="6"/>
      <c r="G113" s="663"/>
      <c r="H113" s="662"/>
      <c r="I113" s="662"/>
      <c r="J113" s="662"/>
      <c r="K113" s="662"/>
      <c r="L113" s="662"/>
      <c r="M113" s="662"/>
      <c r="N113" s="662"/>
      <c r="O113" s="662"/>
      <c r="S113" s="6"/>
      <c r="T113" s="6"/>
      <c r="U113" s="6"/>
      <c r="V113" s="6"/>
      <c r="W113" s="663"/>
      <c r="X113" s="663"/>
      <c r="Y113" s="663"/>
      <c r="Z113" s="663"/>
      <c r="AA113" s="663"/>
      <c r="AB113" s="663"/>
      <c r="AC113" s="663"/>
      <c r="AI113" s="6"/>
      <c r="AJ113" s="663"/>
      <c r="AK113" s="663"/>
      <c r="AL113" s="663"/>
      <c r="AM113" s="663"/>
      <c r="AN113" s="663"/>
      <c r="AO113" s="663"/>
      <c r="AP113" s="663"/>
      <c r="AQ113" s="663"/>
      <c r="AW113" s="6"/>
      <c r="AX113" s="663"/>
      <c r="AY113" s="663"/>
      <c r="AZ113" s="663"/>
      <c r="BA113" s="663"/>
      <c r="BB113" s="663"/>
      <c r="BC113" s="663"/>
      <c r="BD113" s="663"/>
      <c r="BE113" s="663"/>
      <c r="BL113" s="663"/>
      <c r="BM113" s="663"/>
      <c r="BN113" s="663"/>
      <c r="BO113" s="663"/>
      <c r="BP113" s="663"/>
      <c r="BQ113" s="663"/>
      <c r="BR113" s="663"/>
      <c r="BS113" s="663"/>
      <c r="BZ113" s="663"/>
      <c r="CA113" s="663"/>
      <c r="CB113" s="663"/>
      <c r="CC113" s="663"/>
      <c r="CD113" s="663"/>
      <c r="CE113" s="663"/>
      <c r="CF113" s="663"/>
      <c r="CG113" s="663"/>
      <c r="EA113" s="6"/>
    </row>
    <row r="114" spans="1:131" s="2" customFormat="1">
      <c r="A114" s="6"/>
      <c r="C114" s="6"/>
      <c r="D114" s="6"/>
      <c r="E114" s="6"/>
      <c r="F114" s="6"/>
      <c r="G114" s="663"/>
      <c r="H114" s="662"/>
      <c r="I114" s="662"/>
      <c r="J114" s="662"/>
      <c r="K114" s="662"/>
      <c r="L114" s="662"/>
      <c r="M114" s="662"/>
      <c r="N114" s="662"/>
      <c r="O114" s="662"/>
      <c r="S114" s="6"/>
      <c r="T114" s="6"/>
      <c r="U114" s="6"/>
      <c r="V114" s="6"/>
      <c r="W114" s="663"/>
      <c r="X114" s="663"/>
      <c r="Y114" s="663"/>
      <c r="Z114" s="663"/>
      <c r="AA114" s="663"/>
      <c r="AB114" s="663"/>
      <c r="AC114" s="663"/>
      <c r="AI114" s="6"/>
      <c r="AJ114" s="663"/>
      <c r="AK114" s="663"/>
      <c r="AL114" s="663"/>
      <c r="AM114" s="663"/>
      <c r="AN114" s="663"/>
      <c r="AO114" s="663"/>
      <c r="AP114" s="663"/>
      <c r="AQ114" s="663"/>
      <c r="AW114" s="6"/>
      <c r="AX114" s="663"/>
      <c r="AY114" s="663"/>
      <c r="AZ114" s="663"/>
      <c r="BA114" s="663"/>
      <c r="BB114" s="663"/>
      <c r="BC114" s="663"/>
      <c r="BD114" s="663"/>
      <c r="BE114" s="663"/>
      <c r="BL114" s="663"/>
      <c r="BM114" s="663"/>
      <c r="BN114" s="663"/>
      <c r="BO114" s="663"/>
      <c r="BP114" s="663"/>
      <c r="BQ114" s="663"/>
      <c r="BR114" s="663"/>
      <c r="BS114" s="663"/>
      <c r="BZ114" s="663"/>
      <c r="CA114" s="663"/>
      <c r="CB114" s="663"/>
      <c r="CC114" s="663"/>
      <c r="CD114" s="663"/>
      <c r="CE114" s="663"/>
      <c r="CF114" s="663"/>
      <c r="CG114" s="663"/>
      <c r="EA114" s="6"/>
    </row>
    <row r="115" spans="1:131" s="2" customFormat="1">
      <c r="A115" s="6"/>
      <c r="C115" s="6"/>
      <c r="D115" s="6"/>
      <c r="E115" s="6"/>
      <c r="F115" s="6"/>
      <c r="G115" s="663"/>
      <c r="H115" s="662"/>
      <c r="I115" s="662"/>
      <c r="J115" s="662"/>
      <c r="K115" s="662"/>
      <c r="L115" s="662"/>
      <c r="M115" s="662"/>
      <c r="N115" s="662"/>
      <c r="O115" s="662"/>
      <c r="S115" s="6"/>
      <c r="T115" s="6"/>
      <c r="U115" s="6"/>
      <c r="V115" s="6"/>
      <c r="W115" s="663"/>
      <c r="X115" s="663"/>
      <c r="Y115" s="663"/>
      <c r="Z115" s="663"/>
      <c r="AA115" s="663"/>
      <c r="AB115" s="663"/>
      <c r="AC115" s="663"/>
      <c r="AI115" s="6"/>
      <c r="AJ115" s="663"/>
      <c r="AK115" s="663"/>
      <c r="AL115" s="663"/>
      <c r="AM115" s="663"/>
      <c r="AN115" s="663"/>
      <c r="AO115" s="663"/>
      <c r="AP115" s="663"/>
      <c r="AQ115" s="663"/>
      <c r="AW115" s="6"/>
      <c r="AX115" s="663"/>
      <c r="AY115" s="663"/>
      <c r="AZ115" s="663"/>
      <c r="BA115" s="663"/>
      <c r="BB115" s="663"/>
      <c r="BC115" s="663"/>
      <c r="BD115" s="663"/>
      <c r="BE115" s="663"/>
      <c r="BL115" s="663"/>
      <c r="BM115" s="663"/>
      <c r="BN115" s="663"/>
      <c r="BO115" s="663"/>
      <c r="BP115" s="663"/>
      <c r="BQ115" s="663"/>
      <c r="BR115" s="663"/>
      <c r="BS115" s="663"/>
      <c r="BZ115" s="663"/>
      <c r="CA115" s="663"/>
      <c r="CB115" s="663"/>
      <c r="CC115" s="663"/>
      <c r="CD115" s="663"/>
      <c r="CE115" s="663"/>
      <c r="CF115" s="663"/>
      <c r="CG115" s="663"/>
      <c r="EA115" s="6"/>
    </row>
    <row r="116" spans="1:131" s="2" customFormat="1">
      <c r="A116" s="6"/>
      <c r="C116" s="6"/>
      <c r="D116" s="6"/>
      <c r="E116" s="6"/>
      <c r="F116" s="6"/>
      <c r="G116" s="663"/>
      <c r="H116" s="662"/>
      <c r="I116" s="662"/>
      <c r="J116" s="662"/>
      <c r="K116" s="662"/>
      <c r="L116" s="662"/>
      <c r="M116" s="662"/>
      <c r="N116" s="662"/>
      <c r="O116" s="662"/>
      <c r="S116" s="6"/>
      <c r="T116" s="6"/>
      <c r="U116" s="6"/>
      <c r="V116" s="6"/>
      <c r="W116" s="663"/>
      <c r="X116" s="663"/>
      <c r="Y116" s="663"/>
      <c r="Z116" s="663"/>
      <c r="AA116" s="663"/>
      <c r="AB116" s="663"/>
      <c r="AC116" s="663"/>
      <c r="AI116" s="6"/>
      <c r="AJ116" s="663"/>
      <c r="AK116" s="663"/>
      <c r="AL116" s="663"/>
      <c r="AM116" s="663"/>
      <c r="AN116" s="663"/>
      <c r="AO116" s="663"/>
      <c r="AP116" s="663"/>
      <c r="AQ116" s="663"/>
      <c r="AW116" s="6"/>
      <c r="AX116" s="663"/>
      <c r="AY116" s="663"/>
      <c r="AZ116" s="663"/>
      <c r="BA116" s="663"/>
      <c r="BB116" s="663"/>
      <c r="BC116" s="663"/>
      <c r="BD116" s="663"/>
      <c r="BE116" s="663"/>
      <c r="BL116" s="663"/>
      <c r="BM116" s="663"/>
      <c r="BN116" s="663"/>
      <c r="BO116" s="663"/>
      <c r="BP116" s="663"/>
      <c r="BQ116" s="663"/>
      <c r="BR116" s="663"/>
      <c r="BS116" s="663"/>
      <c r="BZ116" s="663"/>
      <c r="CA116" s="663"/>
      <c r="CB116" s="663"/>
      <c r="CC116" s="663"/>
      <c r="CD116" s="663"/>
      <c r="CE116" s="663"/>
      <c r="CF116" s="663"/>
      <c r="CG116" s="663"/>
      <c r="EA116" s="6"/>
    </row>
    <row r="117" spans="1:131" s="2" customFormat="1">
      <c r="A117" s="6"/>
      <c r="C117" s="6"/>
      <c r="D117" s="6"/>
      <c r="E117" s="6"/>
      <c r="F117" s="6"/>
      <c r="G117" s="663"/>
      <c r="H117" s="662"/>
      <c r="I117" s="662"/>
      <c r="J117" s="662"/>
      <c r="K117" s="662"/>
      <c r="L117" s="662"/>
      <c r="M117" s="662"/>
      <c r="N117" s="662"/>
      <c r="O117" s="662"/>
      <c r="S117" s="6"/>
      <c r="T117" s="6"/>
      <c r="U117" s="6"/>
      <c r="V117" s="6"/>
      <c r="W117" s="663"/>
      <c r="X117" s="663"/>
      <c r="Y117" s="663"/>
      <c r="Z117" s="663"/>
      <c r="AA117" s="663"/>
      <c r="AB117" s="663"/>
      <c r="AC117" s="663"/>
      <c r="AI117" s="6"/>
      <c r="AJ117" s="663"/>
      <c r="AK117" s="663"/>
      <c r="AL117" s="663"/>
      <c r="AM117" s="663"/>
      <c r="AN117" s="663"/>
      <c r="AO117" s="663"/>
      <c r="AP117" s="663"/>
      <c r="AQ117" s="663"/>
      <c r="AW117" s="6"/>
      <c r="AX117" s="663"/>
      <c r="AY117" s="663"/>
      <c r="AZ117" s="663"/>
      <c r="BA117" s="663"/>
      <c r="BB117" s="663"/>
      <c r="BC117" s="663"/>
      <c r="BD117" s="663"/>
      <c r="BE117" s="663"/>
      <c r="BL117" s="663"/>
      <c r="BM117" s="663"/>
      <c r="BN117" s="663"/>
      <c r="BO117" s="663"/>
      <c r="BP117" s="663"/>
      <c r="BQ117" s="663"/>
      <c r="BR117" s="663"/>
      <c r="BS117" s="663"/>
      <c r="BZ117" s="663"/>
      <c r="CA117" s="663"/>
      <c r="CB117" s="663"/>
      <c r="CC117" s="663"/>
      <c r="CD117" s="663"/>
      <c r="CE117" s="663"/>
      <c r="CF117" s="663"/>
      <c r="CG117" s="663"/>
      <c r="EA117" s="6"/>
    </row>
    <row r="118" spans="1:131" s="2" customFormat="1">
      <c r="A118" s="6"/>
      <c r="C118" s="6"/>
      <c r="D118" s="6"/>
      <c r="E118" s="6"/>
      <c r="F118" s="6"/>
      <c r="G118" s="663"/>
      <c r="H118" s="662"/>
      <c r="I118" s="662"/>
      <c r="J118" s="662"/>
      <c r="K118" s="662"/>
      <c r="L118" s="662"/>
      <c r="M118" s="662"/>
      <c r="N118" s="662"/>
      <c r="O118" s="662"/>
      <c r="S118" s="6"/>
      <c r="T118" s="6"/>
      <c r="U118" s="6"/>
      <c r="V118" s="6"/>
      <c r="W118" s="663"/>
      <c r="X118" s="663"/>
      <c r="Y118" s="663"/>
      <c r="Z118" s="663"/>
      <c r="AA118" s="663"/>
      <c r="AB118" s="663"/>
      <c r="AC118" s="663"/>
      <c r="AI118" s="6"/>
      <c r="AJ118" s="663"/>
      <c r="AK118" s="663"/>
      <c r="AL118" s="663"/>
      <c r="AM118" s="663"/>
      <c r="AN118" s="663"/>
      <c r="AO118" s="663"/>
      <c r="AP118" s="663"/>
      <c r="AQ118" s="663"/>
      <c r="AW118" s="6"/>
      <c r="AX118" s="663"/>
      <c r="AY118" s="663"/>
      <c r="AZ118" s="663"/>
      <c r="BA118" s="663"/>
      <c r="BB118" s="663"/>
      <c r="BC118" s="663"/>
      <c r="BD118" s="663"/>
      <c r="BE118" s="663"/>
      <c r="BL118" s="663"/>
      <c r="BM118" s="663"/>
      <c r="BN118" s="663"/>
      <c r="BO118" s="663"/>
      <c r="BP118" s="663"/>
      <c r="BQ118" s="663"/>
      <c r="BR118" s="663"/>
      <c r="BS118" s="663"/>
      <c r="BZ118" s="663"/>
      <c r="CA118" s="663"/>
      <c r="CB118" s="663"/>
      <c r="CC118" s="663"/>
      <c r="CD118" s="663"/>
      <c r="CE118" s="663"/>
      <c r="CF118" s="663"/>
      <c r="CG118" s="663"/>
      <c r="EA118" s="6"/>
    </row>
    <row r="119" spans="1:131" s="2" customFormat="1">
      <c r="A119" s="6"/>
      <c r="C119" s="6"/>
      <c r="D119" s="6"/>
      <c r="E119" s="6"/>
      <c r="F119" s="6"/>
      <c r="G119" s="663"/>
      <c r="H119" s="662"/>
      <c r="I119" s="662"/>
      <c r="J119" s="662"/>
      <c r="K119" s="662"/>
      <c r="L119" s="662"/>
      <c r="M119" s="662"/>
      <c r="N119" s="662"/>
      <c r="O119" s="662"/>
      <c r="S119" s="6"/>
      <c r="T119" s="6"/>
      <c r="U119" s="6"/>
      <c r="V119" s="6"/>
      <c r="W119" s="663"/>
      <c r="X119" s="663"/>
      <c r="Y119" s="663"/>
      <c r="Z119" s="663"/>
      <c r="AA119" s="663"/>
      <c r="AB119" s="663"/>
      <c r="AC119" s="663"/>
      <c r="AI119" s="6"/>
      <c r="AJ119" s="663"/>
      <c r="AK119" s="663"/>
      <c r="AL119" s="663"/>
      <c r="AM119" s="663"/>
      <c r="AN119" s="663"/>
      <c r="AO119" s="663"/>
      <c r="AP119" s="663"/>
      <c r="AQ119" s="663"/>
      <c r="AW119" s="6"/>
      <c r="AX119" s="663"/>
      <c r="AY119" s="663"/>
      <c r="AZ119" s="663"/>
      <c r="BA119" s="663"/>
      <c r="BB119" s="663"/>
      <c r="BC119" s="663"/>
      <c r="BD119" s="663"/>
      <c r="BE119" s="663"/>
      <c r="BL119" s="663"/>
      <c r="BM119" s="663"/>
      <c r="BN119" s="663"/>
      <c r="BO119" s="663"/>
      <c r="BP119" s="663"/>
      <c r="BQ119" s="663"/>
      <c r="BR119" s="663"/>
      <c r="BS119" s="663"/>
      <c r="BZ119" s="663"/>
      <c r="CA119" s="663"/>
      <c r="CB119" s="663"/>
      <c r="CC119" s="663"/>
      <c r="CD119" s="663"/>
      <c r="CE119" s="663"/>
      <c r="CF119" s="663"/>
      <c r="CG119" s="663"/>
      <c r="EA119" s="6"/>
    </row>
    <row r="120" spans="1:131" s="2" customFormat="1">
      <c r="A120" s="6"/>
      <c r="C120" s="6"/>
      <c r="D120" s="6"/>
      <c r="E120" s="6"/>
      <c r="F120" s="6"/>
      <c r="G120" s="663"/>
      <c r="H120" s="662"/>
      <c r="I120" s="662"/>
      <c r="J120" s="662"/>
      <c r="K120" s="662"/>
      <c r="L120" s="662"/>
      <c r="M120" s="662"/>
      <c r="N120" s="662"/>
      <c r="O120" s="662"/>
      <c r="S120" s="6"/>
      <c r="T120" s="6"/>
      <c r="U120" s="6"/>
      <c r="V120" s="6"/>
      <c r="W120" s="663"/>
      <c r="X120" s="663"/>
      <c r="Y120" s="663"/>
      <c r="Z120" s="663"/>
      <c r="AA120" s="663"/>
      <c r="AB120" s="663"/>
      <c r="AC120" s="663"/>
      <c r="AI120" s="6"/>
      <c r="AJ120" s="663"/>
      <c r="AK120" s="663"/>
      <c r="AL120" s="663"/>
      <c r="AM120" s="663"/>
      <c r="AN120" s="663"/>
      <c r="AO120" s="663"/>
      <c r="AP120" s="663"/>
      <c r="AQ120" s="663"/>
      <c r="AW120" s="6"/>
      <c r="AX120" s="663"/>
      <c r="AY120" s="663"/>
      <c r="AZ120" s="663"/>
      <c r="BA120" s="663"/>
      <c r="BB120" s="663"/>
      <c r="BC120" s="663"/>
      <c r="BD120" s="663"/>
      <c r="BE120" s="663"/>
      <c r="BL120" s="663"/>
      <c r="BM120" s="663"/>
      <c r="BN120" s="663"/>
      <c r="BO120" s="663"/>
      <c r="BP120" s="663"/>
      <c r="BQ120" s="663"/>
      <c r="BR120" s="663"/>
      <c r="BS120" s="663"/>
      <c r="BZ120" s="663"/>
      <c r="CA120" s="663"/>
      <c r="CB120" s="663"/>
      <c r="CC120" s="663"/>
      <c r="CD120" s="663"/>
      <c r="CE120" s="663"/>
      <c r="CF120" s="663"/>
      <c r="CG120" s="663"/>
      <c r="EA120" s="6"/>
    </row>
    <row r="121" spans="1:131" s="2" customFormat="1">
      <c r="A121" s="6"/>
      <c r="C121" s="6"/>
      <c r="D121" s="6"/>
      <c r="E121" s="6"/>
      <c r="F121" s="6"/>
      <c r="G121" s="663"/>
      <c r="H121" s="662"/>
      <c r="I121" s="662"/>
      <c r="J121" s="662"/>
      <c r="K121" s="662"/>
      <c r="L121" s="662"/>
      <c r="M121" s="662"/>
      <c r="N121" s="662"/>
      <c r="O121" s="662"/>
      <c r="S121" s="6"/>
      <c r="T121" s="6"/>
      <c r="U121" s="6"/>
      <c r="V121" s="6"/>
      <c r="W121" s="663"/>
      <c r="X121" s="663"/>
      <c r="Y121" s="663"/>
      <c r="Z121" s="663"/>
      <c r="AA121" s="663"/>
      <c r="AB121" s="663"/>
      <c r="AC121" s="663"/>
      <c r="AI121" s="6"/>
      <c r="AJ121" s="663"/>
      <c r="AK121" s="663"/>
      <c r="AL121" s="663"/>
      <c r="AM121" s="663"/>
      <c r="AN121" s="663"/>
      <c r="AO121" s="663"/>
      <c r="AP121" s="663"/>
      <c r="AQ121" s="663"/>
      <c r="AW121" s="6"/>
      <c r="AX121" s="663"/>
      <c r="AY121" s="663"/>
      <c r="AZ121" s="663"/>
      <c r="BA121" s="663"/>
      <c r="BB121" s="663"/>
      <c r="BC121" s="663"/>
      <c r="BD121" s="663"/>
      <c r="BE121" s="663"/>
      <c r="BL121" s="663"/>
      <c r="BM121" s="663"/>
      <c r="BN121" s="663"/>
      <c r="BO121" s="663"/>
      <c r="BP121" s="663"/>
      <c r="BQ121" s="663"/>
      <c r="BR121" s="663"/>
      <c r="BS121" s="663"/>
      <c r="BZ121" s="663"/>
      <c r="CA121" s="663"/>
      <c r="CB121" s="663"/>
      <c r="CC121" s="663"/>
      <c r="CD121" s="663"/>
      <c r="CE121" s="663"/>
      <c r="CF121" s="663"/>
      <c r="CG121" s="663"/>
      <c r="EA121" s="6"/>
    </row>
    <row r="122" spans="1:131" s="2" customFormat="1">
      <c r="A122" s="6"/>
      <c r="C122" s="6"/>
      <c r="D122" s="6"/>
      <c r="E122" s="6"/>
      <c r="F122" s="6"/>
      <c r="G122" s="663"/>
      <c r="H122" s="662"/>
      <c r="I122" s="662"/>
      <c r="J122" s="662"/>
      <c r="K122" s="662"/>
      <c r="L122" s="662"/>
      <c r="M122" s="662"/>
      <c r="N122" s="662"/>
      <c r="O122" s="662"/>
      <c r="S122" s="6"/>
      <c r="T122" s="6"/>
      <c r="U122" s="6"/>
      <c r="V122" s="6"/>
      <c r="W122" s="663"/>
      <c r="X122" s="663"/>
      <c r="Y122" s="663"/>
      <c r="Z122" s="663"/>
      <c r="AA122" s="663"/>
      <c r="AB122" s="663"/>
      <c r="AC122" s="663"/>
      <c r="AI122" s="6"/>
      <c r="AJ122" s="663"/>
      <c r="AK122" s="663"/>
      <c r="AL122" s="663"/>
      <c r="AM122" s="663"/>
      <c r="AN122" s="663"/>
      <c r="AO122" s="663"/>
      <c r="AP122" s="663"/>
      <c r="AQ122" s="663"/>
      <c r="AW122" s="6"/>
      <c r="AX122" s="663"/>
      <c r="AY122" s="663"/>
      <c r="AZ122" s="663"/>
      <c r="BA122" s="663"/>
      <c r="BB122" s="663"/>
      <c r="BC122" s="663"/>
      <c r="BD122" s="663"/>
      <c r="BE122" s="663"/>
      <c r="BL122" s="663"/>
      <c r="BM122" s="663"/>
      <c r="BN122" s="663"/>
      <c r="BO122" s="663"/>
      <c r="BP122" s="663"/>
      <c r="BQ122" s="663"/>
      <c r="BR122" s="663"/>
      <c r="BS122" s="663"/>
      <c r="BZ122" s="663"/>
      <c r="CA122" s="663"/>
      <c r="CB122" s="663"/>
      <c r="CC122" s="663"/>
      <c r="CD122" s="663"/>
      <c r="CE122" s="663"/>
      <c r="CF122" s="663"/>
      <c r="CG122" s="663"/>
      <c r="EA122" s="6"/>
    </row>
    <row r="123" spans="1:131" s="2" customFormat="1">
      <c r="A123" s="6"/>
      <c r="C123" s="6"/>
      <c r="D123" s="6"/>
      <c r="E123" s="6"/>
      <c r="F123" s="6"/>
      <c r="G123" s="663"/>
      <c r="H123" s="662"/>
      <c r="I123" s="662"/>
      <c r="J123" s="662"/>
      <c r="K123" s="662"/>
      <c r="L123" s="662"/>
      <c r="M123" s="662"/>
      <c r="N123" s="662"/>
      <c r="O123" s="662"/>
      <c r="S123" s="6"/>
      <c r="T123" s="6"/>
      <c r="U123" s="6"/>
      <c r="V123" s="6"/>
      <c r="W123" s="663"/>
      <c r="X123" s="663"/>
      <c r="Y123" s="663"/>
      <c r="Z123" s="663"/>
      <c r="AA123" s="663"/>
      <c r="AB123" s="663"/>
      <c r="AC123" s="663"/>
      <c r="AI123" s="6"/>
      <c r="AJ123" s="663"/>
      <c r="AK123" s="663"/>
      <c r="AL123" s="663"/>
      <c r="AM123" s="663"/>
      <c r="AN123" s="663"/>
      <c r="AO123" s="663"/>
      <c r="AP123" s="663"/>
      <c r="AQ123" s="663"/>
      <c r="AW123" s="6"/>
      <c r="AX123" s="663"/>
      <c r="AY123" s="663"/>
      <c r="AZ123" s="663"/>
      <c r="BA123" s="663"/>
      <c r="BB123" s="663"/>
      <c r="BC123" s="663"/>
      <c r="BD123" s="663"/>
      <c r="BE123" s="663"/>
      <c r="BL123" s="663"/>
      <c r="BM123" s="663"/>
      <c r="BN123" s="663"/>
      <c r="BO123" s="663"/>
      <c r="BP123" s="663"/>
      <c r="BQ123" s="663"/>
      <c r="BR123" s="663"/>
      <c r="BS123" s="663"/>
      <c r="BZ123" s="663"/>
      <c r="CA123" s="663"/>
      <c r="CB123" s="663"/>
      <c r="CC123" s="663"/>
      <c r="CD123" s="663"/>
      <c r="CE123" s="663"/>
      <c r="CF123" s="663"/>
      <c r="CG123" s="663"/>
      <c r="EA123" s="6"/>
    </row>
    <row r="124" spans="1:131" s="2" customFormat="1">
      <c r="A124" s="6"/>
      <c r="C124" s="6"/>
      <c r="D124" s="6"/>
      <c r="E124" s="6"/>
      <c r="F124" s="6"/>
      <c r="G124" s="663"/>
      <c r="H124" s="662"/>
      <c r="I124" s="662"/>
      <c r="J124" s="662"/>
      <c r="K124" s="662"/>
      <c r="L124" s="662"/>
      <c r="M124" s="662"/>
      <c r="N124" s="662"/>
      <c r="O124" s="662"/>
      <c r="S124" s="6"/>
      <c r="T124" s="6"/>
      <c r="U124" s="6"/>
      <c r="V124" s="6"/>
      <c r="W124" s="663"/>
      <c r="X124" s="663"/>
      <c r="Y124" s="663"/>
      <c r="Z124" s="663"/>
      <c r="AA124" s="663"/>
      <c r="AB124" s="663"/>
      <c r="AC124" s="663"/>
      <c r="AI124" s="6"/>
      <c r="AJ124" s="663"/>
      <c r="AK124" s="663"/>
      <c r="AL124" s="663"/>
      <c r="AM124" s="663"/>
      <c r="AN124" s="663"/>
      <c r="AO124" s="663"/>
      <c r="AP124" s="663"/>
      <c r="AQ124" s="663"/>
      <c r="AW124" s="6"/>
      <c r="AX124" s="663"/>
      <c r="AY124" s="663"/>
      <c r="AZ124" s="663"/>
      <c r="BA124" s="663"/>
      <c r="BB124" s="663"/>
      <c r="BC124" s="663"/>
      <c r="BD124" s="663"/>
      <c r="BE124" s="663"/>
      <c r="BL124" s="663"/>
      <c r="BM124" s="663"/>
      <c r="BN124" s="663"/>
      <c r="BO124" s="663"/>
      <c r="BP124" s="663"/>
      <c r="BQ124" s="663"/>
      <c r="BR124" s="663"/>
      <c r="BS124" s="663"/>
      <c r="BZ124" s="663"/>
      <c r="CA124" s="663"/>
      <c r="CB124" s="663"/>
      <c r="CC124" s="663"/>
      <c r="CD124" s="663"/>
      <c r="CE124" s="663"/>
      <c r="CF124" s="663"/>
      <c r="CG124" s="663"/>
      <c r="EA124" s="6"/>
    </row>
    <row r="125" spans="1:131" s="2" customFormat="1">
      <c r="A125" s="6"/>
      <c r="C125" s="6"/>
      <c r="D125" s="6"/>
      <c r="E125" s="6"/>
      <c r="F125" s="6"/>
      <c r="G125" s="663"/>
      <c r="H125" s="662"/>
      <c r="I125" s="662"/>
      <c r="J125" s="662"/>
      <c r="K125" s="662"/>
      <c r="L125" s="662"/>
      <c r="M125" s="662"/>
      <c r="N125" s="662"/>
      <c r="O125" s="662"/>
      <c r="S125" s="6"/>
      <c r="T125" s="6"/>
      <c r="U125" s="6"/>
      <c r="V125" s="6"/>
      <c r="W125" s="663"/>
      <c r="X125" s="663"/>
      <c r="Y125" s="663"/>
      <c r="Z125" s="663"/>
      <c r="AA125" s="663"/>
      <c r="AB125" s="663"/>
      <c r="AC125" s="663"/>
      <c r="AI125" s="6"/>
      <c r="AJ125" s="663"/>
      <c r="AK125" s="663"/>
      <c r="AL125" s="663"/>
      <c r="AM125" s="663"/>
      <c r="AN125" s="663"/>
      <c r="AO125" s="663"/>
      <c r="AP125" s="663"/>
      <c r="AQ125" s="663"/>
      <c r="AW125" s="6"/>
      <c r="AX125" s="663"/>
      <c r="AY125" s="663"/>
      <c r="AZ125" s="663"/>
      <c r="BA125" s="663"/>
      <c r="BB125" s="663"/>
      <c r="BC125" s="663"/>
      <c r="BD125" s="663"/>
      <c r="BE125" s="663"/>
      <c r="BL125" s="663"/>
      <c r="BM125" s="663"/>
      <c r="BN125" s="663"/>
      <c r="BO125" s="663"/>
      <c r="BP125" s="663"/>
      <c r="BQ125" s="663"/>
      <c r="BR125" s="663"/>
      <c r="BS125" s="663"/>
      <c r="BZ125" s="663"/>
      <c r="CA125" s="663"/>
      <c r="CB125" s="663"/>
      <c r="CC125" s="663"/>
      <c r="CD125" s="663"/>
      <c r="CE125" s="663"/>
      <c r="CF125" s="663"/>
      <c r="CG125" s="663"/>
      <c r="EA125" s="6"/>
    </row>
    <row r="126" spans="1:131" s="2" customFormat="1">
      <c r="A126" s="6"/>
      <c r="C126" s="6"/>
      <c r="D126" s="6"/>
      <c r="E126" s="6"/>
      <c r="F126" s="6"/>
      <c r="G126" s="663"/>
      <c r="H126" s="662"/>
      <c r="I126" s="662"/>
      <c r="J126" s="662"/>
      <c r="K126" s="662"/>
      <c r="L126" s="662"/>
      <c r="M126" s="662"/>
      <c r="N126" s="662"/>
      <c r="O126" s="662"/>
      <c r="S126" s="6"/>
      <c r="T126" s="6"/>
      <c r="U126" s="6"/>
      <c r="V126" s="6"/>
      <c r="W126" s="663"/>
      <c r="X126" s="663"/>
      <c r="Y126" s="663"/>
      <c r="Z126" s="663"/>
      <c r="AA126" s="663"/>
      <c r="AB126" s="663"/>
      <c r="AC126" s="663"/>
      <c r="AI126" s="6"/>
      <c r="AJ126" s="663"/>
      <c r="AK126" s="663"/>
      <c r="AL126" s="663"/>
      <c r="AM126" s="663"/>
      <c r="AN126" s="663"/>
      <c r="AO126" s="663"/>
      <c r="AP126" s="663"/>
      <c r="AQ126" s="663"/>
      <c r="AW126" s="6"/>
      <c r="AX126" s="663"/>
      <c r="AY126" s="663"/>
      <c r="AZ126" s="663"/>
      <c r="BA126" s="663"/>
      <c r="BB126" s="663"/>
      <c r="BC126" s="663"/>
      <c r="BD126" s="663"/>
      <c r="BE126" s="663"/>
      <c r="BL126" s="663"/>
      <c r="BM126" s="663"/>
      <c r="BN126" s="663"/>
      <c r="BO126" s="663"/>
      <c r="BP126" s="663"/>
      <c r="BQ126" s="663"/>
      <c r="BR126" s="663"/>
      <c r="BS126" s="663"/>
      <c r="BZ126" s="663"/>
      <c r="CA126" s="663"/>
      <c r="CB126" s="663"/>
      <c r="CC126" s="663"/>
      <c r="CD126" s="663"/>
      <c r="CE126" s="663"/>
      <c r="CF126" s="663"/>
      <c r="CG126" s="663"/>
      <c r="EA126" s="6"/>
    </row>
    <row r="127" spans="1:131" s="2" customFormat="1">
      <c r="A127" s="6"/>
      <c r="C127" s="6"/>
      <c r="D127" s="6"/>
      <c r="E127" s="6"/>
      <c r="F127" s="6"/>
      <c r="G127" s="663"/>
      <c r="H127" s="662"/>
      <c r="I127" s="662"/>
      <c r="J127" s="662"/>
      <c r="K127" s="662"/>
      <c r="L127" s="662"/>
      <c r="M127" s="662"/>
      <c r="N127" s="662"/>
      <c r="O127" s="662"/>
      <c r="S127" s="6"/>
      <c r="T127" s="6"/>
      <c r="U127" s="6"/>
      <c r="V127" s="6"/>
      <c r="W127" s="663"/>
      <c r="X127" s="663"/>
      <c r="Y127" s="663"/>
      <c r="Z127" s="663"/>
      <c r="AA127" s="663"/>
      <c r="AB127" s="663"/>
      <c r="AC127" s="663"/>
      <c r="AI127" s="6"/>
      <c r="AJ127" s="663"/>
      <c r="AK127" s="663"/>
      <c r="AL127" s="663"/>
      <c r="AM127" s="663"/>
      <c r="AN127" s="663"/>
      <c r="AO127" s="663"/>
      <c r="AP127" s="663"/>
      <c r="AQ127" s="663"/>
      <c r="AW127" s="6"/>
      <c r="AX127" s="663"/>
      <c r="AY127" s="663"/>
      <c r="AZ127" s="663"/>
      <c r="BA127" s="663"/>
      <c r="BB127" s="663"/>
      <c r="BC127" s="663"/>
      <c r="BD127" s="663"/>
      <c r="BE127" s="663"/>
      <c r="BL127" s="663"/>
      <c r="BM127" s="663"/>
      <c r="BN127" s="663"/>
      <c r="BO127" s="663"/>
      <c r="BP127" s="663"/>
      <c r="BQ127" s="663"/>
      <c r="BR127" s="663"/>
      <c r="BS127" s="663"/>
      <c r="BZ127" s="663"/>
      <c r="CA127" s="663"/>
      <c r="CB127" s="663"/>
      <c r="CC127" s="663"/>
      <c r="CD127" s="663"/>
      <c r="CE127" s="663"/>
      <c r="CF127" s="663"/>
      <c r="CG127" s="663"/>
      <c r="EA127" s="6"/>
    </row>
    <row r="128" spans="1:131" s="2" customFormat="1">
      <c r="A128" s="6"/>
      <c r="C128" s="6"/>
      <c r="D128" s="6"/>
      <c r="E128" s="6"/>
      <c r="F128" s="6"/>
      <c r="G128" s="663"/>
      <c r="H128" s="662"/>
      <c r="I128" s="662"/>
      <c r="J128" s="662"/>
      <c r="K128" s="662"/>
      <c r="L128" s="662"/>
      <c r="M128" s="662"/>
      <c r="N128" s="662"/>
      <c r="O128" s="662"/>
      <c r="S128" s="6"/>
      <c r="T128" s="6"/>
      <c r="U128" s="6"/>
      <c r="V128" s="6"/>
      <c r="W128" s="663"/>
      <c r="X128" s="663"/>
      <c r="Y128" s="663"/>
      <c r="Z128" s="663"/>
      <c r="AA128" s="663"/>
      <c r="AB128" s="663"/>
      <c r="AC128" s="663"/>
      <c r="AI128" s="6"/>
      <c r="AJ128" s="663"/>
      <c r="AK128" s="663"/>
      <c r="AL128" s="663"/>
      <c r="AM128" s="663"/>
      <c r="AN128" s="663"/>
      <c r="AO128" s="663"/>
      <c r="AP128" s="663"/>
      <c r="AQ128" s="663"/>
      <c r="AW128" s="6"/>
      <c r="AX128" s="663"/>
      <c r="AY128" s="663"/>
      <c r="AZ128" s="663"/>
      <c r="BA128" s="663"/>
      <c r="BB128" s="663"/>
      <c r="BC128" s="663"/>
      <c r="BD128" s="663"/>
      <c r="BE128" s="663"/>
      <c r="BL128" s="663"/>
      <c r="BM128" s="663"/>
      <c r="BN128" s="663"/>
      <c r="BO128" s="663"/>
      <c r="BP128" s="663"/>
      <c r="BQ128" s="663"/>
      <c r="BR128" s="663"/>
      <c r="BS128" s="663"/>
      <c r="BZ128" s="663"/>
      <c r="CA128" s="663"/>
      <c r="CB128" s="663"/>
      <c r="CC128" s="663"/>
      <c r="CD128" s="663"/>
      <c r="CE128" s="663"/>
      <c r="CF128" s="663"/>
      <c r="CG128" s="663"/>
      <c r="EA128" s="6"/>
    </row>
    <row r="129" spans="1:131" s="2" customFormat="1">
      <c r="A129" s="6"/>
      <c r="C129" s="6"/>
      <c r="D129" s="6"/>
      <c r="E129" s="6"/>
      <c r="F129" s="6"/>
      <c r="G129" s="663"/>
      <c r="H129" s="662"/>
      <c r="I129" s="662"/>
      <c r="J129" s="662"/>
      <c r="K129" s="662"/>
      <c r="L129" s="662"/>
      <c r="M129" s="662"/>
      <c r="N129" s="662"/>
      <c r="O129" s="662"/>
      <c r="S129" s="6"/>
      <c r="T129" s="6"/>
      <c r="U129" s="6"/>
      <c r="V129" s="6"/>
      <c r="W129" s="663"/>
      <c r="X129" s="663"/>
      <c r="Y129" s="663"/>
      <c r="Z129" s="663"/>
      <c r="AA129" s="663"/>
      <c r="AB129" s="663"/>
      <c r="AC129" s="663"/>
      <c r="AI129" s="6"/>
      <c r="AJ129" s="663"/>
      <c r="AK129" s="663"/>
      <c r="AL129" s="663"/>
      <c r="AM129" s="663"/>
      <c r="AN129" s="663"/>
      <c r="AO129" s="663"/>
      <c r="AP129" s="663"/>
      <c r="AQ129" s="663"/>
      <c r="AW129" s="6"/>
      <c r="AX129" s="663"/>
      <c r="AY129" s="663"/>
      <c r="AZ129" s="663"/>
      <c r="BA129" s="663"/>
      <c r="BB129" s="663"/>
      <c r="BC129" s="663"/>
      <c r="BD129" s="663"/>
      <c r="BE129" s="663"/>
      <c r="BL129" s="663"/>
      <c r="BM129" s="663"/>
      <c r="BN129" s="663"/>
      <c r="BO129" s="663"/>
      <c r="BP129" s="663"/>
      <c r="BQ129" s="663"/>
      <c r="BR129" s="663"/>
      <c r="BS129" s="663"/>
      <c r="BZ129" s="663"/>
      <c r="CA129" s="663"/>
      <c r="CB129" s="663"/>
      <c r="CC129" s="663"/>
      <c r="CD129" s="663"/>
      <c r="CE129" s="663"/>
      <c r="CF129" s="663"/>
      <c r="CG129" s="663"/>
      <c r="EA129" s="6"/>
    </row>
    <row r="130" spans="1:131" s="2" customFormat="1">
      <c r="A130" s="6"/>
      <c r="C130" s="6"/>
      <c r="D130" s="6"/>
      <c r="E130" s="6"/>
      <c r="F130" s="6"/>
      <c r="G130" s="663"/>
      <c r="H130" s="662"/>
      <c r="I130" s="662"/>
      <c r="J130" s="662"/>
      <c r="K130" s="662"/>
      <c r="L130" s="662"/>
      <c r="M130" s="662"/>
      <c r="N130" s="662"/>
      <c r="O130" s="662"/>
      <c r="S130" s="6"/>
      <c r="T130" s="6"/>
      <c r="U130" s="6"/>
      <c r="V130" s="6"/>
      <c r="W130" s="663"/>
      <c r="X130" s="663"/>
      <c r="Y130" s="663"/>
      <c r="Z130" s="663"/>
      <c r="AA130" s="663"/>
      <c r="AB130" s="663"/>
      <c r="AC130" s="663"/>
      <c r="AI130" s="6"/>
      <c r="AJ130" s="663"/>
      <c r="AK130" s="663"/>
      <c r="AL130" s="663"/>
      <c r="AM130" s="663"/>
      <c r="AN130" s="663"/>
      <c r="AO130" s="663"/>
      <c r="AP130" s="663"/>
      <c r="AQ130" s="663"/>
      <c r="AW130" s="6"/>
      <c r="AX130" s="663"/>
      <c r="AY130" s="663"/>
      <c r="AZ130" s="663"/>
      <c r="BA130" s="663"/>
      <c r="BB130" s="663"/>
      <c r="BC130" s="663"/>
      <c r="BD130" s="663"/>
      <c r="BE130" s="663"/>
      <c r="BL130" s="663"/>
      <c r="BM130" s="663"/>
      <c r="BN130" s="663"/>
      <c r="BO130" s="663"/>
      <c r="BP130" s="663"/>
      <c r="BQ130" s="663"/>
      <c r="BR130" s="663"/>
      <c r="BS130" s="663"/>
      <c r="BZ130" s="663"/>
      <c r="CA130" s="663"/>
      <c r="CB130" s="663"/>
      <c r="CC130" s="663"/>
      <c r="CD130" s="663"/>
      <c r="CE130" s="663"/>
      <c r="CF130" s="663"/>
      <c r="CG130" s="663"/>
      <c r="EA130" s="6"/>
    </row>
    <row r="131" spans="1:131" s="2" customFormat="1">
      <c r="A131" s="6"/>
      <c r="C131" s="6"/>
      <c r="D131" s="6"/>
      <c r="E131" s="6"/>
      <c r="F131" s="6"/>
      <c r="G131" s="663"/>
      <c r="H131" s="662"/>
      <c r="I131" s="662"/>
      <c r="J131" s="662"/>
      <c r="K131" s="662"/>
      <c r="L131" s="662"/>
      <c r="M131" s="662"/>
      <c r="N131" s="662"/>
      <c r="O131" s="662"/>
      <c r="S131" s="6"/>
      <c r="T131" s="6"/>
      <c r="U131" s="6"/>
      <c r="V131" s="6"/>
      <c r="W131" s="663"/>
      <c r="X131" s="663"/>
      <c r="Y131" s="663"/>
      <c r="Z131" s="663"/>
      <c r="AA131" s="663"/>
      <c r="AB131" s="663"/>
      <c r="AC131" s="663"/>
      <c r="AI131" s="6"/>
      <c r="AJ131" s="663"/>
      <c r="AK131" s="663"/>
      <c r="AL131" s="663"/>
      <c r="AM131" s="663"/>
      <c r="AN131" s="663"/>
      <c r="AO131" s="663"/>
      <c r="AP131" s="663"/>
      <c r="AQ131" s="663"/>
      <c r="AW131" s="6"/>
      <c r="AX131" s="663"/>
      <c r="AY131" s="663"/>
      <c r="AZ131" s="663"/>
      <c r="BA131" s="663"/>
      <c r="BB131" s="663"/>
      <c r="BC131" s="663"/>
      <c r="BD131" s="663"/>
      <c r="BE131" s="663"/>
      <c r="BL131" s="663"/>
      <c r="BM131" s="663"/>
      <c r="BN131" s="663"/>
      <c r="BO131" s="663"/>
      <c r="BP131" s="663"/>
      <c r="BQ131" s="663"/>
      <c r="BR131" s="663"/>
      <c r="BS131" s="663"/>
      <c r="BZ131" s="663"/>
      <c r="CA131" s="663"/>
      <c r="CB131" s="663"/>
      <c r="CC131" s="663"/>
      <c r="CD131" s="663"/>
      <c r="CE131" s="663"/>
      <c r="CF131" s="663"/>
      <c r="CG131" s="663"/>
      <c r="EA131" s="6"/>
    </row>
    <row r="132" spans="1:131" s="2" customFormat="1">
      <c r="A132" s="6"/>
      <c r="C132" s="6"/>
      <c r="D132" s="6"/>
      <c r="E132" s="6"/>
      <c r="F132" s="6"/>
      <c r="G132" s="663"/>
      <c r="H132" s="662"/>
      <c r="I132" s="662"/>
      <c r="J132" s="662"/>
      <c r="K132" s="662"/>
      <c r="L132" s="662"/>
      <c r="M132" s="662"/>
      <c r="N132" s="662"/>
      <c r="O132" s="662"/>
      <c r="S132" s="6"/>
      <c r="T132" s="6"/>
      <c r="U132" s="6"/>
      <c r="V132" s="6"/>
      <c r="W132" s="663"/>
      <c r="X132" s="663"/>
      <c r="Y132" s="663"/>
      <c r="Z132" s="663"/>
      <c r="AA132" s="663"/>
      <c r="AB132" s="663"/>
      <c r="AC132" s="663"/>
      <c r="AI132" s="6"/>
      <c r="AJ132" s="663"/>
      <c r="AK132" s="663"/>
      <c r="AL132" s="663"/>
      <c r="AM132" s="663"/>
      <c r="AN132" s="663"/>
      <c r="AO132" s="663"/>
      <c r="AP132" s="663"/>
      <c r="AQ132" s="663"/>
      <c r="AW132" s="6"/>
      <c r="AX132" s="663"/>
      <c r="AY132" s="663"/>
      <c r="AZ132" s="663"/>
      <c r="BA132" s="663"/>
      <c r="BB132" s="663"/>
      <c r="BC132" s="663"/>
      <c r="BD132" s="663"/>
      <c r="BE132" s="663"/>
      <c r="BL132" s="663"/>
      <c r="BM132" s="663"/>
      <c r="BN132" s="663"/>
      <c r="BO132" s="663"/>
      <c r="BP132" s="663"/>
      <c r="BQ132" s="663"/>
      <c r="BR132" s="663"/>
      <c r="BS132" s="663"/>
      <c r="BZ132" s="663"/>
      <c r="CA132" s="663"/>
      <c r="CB132" s="663"/>
      <c r="CC132" s="663"/>
      <c r="CD132" s="663"/>
      <c r="CE132" s="663"/>
      <c r="CF132" s="663"/>
      <c r="CG132" s="663"/>
      <c r="EA132" s="6"/>
    </row>
    <row r="133" spans="1:131" s="2" customFormat="1">
      <c r="A133" s="6"/>
      <c r="C133" s="6"/>
      <c r="D133" s="6"/>
      <c r="E133" s="6"/>
      <c r="F133" s="6"/>
      <c r="G133" s="663"/>
      <c r="H133" s="662"/>
      <c r="I133" s="662"/>
      <c r="J133" s="662"/>
      <c r="K133" s="662"/>
      <c r="L133" s="662"/>
      <c r="M133" s="662"/>
      <c r="N133" s="662"/>
      <c r="O133" s="662"/>
      <c r="S133" s="6"/>
      <c r="T133" s="6"/>
      <c r="U133" s="6"/>
      <c r="V133" s="6"/>
      <c r="W133" s="663"/>
      <c r="X133" s="663"/>
      <c r="Y133" s="663"/>
      <c r="Z133" s="663"/>
      <c r="AA133" s="663"/>
      <c r="AB133" s="663"/>
      <c r="AC133" s="663"/>
      <c r="AI133" s="6"/>
      <c r="AJ133" s="663"/>
      <c r="AK133" s="663"/>
      <c r="AL133" s="663"/>
      <c r="AM133" s="663"/>
      <c r="AN133" s="663"/>
      <c r="AO133" s="663"/>
      <c r="AP133" s="663"/>
      <c r="AQ133" s="663"/>
      <c r="AW133" s="6"/>
      <c r="AX133" s="663"/>
      <c r="AY133" s="663"/>
      <c r="AZ133" s="663"/>
      <c r="BA133" s="663"/>
      <c r="BB133" s="663"/>
      <c r="BC133" s="663"/>
      <c r="BD133" s="663"/>
      <c r="BE133" s="663"/>
      <c r="BL133" s="663"/>
      <c r="BM133" s="663"/>
      <c r="BN133" s="663"/>
      <c r="BO133" s="663"/>
      <c r="BP133" s="663"/>
      <c r="BQ133" s="663"/>
      <c r="BR133" s="663"/>
      <c r="BS133" s="663"/>
      <c r="BZ133" s="663"/>
      <c r="CA133" s="663"/>
      <c r="CB133" s="663"/>
      <c r="CC133" s="663"/>
      <c r="CD133" s="663"/>
      <c r="CE133" s="663"/>
      <c r="CF133" s="663"/>
      <c r="CG133" s="663"/>
      <c r="EA133" s="6"/>
    </row>
    <row r="134" spans="1:131" s="2" customFormat="1">
      <c r="A134" s="6"/>
      <c r="C134" s="6"/>
      <c r="D134" s="6"/>
      <c r="E134" s="6"/>
      <c r="F134" s="6"/>
      <c r="G134" s="663"/>
      <c r="H134" s="662"/>
      <c r="I134" s="662"/>
      <c r="J134" s="662"/>
      <c r="K134" s="662"/>
      <c r="L134" s="662"/>
      <c r="M134" s="662"/>
      <c r="N134" s="662"/>
      <c r="O134" s="662"/>
      <c r="S134" s="6"/>
      <c r="T134" s="6"/>
      <c r="U134" s="6"/>
      <c r="V134" s="6"/>
      <c r="W134" s="663"/>
      <c r="X134" s="663"/>
      <c r="Y134" s="663"/>
      <c r="Z134" s="663"/>
      <c r="AA134" s="663"/>
      <c r="AB134" s="663"/>
      <c r="AC134" s="663"/>
      <c r="AI134" s="6"/>
      <c r="AJ134" s="663"/>
      <c r="AK134" s="663"/>
      <c r="AL134" s="663"/>
      <c r="AM134" s="663"/>
      <c r="AN134" s="663"/>
      <c r="AO134" s="663"/>
      <c r="AP134" s="663"/>
      <c r="AQ134" s="663"/>
      <c r="AW134" s="6"/>
      <c r="AX134" s="663"/>
      <c r="AY134" s="663"/>
      <c r="AZ134" s="663"/>
      <c r="BA134" s="663"/>
      <c r="BB134" s="663"/>
      <c r="BC134" s="663"/>
      <c r="BD134" s="663"/>
      <c r="BE134" s="663"/>
      <c r="BL134" s="663"/>
      <c r="BM134" s="663"/>
      <c r="BN134" s="663"/>
      <c r="BO134" s="663"/>
      <c r="BP134" s="663"/>
      <c r="BQ134" s="663"/>
      <c r="BR134" s="663"/>
      <c r="BS134" s="663"/>
      <c r="BZ134" s="663"/>
      <c r="CA134" s="663"/>
      <c r="CB134" s="663"/>
      <c r="CC134" s="663"/>
      <c r="CD134" s="663"/>
      <c r="CE134" s="663"/>
      <c r="CF134" s="663"/>
      <c r="CG134" s="663"/>
      <c r="EA134" s="6"/>
    </row>
    <row r="135" spans="1:131" s="2" customFormat="1">
      <c r="A135" s="6"/>
      <c r="C135" s="6"/>
      <c r="D135" s="6"/>
      <c r="E135" s="6"/>
      <c r="F135" s="6"/>
      <c r="G135" s="663"/>
      <c r="H135" s="662"/>
      <c r="I135" s="662"/>
      <c r="J135" s="662"/>
      <c r="K135" s="662"/>
      <c r="L135" s="662"/>
      <c r="M135" s="662"/>
      <c r="N135" s="662"/>
      <c r="O135" s="662"/>
      <c r="S135" s="6"/>
      <c r="T135" s="6"/>
      <c r="U135" s="6"/>
      <c r="V135" s="6"/>
      <c r="W135" s="663"/>
      <c r="X135" s="663"/>
      <c r="Y135" s="663"/>
      <c r="Z135" s="663"/>
      <c r="AA135" s="663"/>
      <c r="AB135" s="663"/>
      <c r="AC135" s="663"/>
      <c r="AI135" s="6"/>
      <c r="AJ135" s="663"/>
      <c r="AK135" s="663"/>
      <c r="AL135" s="663"/>
      <c r="AM135" s="663"/>
      <c r="AN135" s="663"/>
      <c r="AO135" s="663"/>
      <c r="AP135" s="663"/>
      <c r="AQ135" s="663"/>
      <c r="AW135" s="6"/>
      <c r="AX135" s="663"/>
      <c r="AY135" s="663"/>
      <c r="AZ135" s="663"/>
      <c r="BA135" s="663"/>
      <c r="BB135" s="663"/>
      <c r="BC135" s="663"/>
      <c r="BD135" s="663"/>
      <c r="BE135" s="663"/>
      <c r="BL135" s="663"/>
      <c r="BM135" s="663"/>
      <c r="BN135" s="663"/>
      <c r="BO135" s="663"/>
      <c r="BP135" s="663"/>
      <c r="BQ135" s="663"/>
      <c r="BR135" s="663"/>
      <c r="BS135" s="663"/>
      <c r="BZ135" s="663"/>
      <c r="CA135" s="663"/>
      <c r="CB135" s="663"/>
      <c r="CC135" s="663"/>
      <c r="CD135" s="663"/>
      <c r="CE135" s="663"/>
      <c r="CF135" s="663"/>
      <c r="CG135" s="663"/>
      <c r="EA135" s="6"/>
    </row>
    <row r="136" spans="1:131" s="2" customFormat="1">
      <c r="A136" s="6"/>
      <c r="C136" s="6"/>
      <c r="D136" s="6"/>
      <c r="E136" s="6"/>
      <c r="F136" s="6"/>
      <c r="G136" s="663"/>
      <c r="H136" s="662"/>
      <c r="I136" s="662"/>
      <c r="J136" s="662"/>
      <c r="K136" s="662"/>
      <c r="L136" s="662"/>
      <c r="M136" s="662"/>
      <c r="N136" s="662"/>
      <c r="O136" s="662"/>
      <c r="S136" s="6"/>
      <c r="T136" s="6"/>
      <c r="U136" s="6"/>
      <c r="V136" s="6"/>
      <c r="W136" s="663"/>
      <c r="X136" s="663"/>
      <c r="Y136" s="663"/>
      <c r="Z136" s="663"/>
      <c r="AA136" s="663"/>
      <c r="AB136" s="663"/>
      <c r="AC136" s="663"/>
      <c r="AI136" s="6"/>
      <c r="AJ136" s="663"/>
      <c r="AK136" s="663"/>
      <c r="AL136" s="663"/>
      <c r="AM136" s="663"/>
      <c r="AN136" s="663"/>
      <c r="AO136" s="663"/>
      <c r="AP136" s="663"/>
      <c r="AQ136" s="663"/>
      <c r="AW136" s="6"/>
      <c r="AX136" s="663"/>
      <c r="AY136" s="663"/>
      <c r="AZ136" s="663"/>
      <c r="BA136" s="663"/>
      <c r="BB136" s="663"/>
      <c r="BC136" s="663"/>
      <c r="BD136" s="663"/>
      <c r="BE136" s="663"/>
      <c r="BL136" s="663"/>
      <c r="BM136" s="663"/>
      <c r="BN136" s="663"/>
      <c r="BO136" s="663"/>
      <c r="BP136" s="663"/>
      <c r="BQ136" s="663"/>
      <c r="BR136" s="663"/>
      <c r="BS136" s="663"/>
      <c r="BZ136" s="663"/>
      <c r="CA136" s="663"/>
      <c r="CB136" s="663"/>
      <c r="CC136" s="663"/>
      <c r="CD136" s="663"/>
      <c r="CE136" s="663"/>
      <c r="CF136" s="663"/>
      <c r="CG136" s="663"/>
      <c r="EA136" s="6"/>
    </row>
    <row r="137" spans="1:131" s="2" customFormat="1">
      <c r="A137" s="6"/>
      <c r="C137" s="6"/>
      <c r="D137" s="6"/>
      <c r="E137" s="6"/>
      <c r="F137" s="6"/>
      <c r="G137" s="663"/>
      <c r="H137" s="662"/>
      <c r="I137" s="662"/>
      <c r="J137" s="662"/>
      <c r="K137" s="662"/>
      <c r="L137" s="662"/>
      <c r="M137" s="662"/>
      <c r="N137" s="662"/>
      <c r="O137" s="662"/>
      <c r="S137" s="6"/>
      <c r="T137" s="6"/>
      <c r="U137" s="6"/>
      <c r="V137" s="6"/>
      <c r="W137" s="663"/>
      <c r="X137" s="663"/>
      <c r="Y137" s="663"/>
      <c r="Z137" s="663"/>
      <c r="AA137" s="663"/>
      <c r="AB137" s="663"/>
      <c r="AC137" s="663"/>
      <c r="AI137" s="6"/>
      <c r="AJ137" s="663"/>
      <c r="AK137" s="663"/>
      <c r="AL137" s="663"/>
      <c r="AM137" s="663"/>
      <c r="AN137" s="663"/>
      <c r="AO137" s="663"/>
      <c r="AP137" s="663"/>
      <c r="AQ137" s="663"/>
      <c r="AW137" s="6"/>
      <c r="AX137" s="663"/>
      <c r="AY137" s="663"/>
      <c r="AZ137" s="663"/>
      <c r="BA137" s="663"/>
      <c r="BB137" s="663"/>
      <c r="BC137" s="663"/>
      <c r="BD137" s="663"/>
      <c r="BE137" s="663"/>
      <c r="BL137" s="663"/>
      <c r="BM137" s="663"/>
      <c r="BN137" s="663"/>
      <c r="BO137" s="663"/>
      <c r="BP137" s="663"/>
      <c r="BQ137" s="663"/>
      <c r="BR137" s="663"/>
      <c r="BS137" s="663"/>
      <c r="BZ137" s="663"/>
      <c r="CA137" s="663"/>
      <c r="CB137" s="663"/>
      <c r="CC137" s="663"/>
      <c r="CD137" s="663"/>
      <c r="CE137" s="663"/>
      <c r="CF137" s="663"/>
      <c r="CG137" s="663"/>
      <c r="EA137" s="6"/>
    </row>
    <row r="138" spans="1:131" s="2" customFormat="1">
      <c r="A138" s="6"/>
      <c r="C138" s="6"/>
      <c r="D138" s="6"/>
      <c r="E138" s="6"/>
      <c r="F138" s="6"/>
      <c r="G138" s="663"/>
      <c r="H138" s="662"/>
      <c r="I138" s="662"/>
      <c r="J138" s="662"/>
      <c r="K138" s="662"/>
      <c r="L138" s="662"/>
      <c r="M138" s="662"/>
      <c r="N138" s="662"/>
      <c r="O138" s="662"/>
      <c r="S138" s="6"/>
      <c r="T138" s="6"/>
      <c r="U138" s="6"/>
      <c r="V138" s="6"/>
      <c r="W138" s="663"/>
      <c r="X138" s="663"/>
      <c r="Y138" s="663"/>
      <c r="Z138" s="663"/>
      <c r="AA138" s="663"/>
      <c r="AB138" s="663"/>
      <c r="AC138" s="663"/>
      <c r="AI138" s="6"/>
      <c r="AJ138" s="663"/>
      <c r="AK138" s="663"/>
      <c r="AL138" s="663"/>
      <c r="AM138" s="663"/>
      <c r="AN138" s="663"/>
      <c r="AO138" s="663"/>
      <c r="AP138" s="663"/>
      <c r="AQ138" s="663"/>
      <c r="AW138" s="6"/>
      <c r="AX138" s="663"/>
      <c r="AY138" s="663"/>
      <c r="AZ138" s="663"/>
      <c r="BA138" s="663"/>
      <c r="BB138" s="663"/>
      <c r="BC138" s="663"/>
      <c r="BD138" s="663"/>
      <c r="BE138" s="663"/>
      <c r="BL138" s="663"/>
      <c r="BM138" s="663"/>
      <c r="BN138" s="663"/>
      <c r="BO138" s="663"/>
      <c r="BP138" s="663"/>
      <c r="BQ138" s="663"/>
      <c r="BR138" s="663"/>
      <c r="BS138" s="663"/>
      <c r="BZ138" s="663"/>
      <c r="CA138" s="663"/>
      <c r="CB138" s="663"/>
      <c r="CC138" s="663"/>
      <c r="CD138" s="663"/>
      <c r="CE138" s="663"/>
      <c r="CF138" s="663"/>
      <c r="CG138" s="663"/>
      <c r="EA138" s="6"/>
    </row>
    <row r="139" spans="1:131" s="2" customFormat="1">
      <c r="A139" s="6"/>
      <c r="C139" s="6"/>
      <c r="D139" s="6"/>
      <c r="E139" s="6"/>
      <c r="F139" s="6"/>
      <c r="G139" s="663"/>
      <c r="H139" s="662"/>
      <c r="I139" s="662"/>
      <c r="J139" s="662"/>
      <c r="K139" s="662"/>
      <c r="L139" s="662"/>
      <c r="M139" s="662"/>
      <c r="N139" s="662"/>
      <c r="O139" s="662"/>
      <c r="S139" s="6"/>
      <c r="T139" s="6"/>
      <c r="U139" s="6"/>
      <c r="V139" s="6"/>
      <c r="W139" s="663"/>
      <c r="X139" s="663"/>
      <c r="Y139" s="663"/>
      <c r="Z139" s="663"/>
      <c r="AA139" s="663"/>
      <c r="AB139" s="663"/>
      <c r="AC139" s="663"/>
      <c r="AI139" s="6"/>
      <c r="AJ139" s="663"/>
      <c r="AK139" s="663"/>
      <c r="AL139" s="663"/>
      <c r="AM139" s="663"/>
      <c r="AN139" s="663"/>
      <c r="AO139" s="663"/>
      <c r="AP139" s="663"/>
      <c r="AQ139" s="663"/>
      <c r="AW139" s="6"/>
      <c r="AX139" s="663"/>
      <c r="AY139" s="663"/>
      <c r="AZ139" s="663"/>
      <c r="BA139" s="663"/>
      <c r="BB139" s="663"/>
      <c r="BC139" s="663"/>
      <c r="BD139" s="663"/>
      <c r="BE139" s="663"/>
      <c r="BL139" s="663"/>
      <c r="BM139" s="663"/>
      <c r="BN139" s="663"/>
      <c r="BO139" s="663"/>
      <c r="BP139" s="663"/>
      <c r="BQ139" s="663"/>
      <c r="BR139" s="663"/>
      <c r="BS139" s="663"/>
      <c r="BZ139" s="663"/>
      <c r="CA139" s="663"/>
      <c r="CB139" s="663"/>
      <c r="CC139" s="663"/>
      <c r="CD139" s="663"/>
      <c r="CE139" s="663"/>
      <c r="CF139" s="663"/>
      <c r="CG139" s="663"/>
      <c r="EA139" s="6"/>
    </row>
    <row r="140" spans="1:131" s="2" customFormat="1">
      <c r="A140" s="6"/>
      <c r="C140" s="6"/>
      <c r="D140" s="6"/>
      <c r="E140" s="6"/>
      <c r="F140" s="6"/>
      <c r="G140" s="663"/>
      <c r="H140" s="662"/>
      <c r="I140" s="662"/>
      <c r="J140" s="662"/>
      <c r="K140" s="662"/>
      <c r="L140" s="662"/>
      <c r="M140" s="662"/>
      <c r="N140" s="662"/>
      <c r="O140" s="662"/>
      <c r="S140" s="6"/>
      <c r="T140" s="6"/>
      <c r="U140" s="6"/>
      <c r="V140" s="6"/>
      <c r="W140" s="663"/>
      <c r="X140" s="663"/>
      <c r="Y140" s="663"/>
      <c r="Z140" s="663"/>
      <c r="AA140" s="663"/>
      <c r="AB140" s="663"/>
      <c r="AC140" s="663"/>
      <c r="AI140" s="6"/>
      <c r="AJ140" s="663"/>
      <c r="AK140" s="663"/>
      <c r="AL140" s="663"/>
      <c r="AM140" s="663"/>
      <c r="AN140" s="663"/>
      <c r="AO140" s="663"/>
      <c r="AP140" s="663"/>
      <c r="AQ140" s="663"/>
      <c r="AW140" s="6"/>
      <c r="AX140" s="663"/>
      <c r="AY140" s="663"/>
      <c r="AZ140" s="663"/>
      <c r="BA140" s="663"/>
      <c r="BB140" s="663"/>
      <c r="BC140" s="663"/>
      <c r="BD140" s="663"/>
      <c r="BE140" s="663"/>
      <c r="BL140" s="663"/>
      <c r="BM140" s="663"/>
      <c r="BN140" s="663"/>
      <c r="BO140" s="663"/>
      <c r="BP140" s="663"/>
      <c r="BQ140" s="663"/>
      <c r="BR140" s="663"/>
      <c r="BS140" s="663"/>
      <c r="BZ140" s="663"/>
      <c r="CA140" s="663"/>
      <c r="CB140" s="663"/>
      <c r="CC140" s="663"/>
      <c r="CD140" s="663"/>
      <c r="CE140" s="663"/>
      <c r="CF140" s="663"/>
      <c r="CG140" s="663"/>
      <c r="EA140" s="6"/>
    </row>
    <row r="141" spans="1:131" s="2" customFormat="1">
      <c r="A141" s="6"/>
      <c r="C141" s="6"/>
      <c r="D141" s="6"/>
      <c r="E141" s="6"/>
      <c r="F141" s="6"/>
      <c r="G141" s="663"/>
      <c r="H141" s="662"/>
      <c r="I141" s="662"/>
      <c r="J141" s="662"/>
      <c r="K141" s="662"/>
      <c r="L141" s="662"/>
      <c r="M141" s="662"/>
      <c r="N141" s="662"/>
      <c r="O141" s="662"/>
      <c r="S141" s="6"/>
      <c r="T141" s="6"/>
      <c r="U141" s="6"/>
      <c r="V141" s="6"/>
      <c r="W141" s="663"/>
      <c r="X141" s="663"/>
      <c r="Y141" s="663"/>
      <c r="Z141" s="663"/>
      <c r="AA141" s="663"/>
      <c r="AB141" s="663"/>
      <c r="AC141" s="663"/>
      <c r="AI141" s="6"/>
      <c r="AJ141" s="663"/>
      <c r="AK141" s="663"/>
      <c r="AL141" s="663"/>
      <c r="AM141" s="663"/>
      <c r="AN141" s="663"/>
      <c r="AO141" s="663"/>
      <c r="AP141" s="663"/>
      <c r="AQ141" s="663"/>
      <c r="AW141" s="6"/>
      <c r="AX141" s="663"/>
      <c r="AY141" s="663"/>
      <c r="AZ141" s="663"/>
      <c r="BA141" s="663"/>
      <c r="BB141" s="663"/>
      <c r="BC141" s="663"/>
      <c r="BD141" s="663"/>
      <c r="BE141" s="663"/>
      <c r="BL141" s="663"/>
      <c r="BM141" s="663"/>
      <c r="BN141" s="663"/>
      <c r="BO141" s="663"/>
      <c r="BP141" s="663"/>
      <c r="BQ141" s="663"/>
      <c r="BR141" s="663"/>
      <c r="BS141" s="663"/>
      <c r="BZ141" s="663"/>
      <c r="CA141" s="663"/>
      <c r="CB141" s="663"/>
      <c r="CC141" s="663"/>
      <c r="CD141" s="663"/>
      <c r="CE141" s="663"/>
      <c r="CF141" s="663"/>
      <c r="CG141" s="663"/>
      <c r="EA141" s="6"/>
    </row>
    <row r="142" spans="1:131" s="2" customFormat="1">
      <c r="A142" s="6"/>
      <c r="C142" s="6"/>
      <c r="D142" s="6"/>
      <c r="E142" s="6"/>
      <c r="F142" s="6"/>
      <c r="G142" s="663"/>
      <c r="H142" s="662"/>
      <c r="I142" s="662"/>
      <c r="J142" s="662"/>
      <c r="K142" s="662"/>
      <c r="L142" s="662"/>
      <c r="M142" s="662"/>
      <c r="N142" s="662"/>
      <c r="O142" s="662"/>
      <c r="S142" s="6"/>
      <c r="T142" s="6"/>
      <c r="U142" s="6"/>
      <c r="V142" s="6"/>
      <c r="W142" s="663"/>
      <c r="X142" s="663"/>
      <c r="Y142" s="663"/>
      <c r="Z142" s="663"/>
      <c r="AA142" s="663"/>
      <c r="AB142" s="663"/>
      <c r="AC142" s="663"/>
      <c r="AI142" s="6"/>
      <c r="AJ142" s="663"/>
      <c r="AK142" s="663"/>
      <c r="AL142" s="663"/>
      <c r="AM142" s="663"/>
      <c r="AN142" s="663"/>
      <c r="AO142" s="663"/>
      <c r="AP142" s="663"/>
      <c r="AQ142" s="663"/>
      <c r="AW142" s="6"/>
      <c r="AX142" s="663"/>
      <c r="AY142" s="663"/>
      <c r="AZ142" s="663"/>
      <c r="BA142" s="663"/>
      <c r="BB142" s="663"/>
      <c r="BC142" s="663"/>
      <c r="BD142" s="663"/>
      <c r="BE142" s="663"/>
      <c r="BL142" s="663"/>
      <c r="BM142" s="663"/>
      <c r="BN142" s="663"/>
      <c r="BO142" s="663"/>
      <c r="BP142" s="663"/>
      <c r="BQ142" s="663"/>
      <c r="BR142" s="663"/>
      <c r="BS142" s="663"/>
      <c r="BZ142" s="663"/>
      <c r="CA142" s="663"/>
      <c r="CB142" s="663"/>
      <c r="CC142" s="663"/>
      <c r="CD142" s="663"/>
      <c r="CE142" s="663"/>
      <c r="CF142" s="663"/>
      <c r="CG142" s="663"/>
      <c r="EA142" s="6"/>
    </row>
    <row r="143" spans="1:131" s="2" customFormat="1">
      <c r="A143" s="6"/>
      <c r="C143" s="6"/>
      <c r="D143" s="6"/>
      <c r="E143" s="6"/>
      <c r="F143" s="6"/>
      <c r="G143" s="663"/>
      <c r="H143" s="662"/>
      <c r="I143" s="662"/>
      <c r="J143" s="662"/>
      <c r="K143" s="662"/>
      <c r="L143" s="662"/>
      <c r="M143" s="662"/>
      <c r="N143" s="662"/>
      <c r="O143" s="662"/>
      <c r="S143" s="6"/>
      <c r="T143" s="6"/>
      <c r="U143" s="6"/>
      <c r="V143" s="6"/>
      <c r="W143" s="663"/>
      <c r="X143" s="663"/>
      <c r="Y143" s="663"/>
      <c r="Z143" s="663"/>
      <c r="AA143" s="663"/>
      <c r="AB143" s="663"/>
      <c r="AC143" s="663"/>
      <c r="AI143" s="6"/>
      <c r="AJ143" s="663"/>
      <c r="AK143" s="663"/>
      <c r="AL143" s="663"/>
      <c r="AM143" s="663"/>
      <c r="AN143" s="663"/>
      <c r="AO143" s="663"/>
      <c r="AP143" s="663"/>
      <c r="AQ143" s="663"/>
      <c r="AW143" s="6"/>
      <c r="AX143" s="663"/>
      <c r="AY143" s="663"/>
      <c r="AZ143" s="663"/>
      <c r="BA143" s="663"/>
      <c r="BB143" s="663"/>
      <c r="BC143" s="663"/>
      <c r="BD143" s="663"/>
      <c r="BE143" s="663"/>
      <c r="BL143" s="663"/>
      <c r="BM143" s="663"/>
      <c r="BN143" s="663"/>
      <c r="BO143" s="663"/>
      <c r="BP143" s="663"/>
      <c r="BQ143" s="663"/>
      <c r="BR143" s="663"/>
      <c r="BS143" s="663"/>
      <c r="BZ143" s="663"/>
      <c r="CA143" s="663"/>
      <c r="CB143" s="663"/>
      <c r="CC143" s="663"/>
      <c r="CD143" s="663"/>
      <c r="CE143" s="663"/>
      <c r="CF143" s="663"/>
      <c r="CG143" s="663"/>
      <c r="EA143" s="6"/>
    </row>
    <row r="144" spans="1:131" s="2" customFormat="1">
      <c r="A144" s="6"/>
      <c r="C144" s="6"/>
      <c r="D144" s="6"/>
      <c r="E144" s="6"/>
      <c r="F144" s="6"/>
      <c r="G144" s="663"/>
      <c r="H144" s="662"/>
      <c r="I144" s="662"/>
      <c r="J144" s="662"/>
      <c r="K144" s="662"/>
      <c r="L144" s="662"/>
      <c r="M144" s="662"/>
      <c r="N144" s="662"/>
      <c r="O144" s="662"/>
      <c r="S144" s="6"/>
      <c r="T144" s="6"/>
      <c r="U144" s="6"/>
      <c r="V144" s="6"/>
      <c r="W144" s="663"/>
      <c r="X144" s="663"/>
      <c r="Y144" s="663"/>
      <c r="Z144" s="663"/>
      <c r="AA144" s="663"/>
      <c r="AB144" s="663"/>
      <c r="AC144" s="663"/>
      <c r="AI144" s="6"/>
      <c r="AJ144" s="663"/>
      <c r="AK144" s="663"/>
      <c r="AL144" s="663"/>
      <c r="AM144" s="663"/>
      <c r="AN144" s="663"/>
      <c r="AO144" s="663"/>
      <c r="AP144" s="663"/>
      <c r="AQ144" s="663"/>
      <c r="AW144" s="6"/>
      <c r="AX144" s="663"/>
      <c r="AY144" s="663"/>
      <c r="AZ144" s="663"/>
      <c r="BA144" s="663"/>
      <c r="BB144" s="663"/>
      <c r="BC144" s="663"/>
      <c r="BD144" s="663"/>
      <c r="BE144" s="663"/>
      <c r="BL144" s="663"/>
      <c r="BM144" s="663"/>
      <c r="BN144" s="663"/>
      <c r="BO144" s="663"/>
      <c r="BP144" s="663"/>
      <c r="BQ144" s="663"/>
      <c r="BR144" s="663"/>
      <c r="BS144" s="663"/>
      <c r="BZ144" s="663"/>
      <c r="CA144" s="663"/>
      <c r="CB144" s="663"/>
      <c r="CC144" s="663"/>
      <c r="CD144" s="663"/>
      <c r="CE144" s="663"/>
      <c r="CF144" s="663"/>
      <c r="CG144" s="663"/>
      <c r="EA144" s="6"/>
    </row>
    <row r="145" spans="1:131" s="2" customFormat="1">
      <c r="A145" s="6"/>
      <c r="C145" s="6"/>
      <c r="D145" s="6"/>
      <c r="E145" s="6"/>
      <c r="F145" s="6"/>
      <c r="G145" s="663"/>
      <c r="H145" s="662"/>
      <c r="I145" s="662"/>
      <c r="J145" s="662"/>
      <c r="K145" s="662"/>
      <c r="L145" s="662"/>
      <c r="M145" s="662"/>
      <c r="N145" s="662"/>
      <c r="O145" s="662"/>
      <c r="S145" s="6"/>
      <c r="T145" s="6"/>
      <c r="U145" s="6"/>
      <c r="V145" s="6"/>
      <c r="W145" s="663"/>
      <c r="X145" s="663"/>
      <c r="Y145" s="663"/>
      <c r="Z145" s="663"/>
      <c r="AA145" s="663"/>
      <c r="AB145" s="663"/>
      <c r="AC145" s="663"/>
      <c r="AI145" s="6"/>
      <c r="AJ145" s="663"/>
      <c r="AK145" s="663"/>
      <c r="AL145" s="663"/>
      <c r="AM145" s="663"/>
      <c r="AN145" s="663"/>
      <c r="AO145" s="663"/>
      <c r="AP145" s="663"/>
      <c r="AQ145" s="663"/>
      <c r="AW145" s="6"/>
      <c r="AX145" s="663"/>
      <c r="AY145" s="663"/>
      <c r="AZ145" s="663"/>
      <c r="BA145" s="663"/>
      <c r="BB145" s="663"/>
      <c r="BC145" s="663"/>
      <c r="BD145" s="663"/>
      <c r="BE145" s="663"/>
      <c r="BL145" s="663"/>
      <c r="BM145" s="663"/>
      <c r="BN145" s="663"/>
      <c r="BO145" s="663"/>
      <c r="BP145" s="663"/>
      <c r="BQ145" s="663"/>
      <c r="BR145" s="663"/>
      <c r="BS145" s="663"/>
      <c r="BZ145" s="663"/>
      <c r="CA145" s="663"/>
      <c r="CB145" s="663"/>
      <c r="CC145" s="663"/>
      <c r="CD145" s="663"/>
      <c r="CE145" s="663"/>
      <c r="CF145" s="663"/>
      <c r="CG145" s="663"/>
      <c r="EA145" s="6"/>
    </row>
    <row r="146" spans="1:131" s="2" customFormat="1">
      <c r="A146" s="6"/>
      <c r="C146" s="6"/>
      <c r="D146" s="6"/>
      <c r="E146" s="6"/>
      <c r="F146" s="6"/>
      <c r="G146" s="663"/>
      <c r="H146" s="662"/>
      <c r="I146" s="662"/>
      <c r="J146" s="662"/>
      <c r="K146" s="662"/>
      <c r="L146" s="662"/>
      <c r="M146" s="662"/>
      <c r="N146" s="662"/>
      <c r="O146" s="662"/>
      <c r="S146" s="6"/>
      <c r="T146" s="6"/>
      <c r="U146" s="6"/>
      <c r="V146" s="6"/>
      <c r="W146" s="663"/>
      <c r="X146" s="663"/>
      <c r="Y146" s="663"/>
      <c r="Z146" s="663"/>
      <c r="AA146" s="663"/>
      <c r="AB146" s="663"/>
      <c r="AC146" s="663"/>
      <c r="AI146" s="6"/>
      <c r="AJ146" s="663"/>
      <c r="AK146" s="663"/>
      <c r="AL146" s="663"/>
      <c r="AM146" s="663"/>
      <c r="AN146" s="663"/>
      <c r="AO146" s="663"/>
      <c r="AP146" s="663"/>
      <c r="AQ146" s="663"/>
      <c r="AW146" s="6"/>
      <c r="AX146" s="663"/>
      <c r="AY146" s="663"/>
      <c r="AZ146" s="663"/>
      <c r="BA146" s="663"/>
      <c r="BB146" s="663"/>
      <c r="BC146" s="663"/>
      <c r="BD146" s="663"/>
      <c r="BE146" s="663"/>
      <c r="BL146" s="663"/>
      <c r="BM146" s="663"/>
      <c r="BN146" s="663"/>
      <c r="BO146" s="663"/>
      <c r="BP146" s="663"/>
      <c r="BQ146" s="663"/>
      <c r="BR146" s="663"/>
      <c r="BS146" s="663"/>
      <c r="BZ146" s="663"/>
      <c r="CA146" s="663"/>
      <c r="CB146" s="663"/>
      <c r="CC146" s="663"/>
      <c r="CD146" s="663"/>
      <c r="CE146" s="663"/>
      <c r="CF146" s="663"/>
      <c r="CG146" s="663"/>
      <c r="EA146" s="6"/>
    </row>
    <row r="147" spans="1:131" s="2" customFormat="1">
      <c r="A147" s="6"/>
      <c r="C147" s="6"/>
      <c r="D147" s="6"/>
      <c r="E147" s="6"/>
      <c r="F147" s="6"/>
      <c r="G147" s="663"/>
      <c r="H147" s="662"/>
      <c r="I147" s="662"/>
      <c r="J147" s="662"/>
      <c r="K147" s="662"/>
      <c r="L147" s="662"/>
      <c r="M147" s="662"/>
      <c r="N147" s="662"/>
      <c r="O147" s="662"/>
      <c r="S147" s="6"/>
      <c r="T147" s="6"/>
      <c r="U147" s="6"/>
      <c r="V147" s="6"/>
      <c r="W147" s="663"/>
      <c r="X147" s="663"/>
      <c r="Y147" s="663"/>
      <c r="Z147" s="663"/>
      <c r="AA147" s="663"/>
      <c r="AB147" s="663"/>
      <c r="AC147" s="663"/>
      <c r="AI147" s="6"/>
      <c r="AJ147" s="663"/>
      <c r="AK147" s="663"/>
      <c r="AL147" s="663"/>
      <c r="AM147" s="663"/>
      <c r="AN147" s="663"/>
      <c r="AO147" s="663"/>
      <c r="AP147" s="663"/>
      <c r="AQ147" s="663"/>
      <c r="AW147" s="6"/>
      <c r="AX147" s="663"/>
      <c r="AY147" s="663"/>
      <c r="AZ147" s="663"/>
      <c r="BA147" s="663"/>
      <c r="BB147" s="663"/>
      <c r="BC147" s="663"/>
      <c r="BD147" s="663"/>
      <c r="BE147" s="663"/>
      <c r="BL147" s="663"/>
      <c r="BM147" s="663"/>
      <c r="BN147" s="663"/>
      <c r="BO147" s="663"/>
      <c r="BP147" s="663"/>
      <c r="BQ147" s="663"/>
      <c r="BR147" s="663"/>
      <c r="BS147" s="663"/>
      <c r="BZ147" s="663"/>
      <c r="CA147" s="663"/>
      <c r="CB147" s="663"/>
      <c r="CC147" s="663"/>
      <c r="CD147" s="663"/>
      <c r="CE147" s="663"/>
      <c r="CF147" s="663"/>
      <c r="CG147" s="663"/>
      <c r="EA147" s="6"/>
    </row>
    <row r="148" spans="1:131" s="2" customFormat="1">
      <c r="A148" s="6"/>
      <c r="C148" s="6"/>
      <c r="D148" s="6"/>
      <c r="E148" s="6"/>
      <c r="F148" s="6"/>
      <c r="G148" s="663"/>
      <c r="H148" s="662"/>
      <c r="I148" s="662"/>
      <c r="J148" s="662"/>
      <c r="K148" s="662"/>
      <c r="L148" s="662"/>
      <c r="M148" s="662"/>
      <c r="N148" s="662"/>
      <c r="O148" s="662"/>
      <c r="S148" s="6"/>
      <c r="T148" s="6"/>
      <c r="U148" s="6"/>
      <c r="V148" s="6"/>
      <c r="W148" s="663"/>
      <c r="X148" s="663"/>
      <c r="Y148" s="663"/>
      <c r="Z148" s="663"/>
      <c r="AA148" s="663"/>
      <c r="AB148" s="663"/>
      <c r="AC148" s="663"/>
      <c r="AI148" s="6"/>
      <c r="AJ148" s="663"/>
      <c r="AK148" s="663"/>
      <c r="AL148" s="663"/>
      <c r="AM148" s="663"/>
      <c r="AN148" s="663"/>
      <c r="AO148" s="663"/>
      <c r="AP148" s="663"/>
      <c r="AQ148" s="663"/>
      <c r="AW148" s="6"/>
      <c r="AX148" s="663"/>
      <c r="AY148" s="663"/>
      <c r="AZ148" s="663"/>
      <c r="BA148" s="663"/>
      <c r="BB148" s="663"/>
      <c r="BC148" s="663"/>
      <c r="BD148" s="663"/>
      <c r="BE148" s="663"/>
      <c r="BL148" s="663"/>
      <c r="BM148" s="663"/>
      <c r="BN148" s="663"/>
      <c r="BO148" s="663"/>
      <c r="BP148" s="663"/>
      <c r="BQ148" s="663"/>
      <c r="BR148" s="663"/>
      <c r="BS148" s="663"/>
      <c r="BZ148" s="663"/>
      <c r="CA148" s="663"/>
      <c r="CB148" s="663"/>
      <c r="CC148" s="663"/>
      <c r="CD148" s="663"/>
      <c r="CE148" s="663"/>
      <c r="CF148" s="663"/>
      <c r="CG148" s="663"/>
      <c r="EA148" s="6"/>
    </row>
    <row r="149" spans="1:131" s="2" customFormat="1">
      <c r="A149" s="6"/>
      <c r="C149" s="6"/>
      <c r="D149" s="6"/>
      <c r="E149" s="6"/>
      <c r="F149" s="6"/>
      <c r="G149" s="663"/>
      <c r="H149" s="662"/>
      <c r="I149" s="662"/>
      <c r="J149" s="662"/>
      <c r="K149" s="662"/>
      <c r="L149" s="662"/>
      <c r="M149" s="662"/>
      <c r="N149" s="662"/>
      <c r="O149" s="662"/>
      <c r="S149" s="6"/>
      <c r="T149" s="6"/>
      <c r="U149" s="6"/>
      <c r="V149" s="6"/>
      <c r="W149" s="663"/>
      <c r="X149" s="663"/>
      <c r="Y149" s="663"/>
      <c r="Z149" s="663"/>
      <c r="AA149" s="663"/>
      <c r="AB149" s="663"/>
      <c r="AC149" s="663"/>
      <c r="AI149" s="6"/>
      <c r="AJ149" s="663"/>
      <c r="AK149" s="663"/>
      <c r="AL149" s="663"/>
      <c r="AM149" s="663"/>
      <c r="AN149" s="663"/>
      <c r="AO149" s="663"/>
      <c r="AP149" s="663"/>
      <c r="AQ149" s="663"/>
      <c r="AW149" s="6"/>
      <c r="AX149" s="663"/>
      <c r="AY149" s="663"/>
      <c r="AZ149" s="663"/>
      <c r="BA149" s="663"/>
      <c r="BB149" s="663"/>
      <c r="BC149" s="663"/>
      <c r="BD149" s="663"/>
      <c r="BE149" s="663"/>
      <c r="BL149" s="663"/>
      <c r="BM149" s="663"/>
      <c r="BN149" s="663"/>
      <c r="BO149" s="663"/>
      <c r="BP149" s="663"/>
      <c r="BQ149" s="663"/>
      <c r="BR149" s="663"/>
      <c r="BS149" s="663"/>
      <c r="BZ149" s="663"/>
      <c r="CA149" s="663"/>
      <c r="CB149" s="663"/>
      <c r="CC149" s="663"/>
      <c r="CD149" s="663"/>
      <c r="CE149" s="663"/>
      <c r="CF149" s="663"/>
      <c r="CG149" s="663"/>
      <c r="EA149" s="6"/>
    </row>
    <row r="150" spans="1:131" s="2" customFormat="1">
      <c r="A150" s="6"/>
      <c r="C150" s="6"/>
      <c r="D150" s="6"/>
      <c r="E150" s="6"/>
      <c r="F150" s="6"/>
      <c r="G150" s="663"/>
      <c r="H150" s="662"/>
      <c r="I150" s="662"/>
      <c r="J150" s="662"/>
      <c r="K150" s="662"/>
      <c r="L150" s="662"/>
      <c r="M150" s="662"/>
      <c r="N150" s="662"/>
      <c r="O150" s="662"/>
      <c r="S150" s="6"/>
      <c r="T150" s="6"/>
      <c r="U150" s="6"/>
      <c r="V150" s="6"/>
      <c r="W150" s="663"/>
      <c r="X150" s="663"/>
      <c r="Y150" s="663"/>
      <c r="Z150" s="663"/>
      <c r="AA150" s="663"/>
      <c r="AB150" s="663"/>
      <c r="AC150" s="663"/>
      <c r="AI150" s="6"/>
      <c r="AJ150" s="663"/>
      <c r="AK150" s="663"/>
      <c r="AL150" s="663"/>
      <c r="AM150" s="663"/>
      <c r="AN150" s="663"/>
      <c r="AO150" s="663"/>
      <c r="AP150" s="663"/>
      <c r="AQ150" s="663"/>
      <c r="AW150" s="6"/>
      <c r="AX150" s="663"/>
      <c r="AY150" s="663"/>
      <c r="AZ150" s="663"/>
      <c r="BA150" s="663"/>
      <c r="BB150" s="663"/>
      <c r="BC150" s="663"/>
      <c r="BD150" s="663"/>
      <c r="BE150" s="663"/>
      <c r="BL150" s="663"/>
      <c r="BM150" s="663"/>
      <c r="BN150" s="663"/>
      <c r="BO150" s="663"/>
      <c r="BP150" s="663"/>
      <c r="BQ150" s="663"/>
      <c r="BR150" s="663"/>
      <c r="BS150" s="663"/>
      <c r="BZ150" s="663"/>
      <c r="CA150" s="663"/>
      <c r="CB150" s="663"/>
      <c r="CC150" s="663"/>
      <c r="CD150" s="663"/>
      <c r="CE150" s="663"/>
      <c r="CF150" s="663"/>
      <c r="CG150" s="663"/>
      <c r="EA150" s="6"/>
    </row>
    <row r="151" spans="1:131" s="2" customFormat="1">
      <c r="A151" s="6"/>
      <c r="C151" s="6"/>
      <c r="D151" s="6"/>
      <c r="E151" s="6"/>
      <c r="F151" s="6"/>
      <c r="G151" s="663"/>
      <c r="H151" s="662"/>
      <c r="I151" s="662"/>
      <c r="J151" s="662"/>
      <c r="K151" s="662"/>
      <c r="L151" s="662"/>
      <c r="M151" s="662"/>
      <c r="N151" s="662"/>
      <c r="O151" s="662"/>
      <c r="S151" s="6"/>
      <c r="T151" s="6"/>
      <c r="U151" s="6"/>
      <c r="V151" s="6"/>
      <c r="W151" s="663"/>
      <c r="X151" s="663"/>
      <c r="Y151" s="663"/>
      <c r="Z151" s="663"/>
      <c r="AA151" s="663"/>
      <c r="AB151" s="663"/>
      <c r="AC151" s="663"/>
      <c r="AI151" s="6"/>
      <c r="AJ151" s="663"/>
      <c r="AK151" s="663"/>
      <c r="AL151" s="663"/>
      <c r="AM151" s="663"/>
      <c r="AN151" s="663"/>
      <c r="AO151" s="663"/>
      <c r="AP151" s="663"/>
      <c r="AQ151" s="663"/>
      <c r="AW151" s="6"/>
      <c r="AX151" s="663"/>
      <c r="AY151" s="663"/>
      <c r="AZ151" s="663"/>
      <c r="BA151" s="663"/>
      <c r="BB151" s="663"/>
      <c r="BC151" s="663"/>
      <c r="BD151" s="663"/>
      <c r="BE151" s="663"/>
      <c r="BL151" s="663"/>
      <c r="BM151" s="663"/>
      <c r="BN151" s="663"/>
      <c r="BO151" s="663"/>
      <c r="BP151" s="663"/>
      <c r="BQ151" s="663"/>
      <c r="BR151" s="663"/>
      <c r="BS151" s="663"/>
      <c r="BZ151" s="663"/>
      <c r="CA151" s="663"/>
      <c r="CB151" s="663"/>
      <c r="CC151" s="663"/>
      <c r="CD151" s="663"/>
      <c r="CE151" s="663"/>
      <c r="CF151" s="663"/>
      <c r="CG151" s="663"/>
      <c r="EA151" s="6"/>
    </row>
    <row r="152" spans="1:131" s="2" customFormat="1">
      <c r="A152" s="6"/>
      <c r="C152" s="6"/>
      <c r="D152" s="6"/>
      <c r="E152" s="6"/>
      <c r="F152" s="6"/>
      <c r="G152" s="663"/>
      <c r="H152" s="662"/>
      <c r="I152" s="662"/>
      <c r="J152" s="662"/>
      <c r="K152" s="662"/>
      <c r="L152" s="662"/>
      <c r="M152" s="662"/>
      <c r="N152" s="662"/>
      <c r="O152" s="662"/>
      <c r="S152" s="6"/>
      <c r="T152" s="6"/>
      <c r="U152" s="6"/>
      <c r="V152" s="6"/>
      <c r="W152" s="663"/>
      <c r="X152" s="663"/>
      <c r="Y152" s="663"/>
      <c r="Z152" s="663"/>
      <c r="AA152" s="663"/>
      <c r="AB152" s="663"/>
      <c r="AC152" s="663"/>
      <c r="AI152" s="6"/>
      <c r="AJ152" s="663"/>
      <c r="AK152" s="663"/>
      <c r="AL152" s="663"/>
      <c r="AM152" s="663"/>
      <c r="AN152" s="663"/>
      <c r="AO152" s="663"/>
      <c r="AP152" s="663"/>
      <c r="AQ152" s="663"/>
      <c r="AW152" s="6"/>
      <c r="AX152" s="663"/>
      <c r="AY152" s="663"/>
      <c r="AZ152" s="663"/>
      <c r="BA152" s="663"/>
      <c r="BB152" s="663"/>
      <c r="BC152" s="663"/>
      <c r="BD152" s="663"/>
      <c r="BE152" s="663"/>
      <c r="BL152" s="663"/>
      <c r="BM152" s="663"/>
      <c r="BN152" s="663"/>
      <c r="BO152" s="663"/>
      <c r="BP152" s="663"/>
      <c r="BQ152" s="663"/>
      <c r="BR152" s="663"/>
      <c r="BS152" s="663"/>
      <c r="BZ152" s="663"/>
      <c r="CA152" s="663"/>
      <c r="CB152" s="663"/>
      <c r="CC152" s="663"/>
      <c r="CD152" s="663"/>
      <c r="CE152" s="663"/>
      <c r="CF152" s="663"/>
      <c r="CG152" s="663"/>
      <c r="EA152" s="6"/>
    </row>
    <row r="153" spans="1:131" s="2" customFormat="1">
      <c r="A153" s="6"/>
      <c r="C153" s="6"/>
      <c r="D153" s="6"/>
      <c r="E153" s="6"/>
      <c r="F153" s="6"/>
      <c r="G153" s="663"/>
      <c r="H153" s="662"/>
      <c r="I153" s="662"/>
      <c r="J153" s="662"/>
      <c r="K153" s="662"/>
      <c r="L153" s="662"/>
      <c r="M153" s="662"/>
      <c r="N153" s="662"/>
      <c r="O153" s="662"/>
      <c r="S153" s="6"/>
      <c r="T153" s="6"/>
      <c r="U153" s="6"/>
      <c r="V153" s="6"/>
      <c r="W153" s="663"/>
      <c r="X153" s="663"/>
      <c r="Y153" s="663"/>
      <c r="Z153" s="663"/>
      <c r="AA153" s="663"/>
      <c r="AB153" s="663"/>
      <c r="AC153" s="663"/>
      <c r="AI153" s="6"/>
      <c r="AJ153" s="663"/>
      <c r="AK153" s="663"/>
      <c r="AL153" s="663"/>
      <c r="AM153" s="663"/>
      <c r="AN153" s="663"/>
      <c r="AO153" s="663"/>
      <c r="AP153" s="663"/>
      <c r="AQ153" s="663"/>
      <c r="AW153" s="6"/>
      <c r="AX153" s="663"/>
      <c r="AY153" s="663"/>
      <c r="AZ153" s="663"/>
      <c r="BA153" s="663"/>
      <c r="BB153" s="663"/>
      <c r="BC153" s="663"/>
      <c r="BD153" s="663"/>
      <c r="BE153" s="663"/>
      <c r="BL153" s="663"/>
      <c r="BM153" s="663"/>
      <c r="BN153" s="663"/>
      <c r="BO153" s="663"/>
      <c r="BP153" s="663"/>
      <c r="BQ153" s="663"/>
      <c r="BR153" s="663"/>
      <c r="BS153" s="663"/>
      <c r="BZ153" s="663"/>
      <c r="CA153" s="663"/>
      <c r="CB153" s="663"/>
      <c r="CC153" s="663"/>
      <c r="CD153" s="663"/>
      <c r="CE153" s="663"/>
      <c r="CF153" s="663"/>
      <c r="CG153" s="663"/>
      <c r="EA153" s="6"/>
    </row>
    <row r="154" spans="1:131" s="2" customFormat="1">
      <c r="A154" s="6"/>
      <c r="C154" s="6"/>
      <c r="D154" s="6"/>
      <c r="E154" s="6"/>
      <c r="F154" s="6"/>
      <c r="G154" s="663"/>
      <c r="H154" s="662"/>
      <c r="I154" s="662"/>
      <c r="J154" s="662"/>
      <c r="K154" s="662"/>
      <c r="L154" s="662"/>
      <c r="M154" s="662"/>
      <c r="N154" s="662"/>
      <c r="O154" s="662"/>
      <c r="S154" s="6"/>
      <c r="T154" s="6"/>
      <c r="U154" s="6"/>
      <c r="V154" s="6"/>
      <c r="W154" s="663"/>
      <c r="X154" s="663"/>
      <c r="Y154" s="663"/>
      <c r="Z154" s="663"/>
      <c r="AA154" s="663"/>
      <c r="AB154" s="663"/>
      <c r="AC154" s="663"/>
      <c r="AI154" s="6"/>
      <c r="AJ154" s="663"/>
      <c r="AK154" s="663"/>
      <c r="AL154" s="663"/>
      <c r="AM154" s="663"/>
      <c r="AN154" s="663"/>
      <c r="AO154" s="663"/>
      <c r="AP154" s="663"/>
      <c r="AQ154" s="663"/>
      <c r="AW154" s="6"/>
      <c r="AX154" s="663"/>
      <c r="AY154" s="663"/>
      <c r="AZ154" s="663"/>
      <c r="BA154" s="663"/>
      <c r="BB154" s="663"/>
      <c r="BC154" s="663"/>
      <c r="BD154" s="663"/>
      <c r="BE154" s="663"/>
      <c r="BL154" s="663"/>
      <c r="BM154" s="663"/>
      <c r="BN154" s="663"/>
      <c r="BO154" s="663"/>
      <c r="BP154" s="663"/>
      <c r="BQ154" s="663"/>
      <c r="BR154" s="663"/>
      <c r="BS154" s="663"/>
      <c r="BZ154" s="663"/>
      <c r="CA154" s="663"/>
      <c r="CB154" s="663"/>
      <c r="CC154" s="663"/>
      <c r="CD154" s="663"/>
      <c r="CE154" s="663"/>
      <c r="CF154" s="663"/>
      <c r="CG154" s="663"/>
      <c r="EA154" s="6"/>
    </row>
    <row r="155" spans="1:131" s="2" customFormat="1">
      <c r="A155" s="6"/>
      <c r="C155" s="6"/>
      <c r="D155" s="6"/>
      <c r="E155" s="6"/>
      <c r="F155" s="6"/>
      <c r="G155" s="663"/>
      <c r="H155" s="662"/>
      <c r="I155" s="662"/>
      <c r="J155" s="662"/>
      <c r="K155" s="662"/>
      <c r="L155" s="662"/>
      <c r="M155" s="662"/>
      <c r="N155" s="662"/>
      <c r="O155" s="662"/>
      <c r="S155" s="6"/>
      <c r="T155" s="6"/>
      <c r="U155" s="6"/>
      <c r="V155" s="6"/>
      <c r="W155" s="663"/>
      <c r="X155" s="663"/>
      <c r="Y155" s="663"/>
      <c r="Z155" s="663"/>
      <c r="AA155" s="663"/>
      <c r="AB155" s="663"/>
      <c r="AC155" s="663"/>
      <c r="AI155" s="6"/>
      <c r="AJ155" s="663"/>
      <c r="AK155" s="663"/>
      <c r="AL155" s="663"/>
      <c r="AM155" s="663"/>
      <c r="AN155" s="663"/>
      <c r="AO155" s="663"/>
      <c r="AP155" s="663"/>
      <c r="AQ155" s="663"/>
      <c r="AW155" s="6"/>
      <c r="AX155" s="663"/>
      <c r="AY155" s="663"/>
      <c r="AZ155" s="663"/>
      <c r="BA155" s="663"/>
      <c r="BB155" s="663"/>
      <c r="BC155" s="663"/>
      <c r="BD155" s="663"/>
      <c r="BE155" s="663"/>
      <c r="BL155" s="663"/>
      <c r="BM155" s="663"/>
      <c r="BN155" s="663"/>
      <c r="BO155" s="663"/>
      <c r="BP155" s="663"/>
      <c r="BQ155" s="663"/>
      <c r="BR155" s="663"/>
      <c r="BS155" s="663"/>
      <c r="BZ155" s="663"/>
      <c r="CA155" s="663"/>
      <c r="CB155" s="663"/>
      <c r="CC155" s="663"/>
      <c r="CD155" s="663"/>
      <c r="CE155" s="663"/>
      <c r="CF155" s="663"/>
      <c r="CG155" s="663"/>
      <c r="EA155" s="6"/>
    </row>
    <row r="156" spans="1:131" s="2" customFormat="1">
      <c r="A156" s="6"/>
      <c r="C156" s="6"/>
      <c r="D156" s="6"/>
      <c r="E156" s="6"/>
      <c r="F156" s="6"/>
      <c r="G156" s="663"/>
      <c r="H156" s="662"/>
      <c r="I156" s="662"/>
      <c r="J156" s="662"/>
      <c r="K156" s="662"/>
      <c r="L156" s="662"/>
      <c r="M156" s="662"/>
      <c r="N156" s="662"/>
      <c r="O156" s="662"/>
      <c r="S156" s="6"/>
      <c r="T156" s="6"/>
      <c r="U156" s="6"/>
      <c r="V156" s="6"/>
      <c r="W156" s="663"/>
      <c r="X156" s="663"/>
      <c r="Y156" s="663"/>
      <c r="Z156" s="663"/>
      <c r="AA156" s="663"/>
      <c r="AB156" s="663"/>
      <c r="AC156" s="663"/>
      <c r="AI156" s="6"/>
      <c r="AJ156" s="663"/>
      <c r="AK156" s="663"/>
      <c r="AL156" s="663"/>
      <c r="AM156" s="663"/>
      <c r="AN156" s="663"/>
      <c r="AO156" s="663"/>
      <c r="AP156" s="663"/>
      <c r="AQ156" s="663"/>
      <c r="AW156" s="6"/>
      <c r="AX156" s="663"/>
      <c r="AY156" s="663"/>
      <c r="AZ156" s="663"/>
      <c r="BA156" s="663"/>
      <c r="BB156" s="663"/>
      <c r="BC156" s="663"/>
      <c r="BD156" s="663"/>
      <c r="BE156" s="663"/>
      <c r="BL156" s="663"/>
      <c r="BM156" s="663"/>
      <c r="BN156" s="663"/>
      <c r="BO156" s="663"/>
      <c r="BP156" s="663"/>
      <c r="BQ156" s="663"/>
      <c r="BR156" s="663"/>
      <c r="BS156" s="663"/>
      <c r="BZ156" s="663"/>
      <c r="CA156" s="663"/>
      <c r="CB156" s="663"/>
      <c r="CC156" s="663"/>
      <c r="CD156" s="663"/>
      <c r="CE156" s="663"/>
      <c r="CF156" s="663"/>
      <c r="CG156" s="663"/>
      <c r="EA156" s="6"/>
    </row>
    <row r="157" spans="1:131" s="2" customFormat="1">
      <c r="A157" s="6"/>
      <c r="C157" s="6"/>
      <c r="D157" s="6"/>
      <c r="E157" s="6"/>
      <c r="F157" s="6"/>
      <c r="G157" s="663"/>
      <c r="H157" s="662"/>
      <c r="I157" s="662"/>
      <c r="J157" s="662"/>
      <c r="K157" s="662"/>
      <c r="L157" s="662"/>
      <c r="M157" s="662"/>
      <c r="N157" s="662"/>
      <c r="O157" s="662"/>
      <c r="S157" s="6"/>
      <c r="T157" s="6"/>
      <c r="U157" s="6"/>
      <c r="V157" s="6"/>
      <c r="W157" s="663"/>
      <c r="X157" s="663"/>
      <c r="Y157" s="663"/>
      <c r="Z157" s="663"/>
      <c r="AA157" s="663"/>
      <c r="AB157" s="663"/>
      <c r="AC157" s="663"/>
      <c r="AI157" s="6"/>
      <c r="AJ157" s="663"/>
      <c r="AK157" s="663"/>
      <c r="AL157" s="663"/>
      <c r="AM157" s="663"/>
      <c r="AN157" s="663"/>
      <c r="AO157" s="663"/>
      <c r="AP157" s="663"/>
      <c r="AQ157" s="663"/>
      <c r="AW157" s="6"/>
      <c r="AX157" s="663"/>
      <c r="AY157" s="663"/>
      <c r="AZ157" s="663"/>
      <c r="BA157" s="663"/>
      <c r="BB157" s="663"/>
      <c r="BC157" s="663"/>
      <c r="BD157" s="663"/>
      <c r="BE157" s="663"/>
      <c r="BL157" s="663"/>
      <c r="BM157" s="663"/>
      <c r="BN157" s="663"/>
      <c r="BO157" s="663"/>
      <c r="BP157" s="663"/>
      <c r="BQ157" s="663"/>
      <c r="BR157" s="663"/>
      <c r="BS157" s="663"/>
      <c r="BZ157" s="663"/>
      <c r="CA157" s="663"/>
      <c r="CB157" s="663"/>
      <c r="CC157" s="663"/>
      <c r="CD157" s="663"/>
      <c r="CE157" s="663"/>
      <c r="CF157" s="663"/>
      <c r="CG157" s="663"/>
      <c r="EA157" s="6"/>
    </row>
    <row r="158" spans="1:131" s="2" customFormat="1">
      <c r="A158" s="6"/>
      <c r="C158" s="6"/>
      <c r="D158" s="6"/>
      <c r="E158" s="6"/>
      <c r="F158" s="6"/>
      <c r="G158" s="663"/>
      <c r="H158" s="662"/>
      <c r="I158" s="662"/>
      <c r="J158" s="662"/>
      <c r="K158" s="662"/>
      <c r="L158" s="662"/>
      <c r="M158" s="662"/>
      <c r="N158" s="662"/>
      <c r="O158" s="662"/>
      <c r="S158" s="6"/>
      <c r="T158" s="6"/>
      <c r="U158" s="6"/>
      <c r="V158" s="6"/>
      <c r="W158" s="663"/>
      <c r="X158" s="663"/>
      <c r="Y158" s="663"/>
      <c r="Z158" s="663"/>
      <c r="AA158" s="663"/>
      <c r="AB158" s="663"/>
      <c r="AC158" s="663"/>
      <c r="AI158" s="6"/>
      <c r="AJ158" s="663"/>
      <c r="AK158" s="663"/>
      <c r="AL158" s="663"/>
      <c r="AM158" s="663"/>
      <c r="AN158" s="663"/>
      <c r="AO158" s="663"/>
      <c r="AP158" s="663"/>
      <c r="AQ158" s="663"/>
      <c r="AW158" s="6"/>
      <c r="AX158" s="663"/>
      <c r="AY158" s="663"/>
      <c r="AZ158" s="663"/>
      <c r="BA158" s="663"/>
      <c r="BB158" s="663"/>
      <c r="BC158" s="663"/>
      <c r="BD158" s="663"/>
      <c r="BE158" s="663"/>
      <c r="BL158" s="663"/>
      <c r="BM158" s="663"/>
      <c r="BN158" s="663"/>
      <c r="BO158" s="663"/>
      <c r="BP158" s="663"/>
      <c r="BQ158" s="663"/>
      <c r="BR158" s="663"/>
      <c r="BS158" s="663"/>
      <c r="BZ158" s="663"/>
      <c r="CA158" s="663"/>
      <c r="CB158" s="663"/>
      <c r="CC158" s="663"/>
      <c r="CD158" s="663"/>
      <c r="CE158" s="663"/>
      <c r="CF158" s="663"/>
      <c r="CG158" s="663"/>
      <c r="EA158" s="6"/>
    </row>
    <row r="159" spans="1:131" s="2" customFormat="1">
      <c r="A159" s="6"/>
      <c r="C159" s="6"/>
      <c r="D159" s="6"/>
      <c r="E159" s="6"/>
      <c r="F159" s="6"/>
      <c r="G159" s="663"/>
      <c r="H159" s="662"/>
      <c r="I159" s="662"/>
      <c r="J159" s="662"/>
      <c r="K159" s="662"/>
      <c r="L159" s="662"/>
      <c r="M159" s="662"/>
      <c r="N159" s="662"/>
      <c r="O159" s="662"/>
      <c r="S159" s="6"/>
      <c r="T159" s="6"/>
      <c r="U159" s="6"/>
      <c r="V159" s="6"/>
      <c r="W159" s="663"/>
      <c r="X159" s="663"/>
      <c r="Y159" s="663"/>
      <c r="Z159" s="663"/>
      <c r="AA159" s="663"/>
      <c r="AB159" s="663"/>
      <c r="AC159" s="663"/>
      <c r="AI159" s="6"/>
      <c r="AJ159" s="663"/>
      <c r="AK159" s="663"/>
      <c r="AL159" s="663"/>
      <c r="AM159" s="663"/>
      <c r="AN159" s="663"/>
      <c r="AO159" s="663"/>
      <c r="AP159" s="663"/>
      <c r="AQ159" s="663"/>
      <c r="AW159" s="6"/>
      <c r="AX159" s="663"/>
      <c r="AY159" s="663"/>
      <c r="AZ159" s="663"/>
      <c r="BA159" s="663"/>
      <c r="BB159" s="663"/>
      <c r="BC159" s="663"/>
      <c r="BD159" s="663"/>
      <c r="BE159" s="663"/>
      <c r="BL159" s="663"/>
      <c r="BM159" s="663"/>
      <c r="BN159" s="663"/>
      <c r="BO159" s="663"/>
      <c r="BP159" s="663"/>
      <c r="BQ159" s="663"/>
      <c r="BR159" s="663"/>
      <c r="BS159" s="663"/>
      <c r="BZ159" s="663"/>
      <c r="CA159" s="663"/>
      <c r="CB159" s="663"/>
      <c r="CC159" s="663"/>
      <c r="CD159" s="663"/>
      <c r="CE159" s="663"/>
      <c r="CF159" s="663"/>
      <c r="CG159" s="663"/>
      <c r="EA159" s="6"/>
    </row>
    <row r="160" spans="1:131" s="2" customFormat="1">
      <c r="A160" s="6"/>
      <c r="C160" s="6"/>
      <c r="D160" s="6"/>
      <c r="E160" s="6"/>
      <c r="F160" s="6"/>
      <c r="G160" s="663"/>
      <c r="H160" s="662"/>
      <c r="I160" s="662"/>
      <c r="J160" s="662"/>
      <c r="K160" s="662"/>
      <c r="L160" s="662"/>
      <c r="M160" s="662"/>
      <c r="N160" s="662"/>
      <c r="O160" s="662"/>
      <c r="S160" s="6"/>
      <c r="T160" s="6"/>
      <c r="U160" s="6"/>
      <c r="V160" s="6"/>
      <c r="W160" s="663"/>
      <c r="X160" s="663"/>
      <c r="Y160" s="663"/>
      <c r="Z160" s="663"/>
      <c r="AA160" s="663"/>
      <c r="AB160" s="663"/>
      <c r="AC160" s="663"/>
      <c r="AI160" s="6"/>
      <c r="AJ160" s="663"/>
      <c r="AK160" s="663"/>
      <c r="AL160" s="663"/>
      <c r="AM160" s="663"/>
      <c r="AN160" s="663"/>
      <c r="AO160" s="663"/>
      <c r="AP160" s="663"/>
      <c r="AQ160" s="663"/>
      <c r="AW160" s="6"/>
      <c r="AX160" s="663"/>
      <c r="AY160" s="663"/>
      <c r="AZ160" s="663"/>
      <c r="BA160" s="663"/>
      <c r="BB160" s="663"/>
      <c r="BC160" s="663"/>
      <c r="BD160" s="663"/>
      <c r="BE160" s="663"/>
      <c r="BL160" s="663"/>
      <c r="BM160" s="663"/>
      <c r="BN160" s="663"/>
      <c r="BO160" s="663"/>
      <c r="BP160" s="663"/>
      <c r="BQ160" s="663"/>
      <c r="BR160" s="663"/>
      <c r="BS160" s="663"/>
      <c r="BZ160" s="663"/>
      <c r="CA160" s="663"/>
      <c r="CB160" s="663"/>
      <c r="CC160" s="663"/>
      <c r="CD160" s="663"/>
      <c r="CE160" s="663"/>
      <c r="CF160" s="663"/>
      <c r="CG160" s="663"/>
      <c r="EA160" s="6"/>
    </row>
    <row r="161" spans="1:131" s="2" customFormat="1">
      <c r="A161" s="6"/>
      <c r="C161" s="6"/>
      <c r="D161" s="6"/>
      <c r="E161" s="6"/>
      <c r="F161" s="6"/>
      <c r="G161" s="663"/>
      <c r="H161" s="662"/>
      <c r="I161" s="662"/>
      <c r="J161" s="662"/>
      <c r="K161" s="662"/>
      <c r="L161" s="662"/>
      <c r="M161" s="662"/>
      <c r="N161" s="662"/>
      <c r="O161" s="662"/>
      <c r="S161" s="6"/>
      <c r="T161" s="6"/>
      <c r="U161" s="6"/>
      <c r="V161" s="6"/>
      <c r="W161" s="663"/>
      <c r="X161" s="663"/>
      <c r="Y161" s="663"/>
      <c r="Z161" s="663"/>
      <c r="AA161" s="663"/>
      <c r="AB161" s="663"/>
      <c r="AC161" s="663"/>
      <c r="AI161" s="6"/>
      <c r="AJ161" s="663"/>
      <c r="AK161" s="663"/>
      <c r="AL161" s="663"/>
      <c r="AM161" s="663"/>
      <c r="AN161" s="663"/>
      <c r="AO161" s="663"/>
      <c r="AP161" s="663"/>
      <c r="AQ161" s="663"/>
      <c r="AW161" s="6"/>
      <c r="AX161" s="663"/>
      <c r="AY161" s="663"/>
      <c r="AZ161" s="663"/>
      <c r="BA161" s="663"/>
      <c r="BB161" s="663"/>
      <c r="BC161" s="663"/>
      <c r="BD161" s="663"/>
      <c r="BE161" s="663"/>
      <c r="BL161" s="663"/>
      <c r="BM161" s="663"/>
      <c r="BN161" s="663"/>
      <c r="BO161" s="663"/>
      <c r="BP161" s="663"/>
      <c r="BQ161" s="663"/>
      <c r="BR161" s="663"/>
      <c r="BS161" s="663"/>
      <c r="BZ161" s="663"/>
      <c r="CA161" s="663"/>
      <c r="CB161" s="663"/>
      <c r="CC161" s="663"/>
      <c r="CD161" s="663"/>
      <c r="CE161" s="663"/>
      <c r="CF161" s="663"/>
      <c r="CG161" s="663"/>
      <c r="EA161" s="6"/>
    </row>
    <row r="162" spans="1:131" s="2" customFormat="1">
      <c r="A162" s="6"/>
      <c r="C162" s="6"/>
      <c r="D162" s="6"/>
      <c r="E162" s="6"/>
      <c r="F162" s="6"/>
      <c r="G162" s="663"/>
      <c r="H162" s="662"/>
      <c r="I162" s="662"/>
      <c r="J162" s="662"/>
      <c r="K162" s="662"/>
      <c r="L162" s="662"/>
      <c r="M162" s="662"/>
      <c r="N162" s="662"/>
      <c r="O162" s="662"/>
      <c r="S162" s="6"/>
      <c r="T162" s="6"/>
      <c r="U162" s="6"/>
      <c r="V162" s="6"/>
      <c r="W162" s="663"/>
      <c r="X162" s="663"/>
      <c r="Y162" s="663"/>
      <c r="Z162" s="663"/>
      <c r="AA162" s="663"/>
      <c r="AB162" s="663"/>
      <c r="AC162" s="663"/>
      <c r="AI162" s="6"/>
      <c r="AJ162" s="663"/>
      <c r="AK162" s="663"/>
      <c r="AL162" s="663"/>
      <c r="AM162" s="663"/>
      <c r="AN162" s="663"/>
      <c r="AO162" s="663"/>
      <c r="AP162" s="663"/>
      <c r="AQ162" s="663"/>
      <c r="AW162" s="6"/>
      <c r="AX162" s="663"/>
      <c r="AY162" s="663"/>
      <c r="AZ162" s="663"/>
      <c r="BA162" s="663"/>
      <c r="BB162" s="663"/>
      <c r="BC162" s="663"/>
      <c r="BD162" s="663"/>
      <c r="BE162" s="663"/>
      <c r="BL162" s="663"/>
      <c r="BM162" s="663"/>
      <c r="BN162" s="663"/>
      <c r="BO162" s="663"/>
      <c r="BP162" s="663"/>
      <c r="BQ162" s="663"/>
      <c r="BR162" s="663"/>
      <c r="BS162" s="663"/>
      <c r="BZ162" s="663"/>
      <c r="CA162" s="663"/>
      <c r="CB162" s="663"/>
      <c r="CC162" s="663"/>
      <c r="CD162" s="663"/>
      <c r="CE162" s="663"/>
      <c r="CF162" s="663"/>
      <c r="CG162" s="663"/>
      <c r="EA162" s="6"/>
    </row>
    <row r="163" spans="1:131" s="2" customFormat="1">
      <c r="A163" s="6"/>
      <c r="C163" s="6"/>
      <c r="D163" s="6"/>
      <c r="E163" s="6"/>
      <c r="F163" s="6"/>
      <c r="G163" s="663"/>
      <c r="H163" s="662"/>
      <c r="I163" s="662"/>
      <c r="J163" s="662"/>
      <c r="K163" s="662"/>
      <c r="L163" s="662"/>
      <c r="M163" s="662"/>
      <c r="N163" s="662"/>
      <c r="O163" s="662"/>
      <c r="S163" s="6"/>
      <c r="T163" s="6"/>
      <c r="U163" s="6"/>
      <c r="V163" s="6"/>
      <c r="W163" s="663"/>
      <c r="X163" s="663"/>
      <c r="Y163" s="663"/>
      <c r="Z163" s="663"/>
      <c r="AA163" s="663"/>
      <c r="AB163" s="663"/>
      <c r="AC163" s="663"/>
      <c r="AI163" s="6"/>
      <c r="AJ163" s="663"/>
      <c r="AK163" s="663"/>
      <c r="AL163" s="663"/>
      <c r="AM163" s="663"/>
      <c r="AN163" s="663"/>
      <c r="AO163" s="663"/>
      <c r="AP163" s="663"/>
      <c r="AQ163" s="663"/>
      <c r="AW163" s="6"/>
      <c r="AX163" s="663"/>
      <c r="AY163" s="663"/>
      <c r="AZ163" s="663"/>
      <c r="BA163" s="663"/>
      <c r="BB163" s="663"/>
      <c r="BC163" s="663"/>
      <c r="BD163" s="663"/>
      <c r="BE163" s="663"/>
      <c r="BL163" s="663"/>
      <c r="BM163" s="663"/>
      <c r="BN163" s="663"/>
      <c r="BO163" s="663"/>
      <c r="BP163" s="663"/>
      <c r="BQ163" s="663"/>
      <c r="BR163" s="663"/>
      <c r="BS163" s="663"/>
      <c r="BZ163" s="663"/>
      <c r="CA163" s="663"/>
      <c r="CB163" s="663"/>
      <c r="CC163" s="663"/>
      <c r="CD163" s="663"/>
      <c r="CE163" s="663"/>
      <c r="CF163" s="663"/>
      <c r="CG163" s="663"/>
      <c r="EA163" s="6"/>
    </row>
    <row r="164" spans="1:131" s="2" customFormat="1">
      <c r="A164" s="6"/>
      <c r="C164" s="6"/>
      <c r="D164" s="6"/>
      <c r="E164" s="6"/>
      <c r="F164" s="6"/>
      <c r="G164" s="663"/>
      <c r="H164" s="662"/>
      <c r="I164" s="662"/>
      <c r="J164" s="662"/>
      <c r="K164" s="662"/>
      <c r="L164" s="662"/>
      <c r="M164" s="662"/>
      <c r="N164" s="662"/>
      <c r="O164" s="662"/>
      <c r="S164" s="6"/>
      <c r="T164" s="6"/>
      <c r="U164" s="6"/>
      <c r="V164" s="6"/>
      <c r="W164" s="663"/>
      <c r="X164" s="663"/>
      <c r="Y164" s="663"/>
      <c r="Z164" s="663"/>
      <c r="AA164" s="663"/>
      <c r="AB164" s="663"/>
      <c r="AC164" s="663"/>
      <c r="AI164" s="6"/>
      <c r="AJ164" s="663"/>
      <c r="AK164" s="663"/>
      <c r="AL164" s="663"/>
      <c r="AM164" s="663"/>
      <c r="AN164" s="663"/>
      <c r="AO164" s="663"/>
      <c r="AP164" s="663"/>
      <c r="AQ164" s="663"/>
      <c r="AW164" s="6"/>
      <c r="AX164" s="663"/>
      <c r="AY164" s="663"/>
      <c r="AZ164" s="663"/>
      <c r="BA164" s="663"/>
      <c r="BB164" s="663"/>
      <c r="BC164" s="663"/>
      <c r="BD164" s="663"/>
      <c r="BE164" s="663"/>
      <c r="BL164" s="663"/>
      <c r="BM164" s="663"/>
      <c r="BN164" s="663"/>
      <c r="BO164" s="663"/>
      <c r="BP164" s="663"/>
      <c r="BQ164" s="663"/>
      <c r="BR164" s="663"/>
      <c r="BS164" s="663"/>
      <c r="BZ164" s="663"/>
      <c r="CA164" s="663"/>
      <c r="CB164" s="663"/>
      <c r="CC164" s="663"/>
      <c r="CD164" s="663"/>
      <c r="CE164" s="663"/>
      <c r="CF164" s="663"/>
      <c r="CG164" s="663"/>
      <c r="EA164" s="6"/>
    </row>
    <row r="165" spans="1:131" s="2" customFormat="1">
      <c r="A165" s="6"/>
      <c r="C165" s="6"/>
      <c r="D165" s="6"/>
      <c r="E165" s="6"/>
      <c r="F165" s="6"/>
      <c r="G165" s="663"/>
      <c r="H165" s="662"/>
      <c r="I165" s="662"/>
      <c r="J165" s="662"/>
      <c r="K165" s="662"/>
      <c r="L165" s="662"/>
      <c r="M165" s="662"/>
      <c r="N165" s="662"/>
      <c r="O165" s="662"/>
      <c r="S165" s="6"/>
      <c r="T165" s="6"/>
      <c r="U165" s="6"/>
      <c r="V165" s="6"/>
      <c r="W165" s="663"/>
      <c r="X165" s="663"/>
      <c r="Y165" s="663"/>
      <c r="Z165" s="663"/>
      <c r="AA165" s="663"/>
      <c r="AB165" s="663"/>
      <c r="AC165" s="663"/>
      <c r="AI165" s="6"/>
      <c r="AJ165" s="663"/>
      <c r="AK165" s="663"/>
      <c r="AL165" s="663"/>
      <c r="AM165" s="663"/>
      <c r="AN165" s="663"/>
      <c r="AO165" s="663"/>
      <c r="AP165" s="663"/>
      <c r="AQ165" s="663"/>
      <c r="AW165" s="6"/>
      <c r="AX165" s="663"/>
      <c r="AY165" s="663"/>
      <c r="AZ165" s="663"/>
      <c r="BA165" s="663"/>
      <c r="BB165" s="663"/>
      <c r="BC165" s="663"/>
      <c r="BD165" s="663"/>
      <c r="BE165" s="663"/>
      <c r="BL165" s="663"/>
      <c r="BM165" s="663"/>
      <c r="BN165" s="663"/>
      <c r="BO165" s="663"/>
      <c r="BP165" s="663"/>
      <c r="BQ165" s="663"/>
      <c r="BR165" s="663"/>
      <c r="BS165" s="663"/>
      <c r="BZ165" s="663"/>
      <c r="CA165" s="663"/>
      <c r="CB165" s="663"/>
      <c r="CC165" s="663"/>
      <c r="CD165" s="663"/>
      <c r="CE165" s="663"/>
      <c r="CF165" s="663"/>
      <c r="CG165" s="663"/>
      <c r="EA165" s="6"/>
    </row>
    <row r="166" spans="1:131" s="2" customFormat="1">
      <c r="A166" s="6"/>
      <c r="C166" s="6"/>
      <c r="D166" s="6"/>
      <c r="E166" s="6"/>
      <c r="F166" s="6"/>
      <c r="G166" s="663"/>
      <c r="H166" s="662"/>
      <c r="I166" s="662"/>
      <c r="J166" s="662"/>
      <c r="K166" s="662"/>
      <c r="L166" s="662"/>
      <c r="M166" s="662"/>
      <c r="N166" s="662"/>
      <c r="O166" s="662"/>
      <c r="S166" s="6"/>
      <c r="T166" s="6"/>
      <c r="U166" s="6"/>
      <c r="V166" s="6"/>
      <c r="W166" s="663"/>
      <c r="X166" s="663"/>
      <c r="Y166" s="663"/>
      <c r="Z166" s="663"/>
      <c r="AA166" s="663"/>
      <c r="AB166" s="663"/>
      <c r="AC166" s="663"/>
      <c r="AI166" s="6"/>
      <c r="AJ166" s="663"/>
      <c r="AK166" s="663"/>
      <c r="AL166" s="663"/>
      <c r="AM166" s="663"/>
      <c r="AN166" s="663"/>
      <c r="AO166" s="663"/>
      <c r="AP166" s="663"/>
      <c r="AQ166" s="663"/>
      <c r="AW166" s="6"/>
      <c r="AX166" s="663"/>
      <c r="AY166" s="663"/>
      <c r="AZ166" s="663"/>
      <c r="BA166" s="663"/>
      <c r="BB166" s="663"/>
      <c r="BC166" s="663"/>
      <c r="BD166" s="663"/>
      <c r="BE166" s="663"/>
      <c r="BL166" s="663"/>
      <c r="BM166" s="663"/>
      <c r="BN166" s="663"/>
      <c r="BO166" s="663"/>
      <c r="BP166" s="663"/>
      <c r="BQ166" s="663"/>
      <c r="BR166" s="663"/>
      <c r="BS166" s="663"/>
      <c r="BZ166" s="663"/>
      <c r="CA166" s="663"/>
      <c r="CB166" s="663"/>
      <c r="CC166" s="663"/>
      <c r="CD166" s="663"/>
      <c r="CE166" s="663"/>
      <c r="CF166" s="663"/>
      <c r="CG166" s="663"/>
      <c r="EA166" s="6"/>
    </row>
    <row r="167" spans="1:131" s="2" customFormat="1">
      <c r="A167" s="6"/>
      <c r="C167" s="6"/>
      <c r="D167" s="6"/>
      <c r="E167" s="6"/>
      <c r="F167" s="6"/>
      <c r="G167" s="663"/>
      <c r="H167" s="662"/>
      <c r="I167" s="662"/>
      <c r="J167" s="662"/>
      <c r="K167" s="662"/>
      <c r="L167" s="662"/>
      <c r="M167" s="662"/>
      <c r="N167" s="662"/>
      <c r="O167" s="662"/>
      <c r="S167" s="6"/>
      <c r="T167" s="6"/>
      <c r="U167" s="6"/>
      <c r="V167" s="6"/>
      <c r="W167" s="663"/>
      <c r="X167" s="663"/>
      <c r="Y167" s="663"/>
      <c r="Z167" s="663"/>
      <c r="AA167" s="663"/>
      <c r="AB167" s="663"/>
      <c r="AC167" s="663"/>
      <c r="AI167" s="6"/>
      <c r="AJ167" s="663"/>
      <c r="AK167" s="663"/>
      <c r="AL167" s="663"/>
      <c r="AM167" s="663"/>
      <c r="AN167" s="663"/>
      <c r="AO167" s="663"/>
      <c r="AP167" s="663"/>
      <c r="AQ167" s="663"/>
      <c r="AW167" s="6"/>
      <c r="AX167" s="663"/>
      <c r="AY167" s="663"/>
      <c r="AZ167" s="663"/>
      <c r="BA167" s="663"/>
      <c r="BB167" s="663"/>
      <c r="BC167" s="663"/>
      <c r="BD167" s="663"/>
      <c r="BE167" s="663"/>
      <c r="BL167" s="663"/>
      <c r="BM167" s="663"/>
      <c r="BN167" s="663"/>
      <c r="BO167" s="663"/>
      <c r="BP167" s="663"/>
      <c r="BQ167" s="663"/>
      <c r="BR167" s="663"/>
      <c r="BS167" s="663"/>
      <c r="BZ167" s="663"/>
      <c r="CA167" s="663"/>
      <c r="CB167" s="663"/>
      <c r="CC167" s="663"/>
      <c r="CD167" s="663"/>
      <c r="CE167" s="663"/>
      <c r="CF167" s="663"/>
      <c r="CG167" s="663"/>
      <c r="EA167" s="6"/>
    </row>
    <row r="168" spans="1:131" s="2" customFormat="1">
      <c r="A168" s="6"/>
      <c r="C168" s="6"/>
      <c r="D168" s="6"/>
      <c r="E168" s="6"/>
      <c r="F168" s="6"/>
      <c r="G168" s="663"/>
      <c r="H168" s="662"/>
      <c r="I168" s="662"/>
      <c r="J168" s="662"/>
      <c r="K168" s="662"/>
      <c r="L168" s="662"/>
      <c r="M168" s="662"/>
      <c r="N168" s="662"/>
      <c r="O168" s="662"/>
      <c r="S168" s="6"/>
      <c r="T168" s="6"/>
      <c r="U168" s="6"/>
      <c r="V168" s="6"/>
      <c r="W168" s="663"/>
      <c r="X168" s="663"/>
      <c r="Y168" s="663"/>
      <c r="Z168" s="663"/>
      <c r="AA168" s="663"/>
      <c r="AB168" s="663"/>
      <c r="AC168" s="663"/>
      <c r="AI168" s="6"/>
      <c r="AJ168" s="663"/>
      <c r="AK168" s="663"/>
      <c r="AL168" s="663"/>
      <c r="AM168" s="663"/>
      <c r="AN168" s="663"/>
      <c r="AO168" s="663"/>
      <c r="AP168" s="663"/>
      <c r="AQ168" s="663"/>
      <c r="AW168" s="6"/>
      <c r="AX168" s="663"/>
      <c r="AY168" s="663"/>
      <c r="AZ168" s="663"/>
      <c r="BA168" s="663"/>
      <c r="BB168" s="663"/>
      <c r="BC168" s="663"/>
      <c r="BD168" s="663"/>
      <c r="BE168" s="663"/>
      <c r="BL168" s="663"/>
      <c r="BM168" s="663"/>
      <c r="BN168" s="663"/>
      <c r="BO168" s="663"/>
      <c r="BP168" s="663"/>
      <c r="BQ168" s="663"/>
      <c r="BR168" s="663"/>
      <c r="BS168" s="663"/>
      <c r="BZ168" s="663"/>
      <c r="CA168" s="663"/>
      <c r="CB168" s="663"/>
      <c r="CC168" s="663"/>
      <c r="CD168" s="663"/>
      <c r="CE168" s="663"/>
      <c r="CF168" s="663"/>
      <c r="CG168" s="663"/>
      <c r="EA168" s="6"/>
    </row>
    <row r="169" spans="1:131" s="2" customFormat="1">
      <c r="A169" s="6"/>
      <c r="C169" s="6"/>
      <c r="D169" s="6"/>
      <c r="E169" s="6"/>
      <c r="F169" s="6"/>
      <c r="G169" s="663"/>
      <c r="H169" s="662"/>
      <c r="I169" s="662"/>
      <c r="J169" s="662"/>
      <c r="K169" s="662"/>
      <c r="L169" s="662"/>
      <c r="M169" s="662"/>
      <c r="N169" s="662"/>
      <c r="O169" s="662"/>
      <c r="S169" s="6"/>
      <c r="T169" s="6"/>
      <c r="U169" s="6"/>
      <c r="V169" s="6"/>
      <c r="W169" s="663"/>
      <c r="X169" s="663"/>
      <c r="Y169" s="663"/>
      <c r="Z169" s="663"/>
      <c r="AA169" s="663"/>
      <c r="AB169" s="663"/>
      <c r="AC169" s="663"/>
      <c r="AI169" s="6"/>
      <c r="AJ169" s="663"/>
      <c r="AK169" s="663"/>
      <c r="AL169" s="663"/>
      <c r="AM169" s="663"/>
      <c r="AN169" s="663"/>
      <c r="AO169" s="663"/>
      <c r="AP169" s="663"/>
      <c r="AQ169" s="663"/>
      <c r="AW169" s="6"/>
      <c r="AX169" s="663"/>
      <c r="AY169" s="663"/>
      <c r="AZ169" s="663"/>
      <c r="BA169" s="663"/>
      <c r="BB169" s="663"/>
      <c r="BC169" s="663"/>
      <c r="BD169" s="663"/>
      <c r="BE169" s="663"/>
      <c r="BL169" s="663"/>
      <c r="BM169" s="663"/>
      <c r="BN169" s="663"/>
      <c r="BO169" s="663"/>
      <c r="BP169" s="663"/>
      <c r="BQ169" s="663"/>
      <c r="BR169" s="663"/>
      <c r="BS169" s="663"/>
      <c r="BZ169" s="663"/>
      <c r="CA169" s="663"/>
      <c r="CB169" s="663"/>
      <c r="CC169" s="663"/>
      <c r="CD169" s="663"/>
      <c r="CE169" s="663"/>
      <c r="CF169" s="663"/>
      <c r="CG169" s="663"/>
      <c r="EA169" s="6"/>
    </row>
    <row r="170" spans="1:131" s="2" customFormat="1">
      <c r="A170" s="6"/>
      <c r="C170" s="6"/>
      <c r="D170" s="6"/>
      <c r="E170" s="6"/>
      <c r="F170" s="6"/>
      <c r="G170" s="663"/>
      <c r="H170" s="662"/>
      <c r="I170" s="662"/>
      <c r="J170" s="662"/>
      <c r="K170" s="662"/>
      <c r="L170" s="662"/>
      <c r="M170" s="662"/>
      <c r="N170" s="662"/>
      <c r="O170" s="662"/>
      <c r="S170" s="6"/>
      <c r="T170" s="6"/>
      <c r="U170" s="6"/>
      <c r="V170" s="6"/>
      <c r="W170" s="663"/>
      <c r="X170" s="663"/>
      <c r="Y170" s="663"/>
      <c r="Z170" s="663"/>
      <c r="AA170" s="663"/>
      <c r="AB170" s="663"/>
      <c r="AC170" s="663"/>
      <c r="AI170" s="6"/>
      <c r="AJ170" s="663"/>
      <c r="AK170" s="663"/>
      <c r="AL170" s="663"/>
      <c r="AM170" s="663"/>
      <c r="AN170" s="663"/>
      <c r="AO170" s="663"/>
      <c r="AP170" s="663"/>
      <c r="AQ170" s="663"/>
      <c r="AW170" s="6"/>
      <c r="AX170" s="663"/>
      <c r="AY170" s="663"/>
      <c r="AZ170" s="663"/>
      <c r="BA170" s="663"/>
      <c r="BB170" s="663"/>
      <c r="BC170" s="663"/>
      <c r="BD170" s="663"/>
      <c r="BE170" s="663"/>
      <c r="BL170" s="663"/>
      <c r="BM170" s="663"/>
      <c r="BN170" s="663"/>
      <c r="BO170" s="663"/>
      <c r="BP170" s="663"/>
      <c r="BQ170" s="663"/>
      <c r="BR170" s="663"/>
      <c r="BS170" s="663"/>
      <c r="BZ170" s="663"/>
      <c r="CA170" s="663"/>
      <c r="CB170" s="663"/>
      <c r="CC170" s="663"/>
      <c r="CD170" s="663"/>
      <c r="CE170" s="663"/>
      <c r="CF170" s="663"/>
      <c r="CG170" s="663"/>
      <c r="EA170" s="6"/>
    </row>
    <row r="171" spans="1:131" s="2" customFormat="1">
      <c r="A171" s="6"/>
      <c r="C171" s="6"/>
      <c r="D171" s="6"/>
      <c r="E171" s="6"/>
      <c r="F171" s="6"/>
      <c r="G171" s="663"/>
      <c r="H171" s="662"/>
      <c r="I171" s="662"/>
      <c r="J171" s="662"/>
      <c r="K171" s="662"/>
      <c r="L171" s="662"/>
      <c r="M171" s="662"/>
      <c r="N171" s="662"/>
      <c r="O171" s="662"/>
      <c r="S171" s="6"/>
      <c r="T171" s="6"/>
      <c r="U171" s="6"/>
      <c r="V171" s="6"/>
      <c r="W171" s="663"/>
      <c r="X171" s="663"/>
      <c r="Y171" s="663"/>
      <c r="Z171" s="663"/>
      <c r="AA171" s="663"/>
      <c r="AB171" s="663"/>
      <c r="AC171" s="663"/>
      <c r="AI171" s="6"/>
      <c r="AJ171" s="663"/>
      <c r="AK171" s="663"/>
      <c r="AL171" s="663"/>
      <c r="AM171" s="663"/>
      <c r="AN171" s="663"/>
      <c r="AO171" s="663"/>
      <c r="AP171" s="663"/>
      <c r="AQ171" s="663"/>
      <c r="AW171" s="6"/>
      <c r="AX171" s="663"/>
      <c r="AY171" s="663"/>
      <c r="AZ171" s="663"/>
      <c r="BA171" s="663"/>
      <c r="BB171" s="663"/>
      <c r="BC171" s="663"/>
      <c r="BD171" s="663"/>
      <c r="BE171" s="663"/>
      <c r="BL171" s="663"/>
      <c r="BM171" s="663"/>
      <c r="BN171" s="663"/>
      <c r="BO171" s="663"/>
      <c r="BP171" s="663"/>
      <c r="BQ171" s="663"/>
      <c r="BR171" s="663"/>
      <c r="BS171" s="663"/>
      <c r="BZ171" s="663"/>
      <c r="CA171" s="663"/>
      <c r="CB171" s="663"/>
      <c r="CC171" s="663"/>
      <c r="CD171" s="663"/>
      <c r="CE171" s="663"/>
      <c r="CF171" s="663"/>
      <c r="CG171" s="663"/>
      <c r="EA171" s="6"/>
    </row>
    <row r="172" spans="1:131" s="2" customFormat="1">
      <c r="A172" s="6"/>
      <c r="C172" s="6"/>
      <c r="D172" s="6"/>
      <c r="E172" s="6"/>
      <c r="F172" s="6"/>
      <c r="G172" s="663"/>
      <c r="H172" s="662"/>
      <c r="I172" s="662"/>
      <c r="J172" s="662"/>
      <c r="K172" s="662"/>
      <c r="L172" s="662"/>
      <c r="M172" s="662"/>
      <c r="N172" s="662"/>
      <c r="O172" s="662"/>
      <c r="S172" s="6"/>
      <c r="T172" s="6"/>
      <c r="U172" s="6"/>
      <c r="V172" s="6"/>
      <c r="W172" s="663"/>
      <c r="X172" s="663"/>
      <c r="Y172" s="663"/>
      <c r="Z172" s="663"/>
      <c r="AA172" s="663"/>
      <c r="AB172" s="663"/>
      <c r="AC172" s="663"/>
      <c r="AI172" s="6"/>
      <c r="AJ172" s="663"/>
      <c r="AK172" s="663"/>
      <c r="AL172" s="663"/>
      <c r="AM172" s="663"/>
      <c r="AN172" s="663"/>
      <c r="AO172" s="663"/>
      <c r="AP172" s="663"/>
      <c r="AQ172" s="663"/>
      <c r="AW172" s="6"/>
      <c r="AX172" s="663"/>
      <c r="AY172" s="663"/>
      <c r="AZ172" s="663"/>
      <c r="BA172" s="663"/>
      <c r="BB172" s="663"/>
      <c r="BC172" s="663"/>
      <c r="BD172" s="663"/>
      <c r="BE172" s="663"/>
      <c r="BL172" s="663"/>
      <c r="BM172" s="663"/>
      <c r="BN172" s="663"/>
      <c r="BO172" s="663"/>
      <c r="BP172" s="663"/>
      <c r="BQ172" s="663"/>
      <c r="BR172" s="663"/>
      <c r="BS172" s="663"/>
      <c r="BZ172" s="663"/>
      <c r="CA172" s="663"/>
      <c r="CB172" s="663"/>
      <c r="CC172" s="663"/>
      <c r="CD172" s="663"/>
      <c r="CE172" s="663"/>
      <c r="CF172" s="663"/>
      <c r="CG172" s="663"/>
      <c r="EA172" s="6"/>
    </row>
    <row r="173" spans="1:131" s="2" customFormat="1">
      <c r="A173" s="6"/>
      <c r="C173" s="6"/>
      <c r="D173" s="6"/>
      <c r="E173" s="6"/>
      <c r="F173" s="6"/>
      <c r="G173" s="663"/>
      <c r="H173" s="662"/>
      <c r="I173" s="662"/>
      <c r="J173" s="662"/>
      <c r="K173" s="662"/>
      <c r="L173" s="662"/>
      <c r="M173" s="662"/>
      <c r="N173" s="662"/>
      <c r="O173" s="662"/>
      <c r="S173" s="6"/>
      <c r="T173" s="6"/>
      <c r="U173" s="6"/>
      <c r="V173" s="6"/>
      <c r="W173" s="663"/>
      <c r="X173" s="663"/>
      <c r="Y173" s="663"/>
      <c r="Z173" s="663"/>
      <c r="AA173" s="663"/>
      <c r="AB173" s="663"/>
      <c r="AC173" s="663"/>
      <c r="AI173" s="6"/>
      <c r="AJ173" s="663"/>
      <c r="AK173" s="663"/>
      <c r="AL173" s="663"/>
      <c r="AM173" s="663"/>
      <c r="AN173" s="663"/>
      <c r="AO173" s="663"/>
      <c r="AP173" s="663"/>
      <c r="AQ173" s="663"/>
      <c r="AW173" s="6"/>
      <c r="AX173" s="663"/>
      <c r="AY173" s="663"/>
      <c r="AZ173" s="663"/>
      <c r="BA173" s="663"/>
      <c r="BB173" s="663"/>
      <c r="BC173" s="663"/>
      <c r="BD173" s="663"/>
      <c r="BE173" s="663"/>
      <c r="BL173" s="663"/>
      <c r="BM173" s="663"/>
      <c r="BN173" s="663"/>
      <c r="BO173" s="663"/>
      <c r="BP173" s="663"/>
      <c r="BQ173" s="663"/>
      <c r="BR173" s="663"/>
      <c r="BS173" s="663"/>
      <c r="BZ173" s="663"/>
      <c r="CA173" s="663"/>
      <c r="CB173" s="663"/>
      <c r="CC173" s="663"/>
      <c r="CD173" s="663"/>
      <c r="CE173" s="663"/>
      <c r="CF173" s="663"/>
      <c r="CG173" s="663"/>
      <c r="EA173" s="6"/>
    </row>
    <row r="174" spans="1:131" s="2" customFormat="1">
      <c r="A174" s="6"/>
      <c r="C174" s="6"/>
      <c r="D174" s="6"/>
      <c r="E174" s="6"/>
      <c r="F174" s="6"/>
      <c r="G174" s="663"/>
      <c r="H174" s="662"/>
      <c r="I174" s="662"/>
      <c r="J174" s="662"/>
      <c r="K174" s="662"/>
      <c r="L174" s="662"/>
      <c r="M174" s="662"/>
      <c r="N174" s="662"/>
      <c r="O174" s="662"/>
      <c r="S174" s="6"/>
      <c r="T174" s="6"/>
      <c r="U174" s="6"/>
      <c r="V174" s="6"/>
      <c r="W174" s="663"/>
      <c r="X174" s="663"/>
      <c r="Y174" s="663"/>
      <c r="Z174" s="663"/>
      <c r="AA174" s="663"/>
      <c r="AB174" s="663"/>
      <c r="AC174" s="663"/>
      <c r="AI174" s="6"/>
      <c r="AJ174" s="663"/>
      <c r="AK174" s="663"/>
      <c r="AL174" s="663"/>
      <c r="AM174" s="663"/>
      <c r="AN174" s="663"/>
      <c r="AO174" s="663"/>
      <c r="AP174" s="663"/>
      <c r="AQ174" s="663"/>
      <c r="AW174" s="6"/>
      <c r="AX174" s="663"/>
      <c r="AY174" s="663"/>
      <c r="AZ174" s="663"/>
      <c r="BA174" s="663"/>
      <c r="BB174" s="663"/>
      <c r="BC174" s="663"/>
      <c r="BD174" s="663"/>
      <c r="BE174" s="663"/>
      <c r="BL174" s="663"/>
      <c r="BM174" s="663"/>
      <c r="BN174" s="663"/>
      <c r="BO174" s="663"/>
      <c r="BP174" s="663"/>
      <c r="BQ174" s="663"/>
      <c r="BR174" s="663"/>
      <c r="BS174" s="663"/>
      <c r="BZ174" s="663"/>
      <c r="CA174" s="663"/>
      <c r="CB174" s="663"/>
      <c r="CC174" s="663"/>
      <c r="CD174" s="663"/>
      <c r="CE174" s="663"/>
      <c r="CF174" s="663"/>
      <c r="CG174" s="663"/>
      <c r="EA174" s="6"/>
    </row>
    <row r="175" spans="1:131" s="2" customFormat="1">
      <c r="A175" s="6"/>
      <c r="C175" s="6"/>
      <c r="D175" s="6"/>
      <c r="E175" s="6"/>
      <c r="F175" s="6"/>
      <c r="G175" s="663"/>
      <c r="H175" s="662"/>
      <c r="I175" s="662"/>
      <c r="J175" s="662"/>
      <c r="K175" s="662"/>
      <c r="L175" s="662"/>
      <c r="M175" s="662"/>
      <c r="N175" s="662"/>
      <c r="O175" s="662"/>
      <c r="S175" s="6"/>
      <c r="T175" s="6"/>
      <c r="U175" s="6"/>
      <c r="V175" s="6"/>
      <c r="W175" s="663"/>
      <c r="X175" s="663"/>
      <c r="Y175" s="663"/>
      <c r="Z175" s="663"/>
      <c r="AA175" s="663"/>
      <c r="AB175" s="663"/>
      <c r="AC175" s="663"/>
      <c r="AI175" s="6"/>
      <c r="AJ175" s="663"/>
      <c r="AK175" s="663"/>
      <c r="AL175" s="663"/>
      <c r="AM175" s="663"/>
      <c r="AN175" s="663"/>
      <c r="AO175" s="663"/>
      <c r="AP175" s="663"/>
      <c r="AQ175" s="663"/>
      <c r="AW175" s="6"/>
      <c r="AX175" s="663"/>
      <c r="AY175" s="663"/>
      <c r="AZ175" s="663"/>
      <c r="BA175" s="663"/>
      <c r="BB175" s="663"/>
      <c r="BC175" s="663"/>
      <c r="BD175" s="663"/>
      <c r="BE175" s="663"/>
      <c r="BL175" s="663"/>
      <c r="BM175" s="663"/>
      <c r="BN175" s="663"/>
      <c r="BO175" s="663"/>
      <c r="BP175" s="663"/>
      <c r="BQ175" s="663"/>
      <c r="BR175" s="663"/>
      <c r="BS175" s="663"/>
      <c r="BZ175" s="663"/>
      <c r="CA175" s="663"/>
      <c r="CB175" s="663"/>
      <c r="CC175" s="663"/>
      <c r="CD175" s="663"/>
      <c r="CE175" s="663"/>
      <c r="CF175" s="663"/>
      <c r="CG175" s="663"/>
      <c r="EA175" s="6"/>
    </row>
    <row r="176" spans="1:131" s="2" customFormat="1">
      <c r="A176" s="6"/>
      <c r="C176" s="6"/>
      <c r="D176" s="6"/>
      <c r="E176" s="6"/>
      <c r="F176" s="6"/>
      <c r="G176" s="663"/>
      <c r="H176" s="662"/>
      <c r="I176" s="662"/>
      <c r="J176" s="662"/>
      <c r="K176" s="662"/>
      <c r="L176" s="662"/>
      <c r="M176" s="662"/>
      <c r="N176" s="662"/>
      <c r="O176" s="662"/>
      <c r="S176" s="6"/>
      <c r="T176" s="6"/>
      <c r="U176" s="6"/>
      <c r="V176" s="6"/>
      <c r="W176" s="663"/>
      <c r="X176" s="663"/>
      <c r="Y176" s="663"/>
      <c r="Z176" s="663"/>
      <c r="AA176" s="663"/>
      <c r="AB176" s="663"/>
      <c r="AC176" s="663"/>
      <c r="AI176" s="6"/>
      <c r="AJ176" s="663"/>
      <c r="AK176" s="663"/>
      <c r="AL176" s="663"/>
      <c r="AM176" s="663"/>
      <c r="AN176" s="663"/>
      <c r="AO176" s="663"/>
      <c r="AP176" s="663"/>
      <c r="AQ176" s="663"/>
      <c r="AW176" s="6"/>
      <c r="AX176" s="663"/>
      <c r="AY176" s="663"/>
      <c r="AZ176" s="663"/>
      <c r="BA176" s="663"/>
      <c r="BB176" s="663"/>
      <c r="BC176" s="663"/>
      <c r="BD176" s="663"/>
      <c r="BE176" s="663"/>
      <c r="BL176" s="663"/>
      <c r="BM176" s="663"/>
      <c r="BN176" s="663"/>
      <c r="BO176" s="663"/>
      <c r="BP176" s="663"/>
      <c r="BQ176" s="663"/>
      <c r="BR176" s="663"/>
      <c r="BS176" s="663"/>
      <c r="BZ176" s="663"/>
      <c r="CA176" s="663"/>
      <c r="CB176" s="663"/>
      <c r="CC176" s="663"/>
      <c r="CD176" s="663"/>
      <c r="CE176" s="663"/>
      <c r="CF176" s="663"/>
      <c r="CG176" s="663"/>
      <c r="EA176" s="6"/>
    </row>
    <row r="177" spans="1:131" s="2" customFormat="1">
      <c r="A177" s="6"/>
      <c r="C177" s="6"/>
      <c r="D177" s="6"/>
      <c r="E177" s="6"/>
      <c r="F177" s="6"/>
      <c r="G177" s="663"/>
      <c r="H177" s="662"/>
      <c r="I177" s="662"/>
      <c r="J177" s="662"/>
      <c r="K177" s="662"/>
      <c r="L177" s="662"/>
      <c r="M177" s="662"/>
      <c r="N177" s="662"/>
      <c r="O177" s="662"/>
      <c r="S177" s="6"/>
      <c r="T177" s="6"/>
      <c r="U177" s="6"/>
      <c r="V177" s="6"/>
      <c r="W177" s="663"/>
      <c r="X177" s="663"/>
      <c r="Y177" s="663"/>
      <c r="Z177" s="663"/>
      <c r="AA177" s="663"/>
      <c r="AB177" s="663"/>
      <c r="AC177" s="663"/>
      <c r="AI177" s="6"/>
      <c r="AJ177" s="663"/>
      <c r="AK177" s="663"/>
      <c r="AL177" s="663"/>
      <c r="AM177" s="663"/>
      <c r="AN177" s="663"/>
      <c r="AO177" s="663"/>
      <c r="AP177" s="663"/>
      <c r="AQ177" s="663"/>
      <c r="AW177" s="6"/>
      <c r="AX177" s="663"/>
      <c r="AY177" s="663"/>
      <c r="AZ177" s="663"/>
      <c r="BA177" s="663"/>
      <c r="BB177" s="663"/>
      <c r="BC177" s="663"/>
      <c r="BD177" s="663"/>
      <c r="BE177" s="663"/>
      <c r="BL177" s="663"/>
      <c r="BM177" s="663"/>
      <c r="BN177" s="663"/>
      <c r="BO177" s="663"/>
      <c r="BP177" s="663"/>
      <c r="BQ177" s="663"/>
      <c r="BR177" s="663"/>
      <c r="BS177" s="663"/>
      <c r="BZ177" s="663"/>
      <c r="CA177" s="663"/>
      <c r="CB177" s="663"/>
      <c r="CC177" s="663"/>
      <c r="CD177" s="663"/>
      <c r="CE177" s="663"/>
      <c r="CF177" s="663"/>
      <c r="CG177" s="663"/>
      <c r="EA177" s="6"/>
    </row>
    <row r="178" spans="1:131" s="2" customFormat="1">
      <c r="A178" s="6"/>
      <c r="C178" s="6"/>
      <c r="D178" s="6"/>
      <c r="E178" s="6"/>
      <c r="F178" s="6"/>
      <c r="G178" s="663"/>
      <c r="H178" s="662"/>
      <c r="I178" s="662"/>
      <c r="J178" s="662"/>
      <c r="K178" s="662"/>
      <c r="L178" s="662"/>
      <c r="M178" s="662"/>
      <c r="N178" s="662"/>
      <c r="O178" s="662"/>
      <c r="S178" s="6"/>
      <c r="T178" s="6"/>
      <c r="U178" s="6"/>
      <c r="V178" s="6"/>
      <c r="W178" s="663"/>
      <c r="X178" s="663"/>
      <c r="Y178" s="663"/>
      <c r="Z178" s="663"/>
      <c r="AA178" s="663"/>
      <c r="AB178" s="663"/>
      <c r="AC178" s="663"/>
      <c r="AI178" s="6"/>
      <c r="AJ178" s="663"/>
      <c r="AK178" s="663"/>
      <c r="AL178" s="663"/>
      <c r="AM178" s="663"/>
      <c r="AN178" s="663"/>
      <c r="AO178" s="663"/>
      <c r="AP178" s="663"/>
      <c r="AQ178" s="663"/>
      <c r="AW178" s="6"/>
      <c r="AX178" s="663"/>
      <c r="AY178" s="663"/>
      <c r="AZ178" s="663"/>
      <c r="BA178" s="663"/>
      <c r="BB178" s="663"/>
      <c r="BC178" s="663"/>
      <c r="BD178" s="663"/>
      <c r="BE178" s="663"/>
      <c r="BL178" s="663"/>
      <c r="BM178" s="663"/>
      <c r="BN178" s="663"/>
      <c r="BO178" s="663"/>
      <c r="BP178" s="663"/>
      <c r="BQ178" s="663"/>
      <c r="BR178" s="663"/>
      <c r="BS178" s="663"/>
      <c r="BZ178" s="663"/>
      <c r="CA178" s="663"/>
      <c r="CB178" s="663"/>
      <c r="CC178" s="663"/>
      <c r="CD178" s="663"/>
      <c r="CE178" s="663"/>
      <c r="CF178" s="663"/>
      <c r="CG178" s="663"/>
      <c r="EA178" s="6"/>
    </row>
    <row r="179" spans="1:131" s="2" customFormat="1">
      <c r="A179" s="6"/>
      <c r="C179" s="6"/>
      <c r="D179" s="6"/>
      <c r="E179" s="6"/>
      <c r="F179" s="6"/>
      <c r="G179" s="663"/>
      <c r="H179" s="662"/>
      <c r="I179" s="662"/>
      <c r="J179" s="662"/>
      <c r="K179" s="662"/>
      <c r="L179" s="662"/>
      <c r="M179" s="662"/>
      <c r="N179" s="662"/>
      <c r="O179" s="662"/>
      <c r="S179" s="6"/>
      <c r="T179" s="6"/>
      <c r="U179" s="6"/>
      <c r="V179" s="6"/>
      <c r="W179" s="663"/>
      <c r="X179" s="663"/>
      <c r="Y179" s="663"/>
      <c r="Z179" s="663"/>
      <c r="AA179" s="663"/>
      <c r="AB179" s="663"/>
      <c r="AC179" s="663"/>
      <c r="AI179" s="6"/>
      <c r="AJ179" s="663"/>
      <c r="AK179" s="663"/>
      <c r="AL179" s="663"/>
      <c r="AM179" s="663"/>
      <c r="AN179" s="663"/>
      <c r="AO179" s="663"/>
      <c r="AP179" s="663"/>
      <c r="AQ179" s="663"/>
      <c r="AW179" s="6"/>
      <c r="AX179" s="663"/>
      <c r="AY179" s="663"/>
      <c r="AZ179" s="663"/>
      <c r="BA179" s="663"/>
      <c r="BB179" s="663"/>
      <c r="BC179" s="663"/>
      <c r="BD179" s="663"/>
      <c r="BE179" s="663"/>
      <c r="BL179" s="663"/>
      <c r="BM179" s="663"/>
      <c r="BN179" s="663"/>
      <c r="BO179" s="663"/>
      <c r="BP179" s="663"/>
      <c r="BQ179" s="663"/>
      <c r="BR179" s="663"/>
      <c r="BS179" s="663"/>
      <c r="BZ179" s="663"/>
      <c r="CA179" s="663"/>
      <c r="CB179" s="663"/>
      <c r="CC179" s="663"/>
      <c r="CD179" s="663"/>
      <c r="CE179" s="663"/>
      <c r="CF179" s="663"/>
      <c r="CG179" s="663"/>
      <c r="EA179" s="6"/>
    </row>
    <row r="180" spans="1:131" s="2" customFormat="1">
      <c r="A180" s="6"/>
      <c r="C180" s="6"/>
      <c r="D180" s="6"/>
      <c r="E180" s="6"/>
      <c r="F180" s="6"/>
      <c r="G180" s="663"/>
      <c r="H180" s="662"/>
      <c r="I180" s="662"/>
      <c r="J180" s="662"/>
      <c r="K180" s="662"/>
      <c r="L180" s="662"/>
      <c r="M180" s="662"/>
      <c r="N180" s="662"/>
      <c r="O180" s="662"/>
      <c r="S180" s="6"/>
      <c r="T180" s="6"/>
      <c r="U180" s="6"/>
      <c r="V180" s="6"/>
      <c r="W180" s="663"/>
      <c r="X180" s="663"/>
      <c r="Y180" s="663"/>
      <c r="Z180" s="663"/>
      <c r="AA180" s="663"/>
      <c r="AB180" s="663"/>
      <c r="AC180" s="663"/>
      <c r="AI180" s="6"/>
      <c r="AJ180" s="663"/>
      <c r="AK180" s="663"/>
      <c r="AL180" s="663"/>
      <c r="AM180" s="663"/>
      <c r="AN180" s="663"/>
      <c r="AO180" s="663"/>
      <c r="AP180" s="663"/>
      <c r="AQ180" s="663"/>
      <c r="AW180" s="6"/>
      <c r="AX180" s="663"/>
      <c r="AY180" s="663"/>
      <c r="AZ180" s="663"/>
      <c r="BA180" s="663"/>
      <c r="BB180" s="663"/>
      <c r="BC180" s="663"/>
      <c r="BD180" s="663"/>
      <c r="BE180" s="663"/>
      <c r="BL180" s="663"/>
      <c r="BM180" s="663"/>
      <c r="BN180" s="663"/>
      <c r="BO180" s="663"/>
      <c r="BP180" s="663"/>
      <c r="BQ180" s="663"/>
      <c r="BR180" s="663"/>
      <c r="BS180" s="663"/>
      <c r="BZ180" s="663"/>
      <c r="CA180" s="663"/>
      <c r="CB180" s="663"/>
      <c r="CC180" s="663"/>
      <c r="CD180" s="663"/>
      <c r="CE180" s="663"/>
      <c r="CF180" s="663"/>
      <c r="CG180" s="663"/>
      <c r="EA180" s="6"/>
    </row>
    <row r="181" spans="1:131" s="2" customFormat="1">
      <c r="A181" s="6"/>
      <c r="C181" s="6"/>
      <c r="D181" s="6"/>
      <c r="E181" s="6"/>
      <c r="F181" s="6"/>
      <c r="G181" s="663"/>
      <c r="H181" s="662"/>
      <c r="I181" s="662"/>
      <c r="J181" s="662"/>
      <c r="K181" s="662"/>
      <c r="L181" s="662"/>
      <c r="M181" s="662"/>
      <c r="N181" s="662"/>
      <c r="O181" s="662"/>
      <c r="S181" s="6"/>
      <c r="T181" s="6"/>
      <c r="U181" s="6"/>
      <c r="V181" s="6"/>
      <c r="W181" s="663"/>
      <c r="X181" s="663"/>
      <c r="Y181" s="663"/>
      <c r="Z181" s="663"/>
      <c r="AA181" s="663"/>
      <c r="AB181" s="663"/>
      <c r="AC181" s="663"/>
      <c r="AI181" s="6"/>
      <c r="AJ181" s="663"/>
      <c r="AK181" s="663"/>
      <c r="AL181" s="663"/>
      <c r="AM181" s="663"/>
      <c r="AN181" s="663"/>
      <c r="AO181" s="663"/>
      <c r="AP181" s="663"/>
      <c r="AQ181" s="663"/>
      <c r="AW181" s="6"/>
      <c r="AX181" s="663"/>
      <c r="AY181" s="663"/>
      <c r="AZ181" s="663"/>
      <c r="BA181" s="663"/>
      <c r="BB181" s="663"/>
      <c r="BC181" s="663"/>
      <c r="BD181" s="663"/>
      <c r="BE181" s="663"/>
      <c r="BL181" s="663"/>
      <c r="BM181" s="663"/>
      <c r="BN181" s="663"/>
      <c r="BO181" s="663"/>
      <c r="BP181" s="663"/>
      <c r="BQ181" s="663"/>
      <c r="BR181" s="663"/>
      <c r="BS181" s="663"/>
      <c r="BZ181" s="663"/>
      <c r="CA181" s="663"/>
      <c r="CB181" s="663"/>
      <c r="CC181" s="663"/>
      <c r="CD181" s="663"/>
      <c r="CE181" s="663"/>
      <c r="CF181" s="663"/>
      <c r="CG181" s="663"/>
      <c r="EA181" s="6"/>
    </row>
    <row r="182" spans="1:131" s="2" customFormat="1">
      <c r="A182" s="6"/>
      <c r="C182" s="6"/>
      <c r="D182" s="6"/>
      <c r="E182" s="6"/>
      <c r="F182" s="6"/>
      <c r="G182" s="663"/>
      <c r="H182" s="662"/>
      <c r="I182" s="662"/>
      <c r="J182" s="662"/>
      <c r="K182" s="662"/>
      <c r="L182" s="662"/>
      <c r="M182" s="662"/>
      <c r="N182" s="662"/>
      <c r="O182" s="662"/>
      <c r="S182" s="6"/>
      <c r="T182" s="6"/>
      <c r="U182" s="6"/>
      <c r="V182" s="6"/>
      <c r="W182" s="663"/>
      <c r="X182" s="663"/>
      <c r="Y182" s="663"/>
      <c r="Z182" s="663"/>
      <c r="AA182" s="663"/>
      <c r="AB182" s="663"/>
      <c r="AC182" s="663"/>
      <c r="AI182" s="6"/>
      <c r="AJ182" s="663"/>
      <c r="AK182" s="663"/>
      <c r="AL182" s="663"/>
      <c r="AM182" s="663"/>
      <c r="AN182" s="663"/>
      <c r="AO182" s="663"/>
      <c r="AP182" s="663"/>
      <c r="AQ182" s="663"/>
      <c r="AW182" s="6"/>
      <c r="AX182" s="663"/>
      <c r="AY182" s="663"/>
      <c r="AZ182" s="663"/>
      <c r="BA182" s="663"/>
      <c r="BB182" s="663"/>
      <c r="BC182" s="663"/>
      <c r="BD182" s="663"/>
      <c r="BE182" s="663"/>
      <c r="BL182" s="663"/>
      <c r="BM182" s="663"/>
      <c r="BN182" s="663"/>
      <c r="BO182" s="663"/>
      <c r="BP182" s="663"/>
      <c r="BQ182" s="663"/>
      <c r="BR182" s="663"/>
      <c r="BS182" s="663"/>
      <c r="BZ182" s="663"/>
      <c r="CA182" s="663"/>
      <c r="CB182" s="663"/>
      <c r="CC182" s="663"/>
      <c r="CD182" s="663"/>
      <c r="CE182" s="663"/>
      <c r="CF182" s="663"/>
      <c r="CG182" s="663"/>
      <c r="EA182" s="6"/>
    </row>
    <row r="183" spans="1:131" s="2" customFormat="1">
      <c r="A183" s="6"/>
      <c r="C183" s="6"/>
      <c r="D183" s="6"/>
      <c r="E183" s="6"/>
      <c r="F183" s="6"/>
      <c r="G183" s="663"/>
      <c r="H183" s="662"/>
      <c r="I183" s="662"/>
      <c r="J183" s="662"/>
      <c r="K183" s="662"/>
      <c r="L183" s="662"/>
      <c r="M183" s="662"/>
      <c r="N183" s="662"/>
      <c r="O183" s="662"/>
      <c r="S183" s="6"/>
      <c r="T183" s="6"/>
      <c r="U183" s="6"/>
      <c r="V183" s="6"/>
      <c r="W183" s="663"/>
      <c r="X183" s="663"/>
      <c r="Y183" s="663"/>
      <c r="Z183" s="663"/>
      <c r="AA183" s="663"/>
      <c r="AB183" s="663"/>
      <c r="AC183" s="663"/>
      <c r="AI183" s="6"/>
      <c r="AJ183" s="663"/>
      <c r="AK183" s="663"/>
      <c r="AL183" s="663"/>
      <c r="AM183" s="663"/>
      <c r="AN183" s="663"/>
      <c r="AO183" s="663"/>
      <c r="AP183" s="663"/>
      <c r="AQ183" s="663"/>
      <c r="AW183" s="6"/>
      <c r="AX183" s="663"/>
      <c r="AY183" s="663"/>
      <c r="AZ183" s="663"/>
      <c r="BA183" s="663"/>
      <c r="BB183" s="663"/>
      <c r="BC183" s="663"/>
      <c r="BD183" s="663"/>
      <c r="BE183" s="663"/>
      <c r="BL183" s="663"/>
      <c r="BM183" s="663"/>
      <c r="BN183" s="663"/>
      <c r="BO183" s="663"/>
      <c r="BP183" s="663"/>
      <c r="BQ183" s="663"/>
      <c r="BR183" s="663"/>
      <c r="BS183" s="663"/>
      <c r="BZ183" s="663"/>
      <c r="CA183" s="663"/>
      <c r="CB183" s="663"/>
      <c r="CC183" s="663"/>
      <c r="CD183" s="663"/>
      <c r="CE183" s="663"/>
      <c r="CF183" s="663"/>
      <c r="CG183" s="663"/>
      <c r="EA183" s="6"/>
    </row>
    <row r="184" spans="1:131" s="2" customFormat="1">
      <c r="A184" s="6"/>
      <c r="C184" s="6"/>
      <c r="D184" s="6"/>
      <c r="E184" s="6"/>
      <c r="F184" s="6"/>
      <c r="G184" s="663"/>
      <c r="H184" s="662"/>
      <c r="I184" s="662"/>
      <c r="J184" s="662"/>
      <c r="K184" s="662"/>
      <c r="L184" s="662"/>
      <c r="M184" s="662"/>
      <c r="N184" s="662"/>
      <c r="O184" s="662"/>
      <c r="S184" s="6"/>
      <c r="T184" s="6"/>
      <c r="U184" s="6"/>
      <c r="V184" s="6"/>
      <c r="W184" s="663"/>
      <c r="X184" s="663"/>
      <c r="Y184" s="663"/>
      <c r="Z184" s="663"/>
      <c r="AA184" s="663"/>
      <c r="AB184" s="663"/>
      <c r="AC184" s="663"/>
      <c r="AI184" s="6"/>
      <c r="AJ184" s="663"/>
      <c r="AK184" s="663"/>
      <c r="AL184" s="663"/>
      <c r="AM184" s="663"/>
      <c r="AN184" s="663"/>
      <c r="AO184" s="663"/>
      <c r="AP184" s="663"/>
      <c r="AQ184" s="663"/>
      <c r="AW184" s="6"/>
      <c r="AX184" s="663"/>
      <c r="AY184" s="663"/>
      <c r="AZ184" s="663"/>
      <c r="BA184" s="663"/>
      <c r="BB184" s="663"/>
      <c r="BC184" s="663"/>
      <c r="BD184" s="663"/>
      <c r="BE184" s="663"/>
      <c r="BL184" s="663"/>
      <c r="BM184" s="663"/>
      <c r="BN184" s="663"/>
      <c r="BO184" s="663"/>
      <c r="BP184" s="663"/>
      <c r="BQ184" s="663"/>
      <c r="BR184" s="663"/>
      <c r="BS184" s="663"/>
      <c r="BZ184" s="663"/>
      <c r="CA184" s="663"/>
      <c r="CB184" s="663"/>
      <c r="CC184" s="663"/>
      <c r="CD184" s="663"/>
      <c r="CE184" s="663"/>
      <c r="CF184" s="663"/>
      <c r="CG184" s="663"/>
      <c r="EA184" s="6"/>
    </row>
    <row r="185" spans="1:131" s="2" customFormat="1">
      <c r="A185" s="6"/>
      <c r="C185" s="6"/>
      <c r="D185" s="6"/>
      <c r="E185" s="6"/>
      <c r="F185" s="6"/>
      <c r="G185" s="663"/>
      <c r="H185" s="662"/>
      <c r="I185" s="662"/>
      <c r="J185" s="662"/>
      <c r="K185" s="662"/>
      <c r="L185" s="662"/>
      <c r="M185" s="662"/>
      <c r="N185" s="662"/>
      <c r="O185" s="662"/>
      <c r="S185" s="6"/>
      <c r="T185" s="6"/>
      <c r="U185" s="6"/>
      <c r="V185" s="6"/>
      <c r="W185" s="663"/>
      <c r="X185" s="663"/>
      <c r="Y185" s="663"/>
      <c r="Z185" s="663"/>
      <c r="AA185" s="663"/>
      <c r="AB185" s="663"/>
      <c r="AC185" s="663"/>
      <c r="AI185" s="6"/>
      <c r="AJ185" s="663"/>
      <c r="AK185" s="663"/>
      <c r="AL185" s="663"/>
      <c r="AM185" s="663"/>
      <c r="AN185" s="663"/>
      <c r="AO185" s="663"/>
      <c r="AP185" s="663"/>
      <c r="AQ185" s="663"/>
      <c r="AW185" s="6"/>
      <c r="AX185" s="663"/>
      <c r="AY185" s="663"/>
      <c r="AZ185" s="663"/>
      <c r="BA185" s="663"/>
      <c r="BB185" s="663"/>
      <c r="BC185" s="663"/>
      <c r="BD185" s="663"/>
      <c r="BE185" s="663"/>
      <c r="BL185" s="663"/>
      <c r="BM185" s="663"/>
      <c r="BN185" s="663"/>
      <c r="BO185" s="663"/>
      <c r="BP185" s="663"/>
      <c r="BQ185" s="663"/>
      <c r="BR185" s="663"/>
      <c r="BS185" s="663"/>
      <c r="BZ185" s="663"/>
      <c r="CA185" s="663"/>
      <c r="CB185" s="663"/>
      <c r="CC185" s="663"/>
      <c r="CD185" s="663"/>
      <c r="CE185" s="663"/>
      <c r="CF185" s="663"/>
      <c r="CG185" s="663"/>
      <c r="EA185" s="6"/>
    </row>
    <row r="186" spans="1:131" s="2" customFormat="1">
      <c r="A186" s="6"/>
      <c r="C186" s="6"/>
      <c r="D186" s="6"/>
      <c r="E186" s="6"/>
      <c r="F186" s="6"/>
      <c r="G186" s="663"/>
      <c r="H186" s="662"/>
      <c r="I186" s="662"/>
      <c r="J186" s="662"/>
      <c r="K186" s="662"/>
      <c r="L186" s="662"/>
      <c r="M186" s="662"/>
      <c r="N186" s="662"/>
      <c r="O186" s="662"/>
      <c r="S186" s="6"/>
      <c r="T186" s="6"/>
      <c r="U186" s="6"/>
      <c r="V186" s="6"/>
      <c r="W186" s="663"/>
      <c r="X186" s="663"/>
      <c r="Y186" s="663"/>
      <c r="Z186" s="663"/>
      <c r="AA186" s="663"/>
      <c r="AB186" s="663"/>
      <c r="AC186" s="663"/>
      <c r="AI186" s="6"/>
      <c r="AJ186" s="663"/>
      <c r="AK186" s="663"/>
      <c r="AL186" s="663"/>
      <c r="AM186" s="663"/>
      <c r="AN186" s="663"/>
      <c r="AO186" s="663"/>
      <c r="AP186" s="663"/>
      <c r="AQ186" s="663"/>
      <c r="AW186" s="6"/>
      <c r="AX186" s="663"/>
      <c r="AY186" s="663"/>
      <c r="AZ186" s="663"/>
      <c r="BA186" s="663"/>
      <c r="BB186" s="663"/>
      <c r="BC186" s="663"/>
      <c r="BD186" s="663"/>
      <c r="BE186" s="663"/>
      <c r="BL186" s="663"/>
      <c r="BM186" s="663"/>
      <c r="BN186" s="663"/>
      <c r="BO186" s="663"/>
      <c r="BP186" s="663"/>
      <c r="BQ186" s="663"/>
      <c r="BR186" s="663"/>
      <c r="BS186" s="663"/>
      <c r="BZ186" s="663"/>
      <c r="CA186" s="663"/>
      <c r="CB186" s="663"/>
      <c r="CC186" s="663"/>
      <c r="CD186" s="663"/>
      <c r="CE186" s="663"/>
      <c r="CF186" s="663"/>
      <c r="CG186" s="663"/>
      <c r="EA186" s="6"/>
    </row>
    <row r="187" spans="1:131" s="2" customFormat="1">
      <c r="A187" s="6"/>
      <c r="C187" s="6"/>
      <c r="D187" s="6"/>
      <c r="E187" s="6"/>
      <c r="F187" s="6"/>
      <c r="G187" s="663"/>
      <c r="H187" s="662"/>
      <c r="I187" s="662"/>
      <c r="J187" s="662"/>
      <c r="K187" s="662"/>
      <c r="L187" s="662"/>
      <c r="M187" s="662"/>
      <c r="N187" s="662"/>
      <c r="O187" s="662"/>
      <c r="S187" s="6"/>
      <c r="T187" s="6"/>
      <c r="U187" s="6"/>
      <c r="V187" s="6"/>
      <c r="W187" s="663"/>
      <c r="X187" s="663"/>
      <c r="Y187" s="663"/>
      <c r="Z187" s="663"/>
      <c r="AA187" s="663"/>
      <c r="AB187" s="663"/>
      <c r="AC187" s="663"/>
      <c r="AI187" s="6"/>
      <c r="AJ187" s="663"/>
      <c r="AK187" s="663"/>
      <c r="AL187" s="663"/>
      <c r="AM187" s="663"/>
      <c r="AN187" s="663"/>
      <c r="AO187" s="663"/>
      <c r="AP187" s="663"/>
      <c r="AQ187" s="663"/>
      <c r="AW187" s="6"/>
      <c r="AX187" s="663"/>
      <c r="AY187" s="663"/>
      <c r="AZ187" s="663"/>
      <c r="BA187" s="663"/>
      <c r="BB187" s="663"/>
      <c r="BC187" s="663"/>
      <c r="BD187" s="663"/>
      <c r="BE187" s="663"/>
      <c r="BL187" s="663"/>
      <c r="BM187" s="663"/>
      <c r="BN187" s="663"/>
      <c r="BO187" s="663"/>
      <c r="BP187" s="663"/>
      <c r="BQ187" s="663"/>
      <c r="BR187" s="663"/>
      <c r="BS187" s="663"/>
      <c r="BZ187" s="663"/>
      <c r="CA187" s="663"/>
      <c r="CB187" s="663"/>
      <c r="CC187" s="663"/>
      <c r="CD187" s="663"/>
      <c r="CE187" s="663"/>
      <c r="CF187" s="663"/>
      <c r="CG187" s="663"/>
      <c r="EA187" s="6"/>
    </row>
    <row r="188" spans="1:131" s="2" customFormat="1">
      <c r="A188" s="6"/>
      <c r="C188" s="6"/>
      <c r="D188" s="6"/>
      <c r="E188" s="6"/>
      <c r="F188" s="6"/>
      <c r="G188" s="663"/>
      <c r="H188" s="662"/>
      <c r="I188" s="662"/>
      <c r="J188" s="662"/>
      <c r="K188" s="662"/>
      <c r="L188" s="662"/>
      <c r="M188" s="662"/>
      <c r="N188" s="662"/>
      <c r="O188" s="662"/>
      <c r="S188" s="6"/>
      <c r="T188" s="6"/>
      <c r="U188" s="6"/>
      <c r="V188" s="6"/>
      <c r="W188" s="663"/>
      <c r="X188" s="663"/>
      <c r="Y188" s="663"/>
      <c r="Z188" s="663"/>
      <c r="AA188" s="663"/>
      <c r="AB188" s="663"/>
      <c r="AC188" s="663"/>
      <c r="AI188" s="6"/>
      <c r="AJ188" s="663"/>
      <c r="AK188" s="663"/>
      <c r="AL188" s="663"/>
      <c r="AM188" s="663"/>
      <c r="AN188" s="663"/>
      <c r="AO188" s="663"/>
      <c r="AP188" s="663"/>
      <c r="AQ188" s="663"/>
      <c r="AW188" s="6"/>
      <c r="AX188" s="663"/>
      <c r="AY188" s="663"/>
      <c r="AZ188" s="663"/>
      <c r="BA188" s="663"/>
      <c r="BB188" s="663"/>
      <c r="BC188" s="663"/>
      <c r="BD188" s="663"/>
      <c r="BE188" s="663"/>
      <c r="BL188" s="663"/>
      <c r="BM188" s="663"/>
      <c r="BN188" s="663"/>
      <c r="BO188" s="663"/>
      <c r="BP188" s="663"/>
      <c r="BQ188" s="663"/>
      <c r="BR188" s="663"/>
      <c r="BS188" s="663"/>
      <c r="BZ188" s="663"/>
      <c r="CA188" s="663"/>
      <c r="CB188" s="663"/>
      <c r="CC188" s="663"/>
      <c r="CD188" s="663"/>
      <c r="CE188" s="663"/>
      <c r="CF188" s="663"/>
      <c r="CG188" s="663"/>
      <c r="EA188" s="6"/>
    </row>
    <row r="189" spans="1:131" s="2" customFormat="1">
      <c r="A189" s="6"/>
      <c r="C189" s="6"/>
      <c r="D189" s="6"/>
      <c r="E189" s="6"/>
      <c r="F189" s="6"/>
      <c r="G189" s="663"/>
      <c r="H189" s="662"/>
      <c r="I189" s="662"/>
      <c r="J189" s="662"/>
      <c r="K189" s="662"/>
      <c r="L189" s="662"/>
      <c r="M189" s="662"/>
      <c r="N189" s="662"/>
      <c r="O189" s="662"/>
      <c r="S189" s="6"/>
      <c r="T189" s="6"/>
      <c r="U189" s="6"/>
      <c r="V189" s="6"/>
      <c r="W189" s="663"/>
      <c r="X189" s="663"/>
      <c r="Y189" s="663"/>
      <c r="Z189" s="663"/>
      <c r="AA189" s="663"/>
      <c r="AB189" s="663"/>
      <c r="AC189" s="663"/>
      <c r="AI189" s="6"/>
      <c r="AJ189" s="663"/>
      <c r="AK189" s="663"/>
      <c r="AL189" s="663"/>
      <c r="AM189" s="663"/>
      <c r="AN189" s="663"/>
      <c r="AO189" s="663"/>
      <c r="AP189" s="663"/>
      <c r="AQ189" s="663"/>
      <c r="AW189" s="6"/>
      <c r="AX189" s="663"/>
      <c r="AY189" s="663"/>
      <c r="AZ189" s="663"/>
      <c r="BA189" s="663"/>
      <c r="BB189" s="663"/>
      <c r="BC189" s="663"/>
      <c r="BD189" s="663"/>
      <c r="BE189" s="663"/>
      <c r="BL189" s="663"/>
      <c r="BM189" s="663"/>
      <c r="BN189" s="663"/>
      <c r="BO189" s="663"/>
      <c r="BP189" s="663"/>
      <c r="BQ189" s="663"/>
      <c r="BR189" s="663"/>
      <c r="BS189" s="663"/>
      <c r="BZ189" s="663"/>
      <c r="CA189" s="663"/>
      <c r="CB189" s="663"/>
      <c r="CC189" s="663"/>
      <c r="CD189" s="663"/>
      <c r="CE189" s="663"/>
      <c r="CF189" s="663"/>
      <c r="CG189" s="663"/>
      <c r="EA189" s="6"/>
    </row>
  </sheetData>
  <phoneticPr fontId="5" type="noConversion"/>
  <printOptions horizontalCentered="1"/>
  <pageMargins left="0.25" right="0.25" top="1" bottom="1" header="0.5" footer="0.5"/>
  <pageSetup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00FF"/>
  </sheetPr>
  <dimension ref="A1:IE42"/>
  <sheetViews>
    <sheetView zoomScale="90" zoomScaleNormal="90" workbookViewId="0">
      <pane xSplit="1" ySplit="3" topLeftCell="Q4" activePane="bottomRight" state="frozen"/>
      <selection activeCell="L23" sqref="L23"/>
      <selection pane="topRight" activeCell="L23" sqref="L23"/>
      <selection pane="bottomLeft" activeCell="L23" sqref="L23"/>
      <selection pane="bottomRight" activeCell="AQ23" sqref="AQ23"/>
    </sheetView>
  </sheetViews>
  <sheetFormatPr defaultColWidth="11.21875" defaultRowHeight="12.75"/>
  <cols>
    <col min="1" max="1" width="11.21875" style="14" customWidth="1"/>
    <col min="2" max="2" width="13.44140625" style="14" customWidth="1"/>
    <col min="3" max="3" width="11.77734375" style="6" customWidth="1"/>
    <col min="4" max="11" width="11.77734375" style="2" customWidth="1"/>
    <col min="12" max="12" width="12.88671875" style="2" customWidth="1"/>
    <col min="13" max="16" width="11.77734375" style="2" customWidth="1"/>
    <col min="17" max="17" width="13.109375" style="2" customWidth="1"/>
    <col min="18" max="18" width="13.109375" style="14" customWidth="1"/>
    <col min="19" max="19" width="12.109375" style="14" customWidth="1"/>
    <col min="20" max="22" width="12.21875" style="14" bestFit="1" customWidth="1"/>
    <col min="23" max="23" width="12.21875" style="149" bestFit="1" customWidth="1"/>
    <col min="24" max="24" width="12.44140625" style="149" customWidth="1"/>
    <col min="25" max="25" width="13" style="149" customWidth="1"/>
    <col min="26" max="27" width="12.21875" style="149" customWidth="1"/>
    <col min="28" max="31" width="12.5546875" style="149" customWidth="1"/>
    <col min="32" max="32" width="11.77734375" style="91" customWidth="1"/>
    <col min="33" max="37" width="11.77734375" style="51" customWidth="1"/>
    <col min="38" max="38" width="12" style="51" customWidth="1"/>
    <col min="39" max="40" width="12" style="91" customWidth="1"/>
    <col min="41" max="42" width="12.88671875" style="91" customWidth="1"/>
    <col min="43" max="43" width="11.6640625" style="149" customWidth="1"/>
    <col min="44" max="46" width="12.5546875" style="149" customWidth="1"/>
    <col min="47" max="54" width="11.77734375" style="51" customWidth="1"/>
    <col min="55" max="56" width="11.21875" style="51" customWidth="1"/>
    <col min="57" max="57" width="12.88671875" style="91" customWidth="1"/>
    <col min="58" max="58" width="11.44140625" style="149" customWidth="1"/>
    <col min="59" max="61" width="12.5546875" style="149" customWidth="1"/>
    <col min="62" max="66" width="11.44140625" style="51" customWidth="1"/>
    <col min="67" max="69" width="11.6640625" style="51" customWidth="1"/>
    <col min="70" max="71" width="11.5546875" style="51" customWidth="1"/>
    <col min="72" max="72" width="12.88671875" style="91" customWidth="1"/>
    <col min="73" max="73" width="12.109375" style="149" customWidth="1"/>
    <col min="74" max="76" width="12.5546875" style="149" customWidth="1"/>
    <col min="77" max="79" width="11.21875" style="51" customWidth="1"/>
    <col min="80" max="80" width="12.6640625" style="51" customWidth="1"/>
    <col min="81" max="86" width="11.77734375" style="51" customWidth="1"/>
    <col min="87" max="87" width="12.88671875" style="91" customWidth="1"/>
    <col min="88" max="88" width="11.21875" style="91" customWidth="1"/>
    <col min="89" max="91" width="12.5546875" style="149" customWidth="1"/>
    <col min="92" max="95" width="11.21875" style="51" customWidth="1"/>
    <col min="96" max="98" width="11.77734375" style="51" customWidth="1"/>
    <col min="99" max="101" width="10.109375" style="51" customWidth="1"/>
    <col min="102" max="102" width="11.109375" style="91" customWidth="1"/>
    <col min="103" max="103" width="10.44140625" style="149" customWidth="1"/>
    <col min="104" max="106" width="12.5546875" style="149" customWidth="1"/>
    <col min="107" max="110" width="11.21875" style="51" customWidth="1"/>
    <col min="111" max="116" width="11.77734375" style="51" customWidth="1"/>
    <col min="117" max="117" width="12.88671875" style="91" customWidth="1"/>
    <col min="118" max="118" width="10.44140625" style="149" customWidth="1"/>
    <col min="119" max="121" width="12.5546875" style="149" customWidth="1"/>
    <col min="122" max="123" width="12.44140625" style="91" customWidth="1"/>
    <col min="124" max="124" width="12.21875" style="91" customWidth="1"/>
    <col min="125" max="126" width="12" style="51" customWidth="1"/>
    <col min="127" max="128" width="11.77734375" style="51" customWidth="1"/>
    <col min="129" max="130" width="11.77734375" style="150" customWidth="1"/>
    <col min="131" max="132" width="11.6640625" style="150" customWidth="1"/>
    <col min="133" max="133" width="12.88671875" style="91" customWidth="1"/>
    <col min="134" max="134" width="11.44140625" style="149" customWidth="1"/>
    <col min="135" max="137" width="12.5546875" style="149" customWidth="1"/>
    <col min="138" max="138" width="9.6640625" style="51" customWidth="1"/>
    <col min="139" max="143" width="10.21875" style="51" bestFit="1" customWidth="1"/>
    <col min="144" max="145" width="10.21875" style="51" customWidth="1"/>
    <col min="146" max="146" width="12.88671875" style="91" customWidth="1"/>
    <col min="147" max="147" width="10.44140625" style="149" customWidth="1"/>
    <col min="148" max="150" width="12.5546875" style="149" customWidth="1"/>
    <col min="151" max="151" width="12.44140625" style="51" customWidth="1"/>
    <col min="152" max="152" width="11.21875" style="51" customWidth="1"/>
    <col min="153" max="154" width="11.77734375" style="51" customWidth="1"/>
    <col min="155" max="158" width="11.77734375" style="91" customWidth="1"/>
    <col min="159" max="159" width="12.88671875" style="91" customWidth="1"/>
    <col min="160" max="160" width="11.77734375" style="149" customWidth="1"/>
    <col min="161" max="163" width="12.5546875" style="149" customWidth="1"/>
    <col min="164" max="165" width="12.21875" style="51" customWidth="1"/>
    <col min="166" max="168" width="11.77734375" style="51" customWidth="1"/>
    <col min="169" max="171" width="11.77734375" style="91" customWidth="1"/>
    <col min="172" max="172" width="12.88671875" style="91" customWidth="1"/>
    <col min="173" max="173" width="11.5546875" style="149" customWidth="1"/>
    <col min="174" max="176" width="12.5546875" style="149" customWidth="1"/>
    <col min="177" max="178" width="11.21875" style="51" customWidth="1"/>
    <col min="179" max="180" width="11.77734375" style="51" customWidth="1"/>
    <col min="181" max="182" width="11.77734375" style="91" customWidth="1"/>
    <col min="183" max="184" width="11.77734375" style="51" customWidth="1"/>
    <col min="185" max="185" width="12" style="91" customWidth="1"/>
    <col min="186" max="186" width="11.33203125" style="149" customWidth="1"/>
    <col min="187" max="189" width="12.5546875" style="149" customWidth="1"/>
    <col min="190" max="193" width="11.21875" style="51" customWidth="1"/>
    <col min="194" max="195" width="11.77734375" style="51" customWidth="1"/>
    <col min="196" max="199" width="11.77734375" style="150" customWidth="1"/>
    <col min="200" max="200" width="12.88671875" style="91" customWidth="1"/>
    <col min="201" max="201" width="10.44140625" style="149" customWidth="1"/>
    <col min="202" max="204" width="12.5546875" style="149" customWidth="1"/>
    <col min="205" max="206" width="11.21875" style="51" customWidth="1"/>
    <col min="207" max="209" width="11.77734375" style="51" customWidth="1"/>
    <col min="210" max="212" width="11.77734375" style="91" customWidth="1"/>
    <col min="213" max="213" width="12.88671875" style="91" customWidth="1"/>
    <col min="214" max="214" width="10.44140625" style="149" customWidth="1"/>
    <col min="215" max="217" width="12.5546875" style="149" customWidth="1"/>
    <col min="218" max="219" width="11.21875" style="51" customWidth="1"/>
    <col min="220" max="222" width="11.77734375" style="51" customWidth="1"/>
    <col min="223" max="224" width="11.77734375" style="91" customWidth="1"/>
    <col min="225" max="225" width="11.21875" style="91" customWidth="1"/>
    <col min="226" max="226" width="12.88671875" style="91" customWidth="1"/>
    <col min="227" max="227" width="10.44140625" style="149" customWidth="1"/>
    <col min="228" max="228" width="12.5546875" style="149" customWidth="1"/>
    <col min="229" max="239" width="11.21875" style="51" customWidth="1"/>
    <col min="240" max="16384" width="11.21875" style="15"/>
  </cols>
  <sheetData>
    <row r="1" spans="1:239" s="237" customFormat="1">
      <c r="A1" s="227"/>
      <c r="B1" s="46" t="s">
        <v>51</v>
      </c>
      <c r="C1" s="57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57"/>
      <c r="S1" s="93"/>
      <c r="T1" s="93"/>
      <c r="U1" s="93"/>
      <c r="V1" s="93"/>
      <c r="W1" s="229"/>
      <c r="X1" s="229"/>
      <c r="Y1" s="229"/>
      <c r="Z1" s="230"/>
      <c r="AA1" s="230"/>
      <c r="AB1" s="230"/>
      <c r="AC1" s="230"/>
      <c r="AD1" s="230"/>
      <c r="AE1" s="230"/>
      <c r="AF1" s="231"/>
      <c r="AG1" s="231"/>
      <c r="AH1" s="232"/>
      <c r="AI1" s="232"/>
      <c r="AJ1" s="232"/>
      <c r="AK1" s="232"/>
      <c r="AL1" s="232"/>
      <c r="AM1" s="232"/>
      <c r="AN1" s="232"/>
      <c r="AO1" s="259"/>
      <c r="AP1" s="259"/>
      <c r="AQ1" s="230"/>
      <c r="AR1" s="230"/>
      <c r="AS1" s="230"/>
      <c r="AT1" s="230"/>
      <c r="AU1" s="232"/>
      <c r="AV1" s="231"/>
      <c r="AW1" s="231"/>
      <c r="AX1" s="232"/>
      <c r="AY1" s="232"/>
      <c r="AZ1" s="232"/>
      <c r="BA1" s="232"/>
      <c r="BB1" s="232"/>
      <c r="BC1" s="232"/>
      <c r="BD1" s="232"/>
      <c r="BE1" s="232"/>
      <c r="BF1" s="230"/>
      <c r="BG1" s="230"/>
      <c r="BH1" s="230"/>
      <c r="BI1" s="230"/>
      <c r="BJ1" s="231"/>
      <c r="BK1" s="231"/>
      <c r="BL1" s="231"/>
      <c r="BM1" s="231"/>
      <c r="BN1" s="232"/>
      <c r="BO1" s="232"/>
      <c r="BP1" s="232"/>
      <c r="BQ1" s="232"/>
      <c r="BR1" s="232"/>
      <c r="BS1" s="232"/>
      <c r="BT1" s="232"/>
      <c r="BU1" s="230"/>
      <c r="BV1" s="230"/>
      <c r="BW1" s="230"/>
      <c r="BX1" s="230"/>
      <c r="BY1" s="231"/>
      <c r="BZ1" s="231"/>
      <c r="CA1" s="231"/>
      <c r="CB1" s="231"/>
      <c r="CC1" s="232"/>
      <c r="CD1" s="232"/>
      <c r="CE1" s="232"/>
      <c r="CF1" s="232"/>
      <c r="CG1" s="232"/>
      <c r="CH1" s="232"/>
      <c r="CI1" s="232"/>
      <c r="CJ1" s="232"/>
      <c r="CK1" s="230"/>
      <c r="CL1" s="230"/>
      <c r="CM1" s="230"/>
      <c r="CN1" s="231"/>
      <c r="CO1" s="231"/>
      <c r="CP1" s="231"/>
      <c r="CQ1" s="231"/>
      <c r="CR1" s="232"/>
      <c r="CS1" s="232"/>
      <c r="CT1" s="232"/>
      <c r="CU1" s="232"/>
      <c r="CV1" s="232"/>
      <c r="CW1" s="232"/>
      <c r="CX1" s="232"/>
      <c r="CY1" s="230"/>
      <c r="CZ1" s="230"/>
      <c r="DA1" s="230"/>
      <c r="DB1" s="230"/>
      <c r="DC1" s="231"/>
      <c r="DD1" s="231"/>
      <c r="DE1" s="231"/>
      <c r="DF1" s="231"/>
      <c r="DG1" s="232"/>
      <c r="DH1" s="232"/>
      <c r="DI1" s="232"/>
      <c r="DJ1" s="232"/>
      <c r="DK1" s="232"/>
      <c r="DL1" s="232"/>
      <c r="DM1" s="232"/>
      <c r="DN1" s="230"/>
      <c r="DO1" s="230"/>
      <c r="DP1" s="230"/>
      <c r="DQ1" s="230"/>
      <c r="DR1" s="233"/>
      <c r="DS1" s="231"/>
      <c r="DT1" s="234"/>
      <c r="DU1" s="231"/>
      <c r="DV1" s="234"/>
      <c r="DW1" s="232"/>
      <c r="DX1" s="232"/>
      <c r="DY1" s="235"/>
      <c r="DZ1" s="235"/>
      <c r="EA1" s="235"/>
      <c r="EB1" s="235"/>
      <c r="EC1" s="232"/>
      <c r="ED1" s="230"/>
      <c r="EE1" s="230"/>
      <c r="EF1" s="230"/>
      <c r="EG1" s="230"/>
      <c r="EH1" s="231"/>
      <c r="EI1" s="231"/>
      <c r="EJ1" s="232"/>
      <c r="EK1" s="232"/>
      <c r="EL1" s="232"/>
      <c r="EM1" s="232"/>
      <c r="EN1" s="232"/>
      <c r="EO1" s="232"/>
      <c r="EP1" s="232"/>
      <c r="EQ1" s="230"/>
      <c r="ER1" s="230"/>
      <c r="ES1" s="230"/>
      <c r="ET1" s="230"/>
      <c r="EU1" s="231"/>
      <c r="EV1" s="231"/>
      <c r="EW1" s="232"/>
      <c r="EX1" s="232"/>
      <c r="EY1" s="232"/>
      <c r="EZ1" s="232"/>
      <c r="FA1" s="232"/>
      <c r="FB1" s="232"/>
      <c r="FC1" s="232"/>
      <c r="FD1" s="230"/>
      <c r="FE1" s="230"/>
      <c r="FF1" s="230"/>
      <c r="FG1" s="230"/>
      <c r="FH1" s="231"/>
      <c r="FI1" s="231"/>
      <c r="FJ1" s="232"/>
      <c r="FK1" s="232"/>
      <c r="FL1" s="232"/>
      <c r="FM1" s="232"/>
      <c r="FN1" s="232"/>
      <c r="FO1" s="232"/>
      <c r="FP1" s="232"/>
      <c r="FQ1" s="230"/>
      <c r="FR1" s="230"/>
      <c r="FS1" s="230"/>
      <c r="FT1" s="230"/>
      <c r="FU1" s="231"/>
      <c r="FV1" s="231"/>
      <c r="FW1" s="232"/>
      <c r="FX1" s="232"/>
      <c r="FY1" s="232"/>
      <c r="FZ1" s="232"/>
      <c r="GA1" s="232"/>
      <c r="GB1" s="232"/>
      <c r="GC1" s="232"/>
      <c r="GD1" s="230"/>
      <c r="GE1" s="230"/>
      <c r="GF1" s="230"/>
      <c r="GG1" s="230"/>
      <c r="GH1" s="233" t="s">
        <v>54</v>
      </c>
      <c r="GI1" s="231"/>
      <c r="GJ1" s="231"/>
      <c r="GK1" s="231"/>
      <c r="GL1" s="232"/>
      <c r="GM1" s="232"/>
      <c r="GN1" s="235"/>
      <c r="GO1" s="235"/>
      <c r="GP1" s="235"/>
      <c r="GQ1" s="235"/>
      <c r="GR1" s="232"/>
      <c r="GS1" s="230"/>
      <c r="GT1" s="230"/>
      <c r="GU1" s="230"/>
      <c r="GV1" s="230"/>
      <c r="GW1" s="231"/>
      <c r="GX1" s="231"/>
      <c r="GY1" s="232"/>
      <c r="GZ1" s="232"/>
      <c r="HA1" s="232"/>
      <c r="HB1" s="232"/>
      <c r="HC1" s="232"/>
      <c r="HD1" s="232"/>
      <c r="HE1" s="232"/>
      <c r="HF1" s="230"/>
      <c r="HG1" s="230"/>
      <c r="HH1" s="230"/>
      <c r="HI1" s="230"/>
      <c r="HJ1" s="231"/>
      <c r="HK1" s="231"/>
      <c r="HL1" s="232"/>
      <c r="HM1" s="232"/>
      <c r="HN1" s="232"/>
      <c r="HO1" s="232"/>
      <c r="HP1" s="232"/>
      <c r="HQ1" s="283"/>
      <c r="HR1" s="232"/>
      <c r="HS1" s="230"/>
      <c r="HT1" s="230"/>
      <c r="HU1" s="236"/>
      <c r="HV1" s="236"/>
      <c r="HW1" s="236"/>
      <c r="HX1" s="236"/>
      <c r="HY1" s="236"/>
      <c r="HZ1" s="236"/>
      <c r="IA1" s="236"/>
      <c r="IB1" s="236"/>
      <c r="IC1" s="236"/>
      <c r="ID1" s="236"/>
      <c r="IE1" s="236"/>
    </row>
    <row r="2" spans="1:239" s="249" customFormat="1">
      <c r="A2" s="238"/>
      <c r="B2" s="239" t="s">
        <v>64</v>
      </c>
      <c r="C2" s="240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41"/>
      <c r="O2" s="239"/>
      <c r="P2" s="239"/>
      <c r="Q2" s="239"/>
      <c r="R2" s="242"/>
      <c r="S2" s="243"/>
      <c r="T2" s="243"/>
      <c r="U2" s="243"/>
      <c r="V2" s="244"/>
      <c r="W2" s="245"/>
      <c r="X2" s="245"/>
      <c r="Y2" s="245"/>
      <c r="Z2" s="245"/>
      <c r="AA2" s="245"/>
      <c r="AB2" s="245"/>
      <c r="AC2" s="245"/>
      <c r="AD2" s="245"/>
      <c r="AE2" s="245"/>
      <c r="AF2" s="246" t="s">
        <v>27</v>
      </c>
      <c r="AG2" s="247"/>
      <c r="AH2" s="248"/>
      <c r="AI2" s="248"/>
      <c r="AJ2" s="248"/>
      <c r="AK2" s="248"/>
      <c r="AL2" s="248"/>
      <c r="AM2" s="248"/>
      <c r="AN2" s="248"/>
      <c r="AO2" s="248"/>
      <c r="AP2" s="248"/>
      <c r="AQ2" s="245"/>
      <c r="AR2" s="245"/>
      <c r="AS2" s="245"/>
      <c r="AT2" s="245"/>
      <c r="AU2" s="246" t="s">
        <v>28</v>
      </c>
      <c r="AV2" s="247"/>
      <c r="AW2" s="243"/>
      <c r="AX2" s="248"/>
      <c r="AY2" s="248"/>
      <c r="AZ2" s="248"/>
      <c r="BA2" s="248"/>
      <c r="BB2" s="248"/>
      <c r="BC2" s="248"/>
      <c r="BD2" s="248"/>
      <c r="BE2" s="248"/>
      <c r="BF2" s="245"/>
      <c r="BG2" s="245"/>
      <c r="BH2" s="245"/>
      <c r="BI2" s="245"/>
      <c r="BJ2" s="246" t="s">
        <v>29</v>
      </c>
      <c r="BK2" s="247"/>
      <c r="BL2" s="243"/>
      <c r="BM2" s="243"/>
      <c r="BN2" s="248"/>
      <c r="BO2" s="248"/>
      <c r="BP2" s="248"/>
      <c r="BQ2" s="248"/>
      <c r="BR2" s="248"/>
      <c r="BS2" s="248"/>
      <c r="BT2" s="248"/>
      <c r="BU2" s="245"/>
      <c r="BV2" s="245"/>
      <c r="BW2" s="245"/>
      <c r="BX2" s="245"/>
      <c r="BY2" s="246" t="s">
        <v>30</v>
      </c>
      <c r="BZ2" s="247"/>
      <c r="CA2" s="243"/>
      <c r="CB2" s="243"/>
      <c r="CC2" s="248"/>
      <c r="CD2" s="248"/>
      <c r="CE2" s="248"/>
      <c r="CF2" s="248"/>
      <c r="CG2" s="248"/>
      <c r="CH2" s="248"/>
      <c r="CI2" s="248"/>
      <c r="CJ2" s="248"/>
      <c r="CK2" s="245"/>
      <c r="CL2" s="245"/>
      <c r="CM2" s="245"/>
      <c r="CN2" s="246" t="s">
        <v>31</v>
      </c>
      <c r="CO2" s="247"/>
      <c r="CP2" s="243"/>
      <c r="CQ2" s="243"/>
      <c r="CR2" s="248"/>
      <c r="CS2" s="248"/>
      <c r="CT2" s="248"/>
      <c r="CU2" s="248"/>
      <c r="CV2" s="248"/>
      <c r="CW2" s="248"/>
      <c r="CX2" s="248"/>
      <c r="CY2" s="245"/>
      <c r="CZ2" s="245"/>
      <c r="DA2" s="245"/>
      <c r="DB2" s="245"/>
      <c r="DC2" s="246" t="s">
        <v>32</v>
      </c>
      <c r="DD2" s="247"/>
      <c r="DE2" s="243"/>
      <c r="DF2" s="243"/>
      <c r="DG2" s="248"/>
      <c r="DH2" s="248"/>
      <c r="DI2" s="248"/>
      <c r="DJ2" s="248"/>
      <c r="DK2" s="248"/>
      <c r="DL2" s="248"/>
      <c r="DM2" s="248"/>
      <c r="DN2" s="245"/>
      <c r="DO2" s="245"/>
      <c r="DP2" s="245"/>
      <c r="DQ2" s="245"/>
      <c r="DR2" s="233" t="s">
        <v>25</v>
      </c>
      <c r="DS2" s="247"/>
      <c r="DT2" s="247"/>
      <c r="DU2" s="243"/>
      <c r="DV2" s="243"/>
      <c r="DW2" s="248"/>
      <c r="DX2" s="248"/>
      <c r="DY2" s="245"/>
      <c r="DZ2" s="245"/>
      <c r="EA2" s="245"/>
      <c r="EB2" s="245"/>
      <c r="EC2" s="248"/>
      <c r="ED2" s="245"/>
      <c r="EE2" s="245"/>
      <c r="EF2" s="245"/>
      <c r="EG2" s="245"/>
      <c r="EH2" s="246" t="s">
        <v>33</v>
      </c>
      <c r="EI2" s="247"/>
      <c r="EJ2" s="248"/>
      <c r="EK2" s="248"/>
      <c r="EL2" s="248"/>
      <c r="EM2" s="248"/>
      <c r="EN2" s="248"/>
      <c r="EO2" s="248"/>
      <c r="EP2" s="248"/>
      <c r="EQ2" s="245"/>
      <c r="ER2" s="245"/>
      <c r="ES2" s="245"/>
      <c r="ET2" s="245"/>
      <c r="EU2" s="246" t="s">
        <v>21</v>
      </c>
      <c r="EV2" s="247"/>
      <c r="EW2" s="248"/>
      <c r="EX2" s="248"/>
      <c r="EY2" s="248"/>
      <c r="EZ2" s="248"/>
      <c r="FA2" s="248"/>
      <c r="FB2" s="248"/>
      <c r="FC2" s="248"/>
      <c r="FD2" s="245"/>
      <c r="FE2" s="245"/>
      <c r="FF2" s="245"/>
      <c r="FG2" s="245"/>
      <c r="FH2" s="246" t="s">
        <v>34</v>
      </c>
      <c r="FI2" s="247"/>
      <c r="FJ2" s="248"/>
      <c r="FK2" s="248"/>
      <c r="FL2" s="248"/>
      <c r="FM2" s="248"/>
      <c r="FN2" s="248"/>
      <c r="FO2" s="248"/>
      <c r="FP2" s="248"/>
      <c r="FQ2" s="245"/>
      <c r="FR2" s="245"/>
      <c r="FS2" s="245"/>
      <c r="FT2" s="245"/>
      <c r="FU2" s="246" t="s">
        <v>35</v>
      </c>
      <c r="FV2" s="247"/>
      <c r="FW2" s="248"/>
      <c r="FX2" s="248"/>
      <c r="FY2" s="248"/>
      <c r="FZ2" s="248"/>
      <c r="GA2" s="248"/>
      <c r="GB2" s="248"/>
      <c r="GC2" s="248"/>
      <c r="GD2" s="245"/>
      <c r="GE2" s="245"/>
      <c r="GF2" s="245"/>
      <c r="GG2" s="245"/>
      <c r="GH2" s="233" t="s">
        <v>54</v>
      </c>
      <c r="GJ2" s="247"/>
      <c r="GK2" s="250"/>
      <c r="GL2" s="248"/>
      <c r="GM2" s="248"/>
      <c r="GN2" s="245"/>
      <c r="GO2" s="245"/>
      <c r="GP2" s="245"/>
      <c r="GQ2" s="245"/>
      <c r="GR2" s="248"/>
      <c r="GS2" s="245"/>
      <c r="GT2" s="245"/>
      <c r="GU2" s="245"/>
      <c r="GV2" s="245"/>
      <c r="GW2" s="246" t="s">
        <v>55</v>
      </c>
      <c r="GX2" s="247"/>
      <c r="GY2" s="248"/>
      <c r="GZ2" s="248"/>
      <c r="HA2" s="248"/>
      <c r="HB2" s="248"/>
      <c r="HC2" s="248"/>
      <c r="HD2" s="248"/>
      <c r="HE2" s="248"/>
      <c r="HF2" s="245"/>
      <c r="HG2" s="245"/>
      <c r="HH2" s="245"/>
      <c r="HI2" s="245"/>
      <c r="HJ2" s="246" t="s">
        <v>56</v>
      </c>
      <c r="HK2" s="247"/>
      <c r="HL2" s="248"/>
      <c r="HM2" s="248"/>
      <c r="HN2" s="248"/>
      <c r="HO2" s="248"/>
      <c r="HP2" s="248"/>
      <c r="HQ2" s="248"/>
      <c r="HR2" s="248"/>
      <c r="HS2" s="245"/>
      <c r="HT2" s="245"/>
    </row>
    <row r="3" spans="1:239" s="237" customFormat="1">
      <c r="A3" s="231"/>
      <c r="B3" s="251" t="s">
        <v>102</v>
      </c>
      <c r="C3" s="251" t="s">
        <v>65</v>
      </c>
      <c r="D3" s="251" t="s">
        <v>66</v>
      </c>
      <c r="E3" s="251" t="s">
        <v>67</v>
      </c>
      <c r="F3" s="251" t="s">
        <v>68</v>
      </c>
      <c r="G3" s="251" t="s">
        <v>69</v>
      </c>
      <c r="H3" s="251" t="s">
        <v>70</v>
      </c>
      <c r="I3" s="251" t="s">
        <v>71</v>
      </c>
      <c r="J3" s="251" t="s">
        <v>72</v>
      </c>
      <c r="K3" s="251" t="s">
        <v>73</v>
      </c>
      <c r="L3" s="251" t="s">
        <v>74</v>
      </c>
      <c r="M3" s="251" t="s">
        <v>75</v>
      </c>
      <c r="N3" s="251" t="s">
        <v>76</v>
      </c>
      <c r="O3" s="251" t="s">
        <v>77</v>
      </c>
      <c r="P3" s="251" t="s">
        <v>78</v>
      </c>
      <c r="Q3" s="251" t="s">
        <v>57</v>
      </c>
      <c r="R3" s="232" t="s">
        <v>22</v>
      </c>
      <c r="S3" s="232" t="s">
        <v>23</v>
      </c>
      <c r="T3" s="252" t="s">
        <v>62</v>
      </c>
      <c r="U3" s="252" t="s">
        <v>87</v>
      </c>
      <c r="V3" s="252" t="s">
        <v>93</v>
      </c>
      <c r="W3" s="252" t="s">
        <v>103</v>
      </c>
      <c r="X3" s="252" t="s">
        <v>107</v>
      </c>
      <c r="Y3" s="252" t="s">
        <v>109</v>
      </c>
      <c r="Z3" s="252" t="s">
        <v>115</v>
      </c>
      <c r="AA3" s="252" t="s">
        <v>122</v>
      </c>
      <c r="AB3" s="252" t="s">
        <v>132</v>
      </c>
      <c r="AC3" s="710" t="s">
        <v>159</v>
      </c>
      <c r="AD3" s="710" t="s">
        <v>178</v>
      </c>
      <c r="AE3" s="710" t="s">
        <v>179</v>
      </c>
      <c r="AF3" s="253" t="s">
        <v>57</v>
      </c>
      <c r="AG3" s="232" t="s">
        <v>22</v>
      </c>
      <c r="AH3" s="232" t="s">
        <v>23</v>
      </c>
      <c r="AI3" s="252" t="s">
        <v>62</v>
      </c>
      <c r="AJ3" s="252" t="s">
        <v>87</v>
      </c>
      <c r="AK3" s="252" t="s">
        <v>93</v>
      </c>
      <c r="AL3" s="252" t="s">
        <v>103</v>
      </c>
      <c r="AM3" s="252" t="s">
        <v>107</v>
      </c>
      <c r="AN3" s="252" t="s">
        <v>109</v>
      </c>
      <c r="AO3" s="252" t="s">
        <v>115</v>
      </c>
      <c r="AP3" s="252" t="s">
        <v>122</v>
      </c>
      <c r="AQ3" s="252" t="s">
        <v>132</v>
      </c>
      <c r="AR3" s="710" t="s">
        <v>159</v>
      </c>
      <c r="AS3" s="710" t="s">
        <v>178</v>
      </c>
      <c r="AT3" s="710" t="s">
        <v>179</v>
      </c>
      <c r="AU3" s="253" t="s">
        <v>57</v>
      </c>
      <c r="AV3" s="232" t="s">
        <v>22</v>
      </c>
      <c r="AW3" s="232" t="s">
        <v>23</v>
      </c>
      <c r="AX3" s="252" t="s">
        <v>62</v>
      </c>
      <c r="AY3" s="252" t="s">
        <v>87</v>
      </c>
      <c r="AZ3" s="252" t="s">
        <v>93</v>
      </c>
      <c r="BA3" s="252" t="s">
        <v>103</v>
      </c>
      <c r="BB3" s="252" t="s">
        <v>107</v>
      </c>
      <c r="BC3" s="252" t="s">
        <v>109</v>
      </c>
      <c r="BD3" s="252" t="s">
        <v>115</v>
      </c>
      <c r="BE3" s="252" t="s">
        <v>122</v>
      </c>
      <c r="BF3" s="252" t="s">
        <v>132</v>
      </c>
      <c r="BG3" s="710" t="s">
        <v>159</v>
      </c>
      <c r="BH3" s="710" t="s">
        <v>178</v>
      </c>
      <c r="BI3" s="710" t="s">
        <v>179</v>
      </c>
      <c r="BJ3" s="254" t="s">
        <v>57</v>
      </c>
      <c r="BK3" s="232" t="s">
        <v>22</v>
      </c>
      <c r="BL3" s="232" t="s">
        <v>23</v>
      </c>
      <c r="BM3" s="252" t="s">
        <v>62</v>
      </c>
      <c r="BN3" s="252" t="s">
        <v>87</v>
      </c>
      <c r="BO3" s="252" t="s">
        <v>93</v>
      </c>
      <c r="BP3" s="252" t="s">
        <v>103</v>
      </c>
      <c r="BQ3" s="252" t="s">
        <v>107</v>
      </c>
      <c r="BR3" s="252" t="s">
        <v>109</v>
      </c>
      <c r="BS3" s="252" t="s">
        <v>115</v>
      </c>
      <c r="BT3" s="252" t="s">
        <v>122</v>
      </c>
      <c r="BU3" s="252" t="s">
        <v>132</v>
      </c>
      <c r="BV3" s="710" t="s">
        <v>159</v>
      </c>
      <c r="BW3" s="710" t="s">
        <v>178</v>
      </c>
      <c r="BX3" s="710" t="s">
        <v>179</v>
      </c>
      <c r="BY3" s="254" t="s">
        <v>57</v>
      </c>
      <c r="BZ3" s="232" t="s">
        <v>22</v>
      </c>
      <c r="CA3" s="232" t="s">
        <v>23</v>
      </c>
      <c r="CB3" s="252" t="s">
        <v>62</v>
      </c>
      <c r="CC3" s="252" t="s">
        <v>87</v>
      </c>
      <c r="CD3" s="252" t="s">
        <v>93</v>
      </c>
      <c r="CE3" s="252" t="s">
        <v>103</v>
      </c>
      <c r="CF3" s="252" t="s">
        <v>107</v>
      </c>
      <c r="CG3" s="252" t="s">
        <v>109</v>
      </c>
      <c r="CH3" s="252" t="s">
        <v>115</v>
      </c>
      <c r="CI3" s="252" t="s">
        <v>122</v>
      </c>
      <c r="CJ3" s="252" t="s">
        <v>132</v>
      </c>
      <c r="CK3" s="710" t="s">
        <v>159</v>
      </c>
      <c r="CL3" s="710" t="s">
        <v>178</v>
      </c>
      <c r="CM3" s="710" t="s">
        <v>179</v>
      </c>
      <c r="CN3" s="254" t="s">
        <v>57</v>
      </c>
      <c r="CO3" s="232" t="s">
        <v>22</v>
      </c>
      <c r="CP3" s="232" t="s">
        <v>23</v>
      </c>
      <c r="CQ3" s="252" t="s">
        <v>62</v>
      </c>
      <c r="CR3" s="252" t="s">
        <v>87</v>
      </c>
      <c r="CS3" s="252" t="s">
        <v>93</v>
      </c>
      <c r="CT3" s="252" t="s">
        <v>103</v>
      </c>
      <c r="CU3" s="252" t="s">
        <v>107</v>
      </c>
      <c r="CV3" s="252" t="s">
        <v>109</v>
      </c>
      <c r="CW3" s="252" t="s">
        <v>115</v>
      </c>
      <c r="CX3" s="252" t="s">
        <v>122</v>
      </c>
      <c r="CY3" s="252" t="s">
        <v>132</v>
      </c>
      <c r="CZ3" s="710" t="s">
        <v>159</v>
      </c>
      <c r="DA3" s="710" t="s">
        <v>178</v>
      </c>
      <c r="DB3" s="710" t="s">
        <v>179</v>
      </c>
      <c r="DC3" s="254" t="s">
        <v>57</v>
      </c>
      <c r="DD3" s="232" t="s">
        <v>22</v>
      </c>
      <c r="DE3" s="232" t="s">
        <v>23</v>
      </c>
      <c r="DF3" s="252" t="s">
        <v>62</v>
      </c>
      <c r="DG3" s="252" t="s">
        <v>87</v>
      </c>
      <c r="DH3" s="252" t="s">
        <v>93</v>
      </c>
      <c r="DI3" s="252" t="s">
        <v>103</v>
      </c>
      <c r="DJ3" s="252" t="s">
        <v>107</v>
      </c>
      <c r="DK3" s="252" t="s">
        <v>109</v>
      </c>
      <c r="DL3" s="252" t="s">
        <v>115</v>
      </c>
      <c r="DM3" s="252" t="s">
        <v>122</v>
      </c>
      <c r="DN3" s="252" t="s">
        <v>132</v>
      </c>
      <c r="DO3" s="710" t="s">
        <v>159</v>
      </c>
      <c r="DP3" s="710" t="s">
        <v>178</v>
      </c>
      <c r="DQ3" s="710" t="s">
        <v>179</v>
      </c>
      <c r="DR3" s="255" t="s">
        <v>70</v>
      </c>
      <c r="DS3" s="232" t="s">
        <v>57</v>
      </c>
      <c r="DT3" s="232" t="s">
        <v>22</v>
      </c>
      <c r="DU3" s="232" t="s">
        <v>23</v>
      </c>
      <c r="DV3" s="252" t="s">
        <v>62</v>
      </c>
      <c r="DW3" s="252" t="s">
        <v>87</v>
      </c>
      <c r="DX3" s="252" t="s">
        <v>93</v>
      </c>
      <c r="DY3" s="252" t="s">
        <v>103</v>
      </c>
      <c r="DZ3" s="252" t="s">
        <v>107</v>
      </c>
      <c r="EA3" s="252" t="s">
        <v>109</v>
      </c>
      <c r="EB3" s="252" t="s">
        <v>115</v>
      </c>
      <c r="EC3" s="252" t="s">
        <v>122</v>
      </c>
      <c r="ED3" s="252" t="s">
        <v>132</v>
      </c>
      <c r="EE3" s="710" t="s">
        <v>159</v>
      </c>
      <c r="EF3" s="710" t="s">
        <v>178</v>
      </c>
      <c r="EG3" s="710" t="s">
        <v>179</v>
      </c>
      <c r="EH3" s="256" t="s">
        <v>23</v>
      </c>
      <c r="EI3" s="252" t="s">
        <v>62</v>
      </c>
      <c r="EJ3" s="252" t="s">
        <v>87</v>
      </c>
      <c r="EK3" s="252" t="s">
        <v>93</v>
      </c>
      <c r="EL3" s="252" t="s">
        <v>103</v>
      </c>
      <c r="EM3" s="252" t="s">
        <v>107</v>
      </c>
      <c r="EN3" s="252" t="s">
        <v>109</v>
      </c>
      <c r="EO3" s="252" t="s">
        <v>115</v>
      </c>
      <c r="EP3" s="252" t="s">
        <v>122</v>
      </c>
      <c r="EQ3" s="252" t="s">
        <v>132</v>
      </c>
      <c r="ER3" s="710" t="s">
        <v>159</v>
      </c>
      <c r="ES3" s="710" t="s">
        <v>178</v>
      </c>
      <c r="ET3" s="710" t="s">
        <v>179</v>
      </c>
      <c r="EU3" s="256" t="s">
        <v>23</v>
      </c>
      <c r="EV3" s="252" t="s">
        <v>62</v>
      </c>
      <c r="EW3" s="252" t="s">
        <v>87</v>
      </c>
      <c r="EX3" s="252" t="s">
        <v>93</v>
      </c>
      <c r="EY3" s="252" t="s">
        <v>103</v>
      </c>
      <c r="EZ3" s="252" t="s">
        <v>107</v>
      </c>
      <c r="FA3" s="252" t="s">
        <v>109</v>
      </c>
      <c r="FB3" s="252" t="s">
        <v>115</v>
      </c>
      <c r="FC3" s="252" t="s">
        <v>122</v>
      </c>
      <c r="FD3" s="252" t="s">
        <v>132</v>
      </c>
      <c r="FE3" s="710" t="s">
        <v>159</v>
      </c>
      <c r="FF3" s="710" t="s">
        <v>178</v>
      </c>
      <c r="FG3" s="710" t="s">
        <v>179</v>
      </c>
      <c r="FH3" s="256" t="s">
        <v>23</v>
      </c>
      <c r="FI3" s="252" t="s">
        <v>62</v>
      </c>
      <c r="FJ3" s="252" t="s">
        <v>87</v>
      </c>
      <c r="FK3" s="252" t="s">
        <v>93</v>
      </c>
      <c r="FL3" s="252" t="s">
        <v>103</v>
      </c>
      <c r="FM3" s="252" t="s">
        <v>107</v>
      </c>
      <c r="FN3" s="252" t="s">
        <v>109</v>
      </c>
      <c r="FO3" s="252" t="s">
        <v>115</v>
      </c>
      <c r="FP3" s="252" t="s">
        <v>122</v>
      </c>
      <c r="FQ3" s="252" t="s">
        <v>132</v>
      </c>
      <c r="FR3" s="252" t="s">
        <v>159</v>
      </c>
      <c r="FS3" s="710" t="s">
        <v>178</v>
      </c>
      <c r="FT3" s="710" t="s">
        <v>179</v>
      </c>
      <c r="FU3" s="256" t="s">
        <v>23</v>
      </c>
      <c r="FV3" s="252" t="s">
        <v>62</v>
      </c>
      <c r="FW3" s="252" t="s">
        <v>87</v>
      </c>
      <c r="FX3" s="252" t="s">
        <v>93</v>
      </c>
      <c r="FY3" s="252" t="s">
        <v>103</v>
      </c>
      <c r="FZ3" s="252" t="s">
        <v>107</v>
      </c>
      <c r="GA3" s="252" t="s">
        <v>109</v>
      </c>
      <c r="GB3" s="252" t="s">
        <v>115</v>
      </c>
      <c r="GC3" s="252" t="s">
        <v>122</v>
      </c>
      <c r="GD3" s="252" t="s">
        <v>132</v>
      </c>
      <c r="GE3" s="710" t="s">
        <v>159</v>
      </c>
      <c r="GF3" s="710" t="s">
        <v>178</v>
      </c>
      <c r="GG3" s="710" t="s">
        <v>179</v>
      </c>
      <c r="GH3" s="257" t="s">
        <v>57</v>
      </c>
      <c r="GI3" s="258" t="s">
        <v>22</v>
      </c>
      <c r="GJ3" s="232" t="s">
        <v>23</v>
      </c>
      <c r="GK3" s="252" t="s">
        <v>62</v>
      </c>
      <c r="GL3" s="252" t="s">
        <v>87</v>
      </c>
      <c r="GM3" s="252" t="s">
        <v>93</v>
      </c>
      <c r="GN3" s="252" t="s">
        <v>103</v>
      </c>
      <c r="GO3" s="252" t="s">
        <v>107</v>
      </c>
      <c r="GP3" s="252" t="s">
        <v>109</v>
      </c>
      <c r="GQ3" s="252" t="s">
        <v>115</v>
      </c>
      <c r="GR3" s="252" t="s">
        <v>122</v>
      </c>
      <c r="GS3" s="252" t="s">
        <v>132</v>
      </c>
      <c r="GT3" s="710" t="s">
        <v>159</v>
      </c>
      <c r="GU3" s="710" t="s">
        <v>178</v>
      </c>
      <c r="GV3" s="710" t="s">
        <v>179</v>
      </c>
      <c r="GW3" s="256" t="s">
        <v>23</v>
      </c>
      <c r="GX3" s="252" t="s">
        <v>62</v>
      </c>
      <c r="GY3" s="252" t="s">
        <v>87</v>
      </c>
      <c r="GZ3" s="252" t="s">
        <v>93</v>
      </c>
      <c r="HA3" s="252" t="s">
        <v>103</v>
      </c>
      <c r="HB3" s="252" t="s">
        <v>107</v>
      </c>
      <c r="HC3" s="252" t="s">
        <v>109</v>
      </c>
      <c r="HD3" s="252" t="s">
        <v>115</v>
      </c>
      <c r="HE3" s="252" t="s">
        <v>122</v>
      </c>
      <c r="HF3" s="252" t="s">
        <v>132</v>
      </c>
      <c r="HG3" s="710" t="s">
        <v>159</v>
      </c>
      <c r="HH3" s="710" t="s">
        <v>178</v>
      </c>
      <c r="HI3" s="710" t="s">
        <v>179</v>
      </c>
      <c r="HJ3" s="256" t="s">
        <v>23</v>
      </c>
      <c r="HK3" s="252" t="s">
        <v>62</v>
      </c>
      <c r="HL3" s="252" t="s">
        <v>87</v>
      </c>
      <c r="HM3" s="252" t="s">
        <v>93</v>
      </c>
      <c r="HN3" s="252" t="s">
        <v>103</v>
      </c>
      <c r="HO3" s="252" t="s">
        <v>107</v>
      </c>
      <c r="HP3" s="252" t="s">
        <v>109</v>
      </c>
      <c r="HQ3" s="252" t="s">
        <v>115</v>
      </c>
      <c r="HR3" s="252" t="s">
        <v>122</v>
      </c>
      <c r="HS3" s="252" t="s">
        <v>132</v>
      </c>
      <c r="HT3" s="252" t="s">
        <v>159</v>
      </c>
      <c r="HU3" s="713" t="s">
        <v>178</v>
      </c>
      <c r="HV3" s="713" t="s">
        <v>179</v>
      </c>
      <c r="HW3" s="236"/>
      <c r="HX3" s="236"/>
      <c r="HY3" s="236"/>
      <c r="HZ3" s="236"/>
      <c r="IA3" s="236"/>
      <c r="IB3" s="236"/>
      <c r="IC3" s="236"/>
      <c r="ID3" s="236"/>
      <c r="IE3" s="236"/>
    </row>
    <row r="4" spans="1:239">
      <c r="A4" s="62" t="s">
        <v>20</v>
      </c>
      <c r="B4" s="173">
        <f>SUM(B6:B21)</f>
        <v>4989186884</v>
      </c>
      <c r="C4" s="173">
        <f t="shared" ref="C4:AE4" si="0">SUM(C6:C21)</f>
        <v>5491417000</v>
      </c>
      <c r="D4" s="172">
        <f t="shared" si="0"/>
        <v>5732635000</v>
      </c>
      <c r="E4" s="172">
        <f t="shared" si="0"/>
        <v>5799172000</v>
      </c>
      <c r="F4" s="172">
        <f t="shared" si="0"/>
        <v>6509542000</v>
      </c>
      <c r="G4" s="172">
        <f t="shared" si="0"/>
        <v>6958393000</v>
      </c>
      <c r="H4" s="173">
        <f t="shared" si="0"/>
        <v>7240301000</v>
      </c>
      <c r="I4" s="173">
        <f t="shared" si="0"/>
        <v>7270793000</v>
      </c>
      <c r="J4" s="173">
        <f t="shared" si="0"/>
        <v>7418553000</v>
      </c>
      <c r="K4" s="173">
        <f t="shared" si="0"/>
        <v>7735350000</v>
      </c>
      <c r="L4" s="173">
        <f t="shared" si="0"/>
        <v>8071386000</v>
      </c>
      <c r="M4" s="173">
        <f t="shared" si="0"/>
        <v>8394188000</v>
      </c>
      <c r="N4" s="173">
        <f t="shared" si="0"/>
        <v>8822379000</v>
      </c>
      <c r="O4" s="173">
        <f>SUM(O6:O21)</f>
        <v>9354461000</v>
      </c>
      <c r="P4" s="173">
        <f t="shared" si="0"/>
        <v>9992084148</v>
      </c>
      <c r="Q4" s="173">
        <f t="shared" si="0"/>
        <v>10835275989</v>
      </c>
      <c r="R4" s="173">
        <f t="shared" si="0"/>
        <v>11433407039</v>
      </c>
      <c r="S4" s="173">
        <f t="shared" si="0"/>
        <v>11758354645</v>
      </c>
      <c r="T4" s="173">
        <f t="shared" si="0"/>
        <v>11649105904.58</v>
      </c>
      <c r="U4" s="173">
        <f t="shared" si="0"/>
        <v>11561657317.51</v>
      </c>
      <c r="V4" s="173">
        <f t="shared" si="0"/>
        <v>11980757052.49</v>
      </c>
      <c r="W4" s="173">
        <f t="shared" si="0"/>
        <v>12888344561.431334</v>
      </c>
      <c r="X4" s="173">
        <f t="shared" si="0"/>
        <v>14076836110</v>
      </c>
      <c r="Y4" s="173">
        <f t="shared" si="0"/>
        <v>15161588132</v>
      </c>
      <c r="Z4" s="173">
        <f t="shared" si="0"/>
        <v>14934044455.860001</v>
      </c>
      <c r="AA4" s="173">
        <f t="shared" si="0"/>
        <v>13674999404.35</v>
      </c>
      <c r="AB4" s="173">
        <f t="shared" si="0"/>
        <v>13628525375.064327</v>
      </c>
      <c r="AC4" s="173">
        <f t="shared" si="0"/>
        <v>13136775631.944256</v>
      </c>
      <c r="AD4" s="173">
        <f t="shared" si="0"/>
        <v>12888688320.879784</v>
      </c>
      <c r="AE4" s="173">
        <f t="shared" si="0"/>
        <v>13717272974.036627</v>
      </c>
      <c r="AF4" s="174">
        <f>SUM(AF6:AF21)</f>
        <v>4628733365</v>
      </c>
      <c r="AG4" s="176">
        <f t="shared" ref="AG4:AT4" si="1">SUM(AG6:AG21)</f>
        <v>4939618261</v>
      </c>
      <c r="AH4" s="176">
        <f t="shared" si="1"/>
        <v>5089781868</v>
      </c>
      <c r="AI4" s="176">
        <f t="shared" si="1"/>
        <v>4911864215.5799999</v>
      </c>
      <c r="AJ4" s="176">
        <f t="shared" si="1"/>
        <v>4945995502.8699999</v>
      </c>
      <c r="AK4" s="176">
        <f t="shared" si="1"/>
        <v>5070351532.6900005</v>
      </c>
      <c r="AL4" s="176">
        <f t="shared" si="1"/>
        <v>5412087411.9191332</v>
      </c>
      <c r="AM4" s="176">
        <f t="shared" si="1"/>
        <v>6256215295</v>
      </c>
      <c r="AN4" s="176">
        <f t="shared" si="1"/>
        <v>7082933112</v>
      </c>
      <c r="AO4" s="176">
        <f t="shared" si="1"/>
        <v>7341104101.4799995</v>
      </c>
      <c r="AP4" s="176">
        <f t="shared" si="1"/>
        <v>6748204820.6249666</v>
      </c>
      <c r="AQ4" s="176">
        <f t="shared" si="1"/>
        <v>7003852937.2188139</v>
      </c>
      <c r="AR4" s="176">
        <f t="shared" si="1"/>
        <v>6557586387.4285965</v>
      </c>
      <c r="AS4" s="176">
        <f t="shared" si="1"/>
        <v>6344634812.792016</v>
      </c>
      <c r="AT4" s="176">
        <f t="shared" si="1"/>
        <v>7304568643.6573153</v>
      </c>
      <c r="AU4" s="174">
        <f t="shared" ref="AU4:FJ4" si="2">SUM(AU6:AU21)</f>
        <v>1816288893</v>
      </c>
      <c r="AV4" s="175">
        <f t="shared" si="2"/>
        <v>1929122171</v>
      </c>
      <c r="AW4" s="175">
        <f t="shared" si="2"/>
        <v>1906642184</v>
      </c>
      <c r="AX4" s="175">
        <f t="shared" si="2"/>
        <v>1999436388</v>
      </c>
      <c r="AY4" s="175">
        <f t="shared" si="2"/>
        <v>1910859827.9549999</v>
      </c>
      <c r="AZ4" s="175">
        <f t="shared" si="2"/>
        <v>2095721205.345</v>
      </c>
      <c r="BA4" s="175">
        <f t="shared" si="2"/>
        <v>2223059022.9912667</v>
      </c>
      <c r="BB4" s="176">
        <f t="shared" si="2"/>
        <v>2203975354</v>
      </c>
      <c r="BC4" s="176">
        <f t="shared" si="2"/>
        <v>2075027226</v>
      </c>
      <c r="BD4" s="176">
        <f>SUM(BD6:BD21)</f>
        <v>1735841713.6199999</v>
      </c>
      <c r="BE4" s="176">
        <f t="shared" ref="BE4:BI4" si="3">SUM(BE6:BE21)</f>
        <v>1543957344.0970511</v>
      </c>
      <c r="BF4" s="176">
        <f t="shared" si="3"/>
        <v>1485752108.9199998</v>
      </c>
      <c r="BG4" s="176">
        <f t="shared" si="3"/>
        <v>1669667687.0999999</v>
      </c>
      <c r="BH4" s="176">
        <f t="shared" si="3"/>
        <v>1640923550</v>
      </c>
      <c r="BI4" s="176">
        <f t="shared" si="3"/>
        <v>1704310368</v>
      </c>
      <c r="BJ4" s="174">
        <f t="shared" si="2"/>
        <v>2443775814</v>
      </c>
      <c r="BK4" s="175">
        <f t="shared" si="2"/>
        <v>2542777099</v>
      </c>
      <c r="BL4" s="175">
        <f t="shared" si="2"/>
        <v>2695540277</v>
      </c>
      <c r="BM4" s="175">
        <f t="shared" si="2"/>
        <v>2746289411</v>
      </c>
      <c r="BN4" s="175">
        <f t="shared" si="2"/>
        <v>2760840159.2249999</v>
      </c>
      <c r="BO4" s="175">
        <f t="shared" si="2"/>
        <v>2852640639.6300001</v>
      </c>
      <c r="BP4" s="175">
        <f t="shared" si="2"/>
        <v>3244981076.8567333</v>
      </c>
      <c r="BQ4" s="175">
        <f t="shared" si="2"/>
        <v>3357343184</v>
      </c>
      <c r="BR4" s="176">
        <f>SUM(BR6:BR21)</f>
        <v>3622722407</v>
      </c>
      <c r="BS4" s="176">
        <f>SUM(BS6:BS21)</f>
        <v>3546053019</v>
      </c>
      <c r="BT4" s="176">
        <f t="shared" ref="BT4:BX4" si="4">SUM(BT6:BT21)</f>
        <v>3424266613.98</v>
      </c>
      <c r="BU4" s="176">
        <f t="shared" si="4"/>
        <v>3163217949.9426956</v>
      </c>
      <c r="BV4" s="176">
        <f t="shared" si="4"/>
        <v>2998379102.4621191</v>
      </c>
      <c r="BW4" s="176">
        <f t="shared" si="4"/>
        <v>3144800312.5566845</v>
      </c>
      <c r="BX4" s="176">
        <f t="shared" si="4"/>
        <v>3270934291.6811047</v>
      </c>
      <c r="BY4" s="177">
        <f t="shared" si="2"/>
        <v>971908466</v>
      </c>
      <c r="BZ4" s="175">
        <f t="shared" si="2"/>
        <v>1043541849</v>
      </c>
      <c r="CA4" s="175">
        <f t="shared" si="2"/>
        <v>1099197939</v>
      </c>
      <c r="CB4" s="175">
        <f t="shared" si="2"/>
        <v>1054920335</v>
      </c>
      <c r="CC4" s="175">
        <f t="shared" si="2"/>
        <v>1065180215.22</v>
      </c>
      <c r="CD4" s="175">
        <f t="shared" si="2"/>
        <v>1090008886.51</v>
      </c>
      <c r="CE4" s="175">
        <f t="shared" si="2"/>
        <v>1107198839.8169334</v>
      </c>
      <c r="CF4" s="175">
        <f t="shared" si="2"/>
        <v>1220703942</v>
      </c>
      <c r="CG4" s="176">
        <f t="shared" si="2"/>
        <v>1301839662</v>
      </c>
      <c r="CH4" s="176">
        <f t="shared" si="2"/>
        <v>1261862244.04</v>
      </c>
      <c r="CI4" s="176">
        <f t="shared" si="2"/>
        <v>1037084191.1508436</v>
      </c>
      <c r="CJ4" s="176">
        <f t="shared" si="2"/>
        <v>1034036815.16</v>
      </c>
      <c r="CK4" s="176">
        <f t="shared" si="2"/>
        <v>1004517686.7987738</v>
      </c>
      <c r="CL4" s="176">
        <f t="shared" si="2"/>
        <v>839526351</v>
      </c>
      <c r="CM4" s="176">
        <f t="shared" si="2"/>
        <v>882312071</v>
      </c>
      <c r="CN4" s="177">
        <f t="shared" si="2"/>
        <v>566813388</v>
      </c>
      <c r="CO4" s="175">
        <f t="shared" si="2"/>
        <v>551979057</v>
      </c>
      <c r="CP4" s="175">
        <f t="shared" si="2"/>
        <v>543008660</v>
      </c>
      <c r="CQ4" s="175">
        <f t="shared" si="2"/>
        <v>548238211</v>
      </c>
      <c r="CR4" s="175">
        <f t="shared" si="2"/>
        <v>527251421.24000001</v>
      </c>
      <c r="CS4" s="175">
        <f t="shared" si="2"/>
        <v>533214060.315</v>
      </c>
      <c r="CT4" s="175">
        <f t="shared" si="2"/>
        <v>588794083.84726667</v>
      </c>
      <c r="CU4" s="175">
        <f t="shared" si="2"/>
        <v>702760245</v>
      </c>
      <c r="CV4" s="176">
        <f>SUM(CV6:CV21)</f>
        <v>704865597</v>
      </c>
      <c r="CW4" s="176">
        <f>SUM(CW6:CW21)</f>
        <v>670387068.72000003</v>
      </c>
      <c r="CX4" s="176">
        <f t="shared" ref="CX4:DB4" si="5">SUM(CX6:CX21)</f>
        <v>593438700.6171385</v>
      </c>
      <c r="CY4" s="176">
        <f t="shared" si="5"/>
        <v>598763698.45281768</v>
      </c>
      <c r="CZ4" s="176">
        <f t="shared" si="5"/>
        <v>543717008.68440855</v>
      </c>
      <c r="DA4" s="176">
        <f t="shared" si="5"/>
        <v>532587125.53108239</v>
      </c>
      <c r="DB4" s="176">
        <f t="shared" si="5"/>
        <v>550323068.69820881</v>
      </c>
      <c r="DC4" s="177">
        <f t="shared" si="2"/>
        <v>403113551</v>
      </c>
      <c r="DD4" s="175">
        <f t="shared" si="2"/>
        <v>426368602</v>
      </c>
      <c r="DE4" s="175">
        <f t="shared" si="2"/>
        <v>424183717</v>
      </c>
      <c r="DF4" s="175">
        <f t="shared" si="2"/>
        <v>387995144</v>
      </c>
      <c r="DG4" s="175">
        <f t="shared" si="2"/>
        <v>351530191</v>
      </c>
      <c r="DH4" s="175">
        <f t="shared" si="2"/>
        <v>338820728</v>
      </c>
      <c r="DI4" s="175">
        <f t="shared" si="2"/>
        <v>345873913</v>
      </c>
      <c r="DJ4" s="175">
        <f t="shared" si="2"/>
        <v>348925791</v>
      </c>
      <c r="DK4" s="176">
        <f t="shared" si="2"/>
        <v>374200128</v>
      </c>
      <c r="DL4" s="176">
        <f>SUM(DL6:DL21)</f>
        <v>378796309</v>
      </c>
      <c r="DM4" s="176">
        <f t="shared" ref="DM4:DQ4" si="6">SUM(DM6:DM21)</f>
        <v>328047733.88</v>
      </c>
      <c r="DN4" s="176">
        <f t="shared" si="6"/>
        <v>342901865.37</v>
      </c>
      <c r="DO4" s="176">
        <f t="shared" si="6"/>
        <v>351276740.47035736</v>
      </c>
      <c r="DP4" s="176">
        <f t="shared" si="6"/>
        <v>386216169</v>
      </c>
      <c r="DQ4" s="176">
        <f t="shared" si="6"/>
        <v>392094895</v>
      </c>
      <c r="DR4" s="178">
        <f t="shared" si="2"/>
        <v>2756662710</v>
      </c>
      <c r="DS4" s="176">
        <f t="shared" si="2"/>
        <v>4047140795</v>
      </c>
      <c r="DT4" s="175">
        <f t="shared" si="2"/>
        <v>4208543297</v>
      </c>
      <c r="DU4" s="175">
        <f t="shared" si="2"/>
        <v>4322625979.666667</v>
      </c>
      <c r="DV4" s="175">
        <f t="shared" si="2"/>
        <v>4422337601.5277777</v>
      </c>
      <c r="DW4" s="175">
        <f t="shared" si="2"/>
        <v>4461184119</v>
      </c>
      <c r="DX4" s="175">
        <f t="shared" si="2"/>
        <v>4611188712</v>
      </c>
      <c r="DY4" s="175">
        <f t="shared" si="2"/>
        <v>4910160027.3899994</v>
      </c>
      <c r="DZ4" s="175">
        <f t="shared" si="2"/>
        <v>5292739708.2397051</v>
      </c>
      <c r="EA4" s="176">
        <f>SUM(EA6:EA21)</f>
        <v>5709809438</v>
      </c>
      <c r="EB4" s="176">
        <f>SUM(EB6:EB21)</f>
        <v>5346088824.4854164</v>
      </c>
      <c r="EC4" s="176">
        <f t="shared" ref="EC4:EG4" si="7">SUM(EC6:EC21)</f>
        <v>5265434418.6000004</v>
      </c>
      <c r="ED4" s="176">
        <f t="shared" si="7"/>
        <v>5286224202.4140081</v>
      </c>
      <c r="EE4" s="176">
        <f t="shared" si="7"/>
        <v>5055530793.1678448</v>
      </c>
      <c r="EF4" s="176">
        <f t="shared" si="7"/>
        <v>5125096274.888155</v>
      </c>
      <c r="EG4" s="176">
        <f t="shared" si="7"/>
        <v>5378486763.9630327</v>
      </c>
      <c r="EH4" s="177">
        <f t="shared" si="2"/>
        <v>45039399</v>
      </c>
      <c r="EI4" s="179">
        <f t="shared" si="2"/>
        <v>62110711</v>
      </c>
      <c r="EJ4" s="179">
        <f t="shared" si="2"/>
        <v>63219554</v>
      </c>
      <c r="EK4" s="179">
        <f t="shared" si="2"/>
        <v>287775530</v>
      </c>
      <c r="EL4" s="179">
        <f t="shared" si="2"/>
        <v>287989041</v>
      </c>
      <c r="EM4" s="179">
        <f t="shared" si="2"/>
        <v>307329823</v>
      </c>
      <c r="EN4" s="176">
        <f t="shared" si="2"/>
        <v>330152782</v>
      </c>
      <c r="EO4" s="176">
        <f>SUM(EO6:EO21)</f>
        <v>418434024</v>
      </c>
      <c r="EP4" s="176">
        <f t="shared" ref="EP4:ET4" si="8">SUM(EP6:EP21)</f>
        <v>434768846</v>
      </c>
      <c r="EQ4" s="176">
        <f t="shared" si="8"/>
        <v>584312562</v>
      </c>
      <c r="ER4" s="176">
        <f t="shared" si="8"/>
        <v>580704764</v>
      </c>
      <c r="ES4" s="176">
        <f t="shared" si="8"/>
        <v>779286860</v>
      </c>
      <c r="ET4" s="176">
        <f t="shared" si="8"/>
        <v>814124019</v>
      </c>
      <c r="EU4" s="177">
        <f t="shared" si="2"/>
        <v>1643467544.5</v>
      </c>
      <c r="EV4" s="179">
        <f t="shared" si="2"/>
        <v>1864285715.02</v>
      </c>
      <c r="EW4" s="179">
        <f t="shared" si="2"/>
        <v>1876636841</v>
      </c>
      <c r="EX4" s="179">
        <f t="shared" si="2"/>
        <v>1772897890</v>
      </c>
      <c r="EY4" s="179">
        <f t="shared" si="2"/>
        <v>1927069781.6900001</v>
      </c>
      <c r="EZ4" s="179">
        <f t="shared" si="2"/>
        <v>2117300039</v>
      </c>
      <c r="FA4" s="176">
        <f>SUM(FA6:FA21)</f>
        <v>2331225899</v>
      </c>
      <c r="FB4" s="176">
        <f>SUM(FB6:FB21)</f>
        <v>2072118548.0956841</v>
      </c>
      <c r="FC4" s="176">
        <f t="shared" ref="FC4:FG4" si="9">SUM(FC6:FC21)</f>
        <v>2094248519</v>
      </c>
      <c r="FD4" s="176">
        <f t="shared" si="9"/>
        <v>2216607590.4280987</v>
      </c>
      <c r="FE4" s="176">
        <f t="shared" si="9"/>
        <v>2160328735.9790463</v>
      </c>
      <c r="FF4" s="176">
        <f t="shared" si="9"/>
        <v>2009809985.7169924</v>
      </c>
      <c r="FG4" s="176">
        <f t="shared" si="9"/>
        <v>2084213357.5668585</v>
      </c>
      <c r="FH4" s="177">
        <f t="shared" si="2"/>
        <v>1029679668</v>
      </c>
      <c r="FI4" s="179">
        <f t="shared" si="2"/>
        <v>1300405275.0899999</v>
      </c>
      <c r="FJ4" s="179">
        <f t="shared" si="2"/>
        <v>1377334659</v>
      </c>
      <c r="FK4" s="179">
        <f t="shared" ref="FK4:HO4" si="10">SUM(FK6:FK21)</f>
        <v>1393878309</v>
      </c>
      <c r="FL4" s="179">
        <f t="shared" si="10"/>
        <v>1463723398.6600001</v>
      </c>
      <c r="FM4" s="176">
        <f t="shared" si="10"/>
        <v>1706319335.2397051</v>
      </c>
      <c r="FN4" s="176">
        <f t="shared" si="10"/>
        <v>1833735999</v>
      </c>
      <c r="FO4" s="176">
        <f>SUM(FO6:FO21)</f>
        <v>1693788006.3897324</v>
      </c>
      <c r="FP4" s="176">
        <f t="shared" ref="FP4:FT4" si="11">SUM(FP6:FP21)</f>
        <v>1540246240.5999999</v>
      </c>
      <c r="FQ4" s="176">
        <f t="shared" si="11"/>
        <v>1367942517.514607</v>
      </c>
      <c r="FR4" s="176">
        <f t="shared" si="11"/>
        <v>1299846055.0317707</v>
      </c>
      <c r="FS4" s="176">
        <f t="shared" si="11"/>
        <v>1323762133.7981791</v>
      </c>
      <c r="FT4" s="176">
        <f t="shared" si="11"/>
        <v>1338490890.9688284</v>
      </c>
      <c r="FU4" s="174">
        <f t="shared" si="10"/>
        <v>511115825.5</v>
      </c>
      <c r="FV4" s="176">
        <f t="shared" si="10"/>
        <v>615117556.63999999</v>
      </c>
      <c r="FW4" s="176">
        <f t="shared" si="10"/>
        <v>556075475</v>
      </c>
      <c r="FX4" s="176">
        <f t="shared" si="10"/>
        <v>514624625</v>
      </c>
      <c r="FY4" s="176">
        <f t="shared" si="10"/>
        <v>542724237.28999996</v>
      </c>
      <c r="FZ4" s="176">
        <f t="shared" si="10"/>
        <v>599715428</v>
      </c>
      <c r="GA4" s="176">
        <f t="shared" si="10"/>
        <v>632504402</v>
      </c>
      <c r="GB4" s="176">
        <f>SUM(GB6:GB21)</f>
        <v>620651603</v>
      </c>
      <c r="GC4" s="176">
        <f t="shared" ref="GC4:GG4" si="12">SUM(GC6:GC21)</f>
        <v>645467789</v>
      </c>
      <c r="GD4" s="176">
        <f t="shared" si="12"/>
        <v>586295861.47130239</v>
      </c>
      <c r="GE4" s="176">
        <f t="shared" si="12"/>
        <v>528037496.1570276</v>
      </c>
      <c r="GF4" s="176">
        <f t="shared" si="12"/>
        <v>510200781.37298346</v>
      </c>
      <c r="GG4" s="176">
        <f t="shared" si="12"/>
        <v>504117610.42734563</v>
      </c>
      <c r="GH4" s="169">
        <f t="shared" si="10"/>
        <v>388968560</v>
      </c>
      <c r="GI4" s="176">
        <f t="shared" si="10"/>
        <v>404114312</v>
      </c>
      <c r="GJ4" s="176">
        <f t="shared" si="10"/>
        <v>446630940</v>
      </c>
      <c r="GK4" s="176">
        <f t="shared" si="10"/>
        <v>429853526</v>
      </c>
      <c r="GL4" s="176">
        <f t="shared" si="10"/>
        <v>426796981</v>
      </c>
      <c r="GM4" s="176">
        <f t="shared" si="10"/>
        <v>421039485</v>
      </c>
      <c r="GN4" s="176">
        <f t="shared" si="10"/>
        <v>445917877</v>
      </c>
      <c r="GO4" s="176">
        <f t="shared" si="10"/>
        <v>463629294.73712742</v>
      </c>
      <c r="GP4" s="176">
        <f>SUM(GP6:GP21)</f>
        <v>509974371.85000002</v>
      </c>
      <c r="GQ4" s="176">
        <f>SUM(GQ6:GQ21)</f>
        <v>449144567</v>
      </c>
      <c r="GR4" s="176">
        <f t="shared" ref="GR4:GV4" si="13">SUM(GR6:GR21)</f>
        <v>561938995</v>
      </c>
      <c r="GS4" s="176">
        <f t="shared" si="13"/>
        <v>539695741.94599223</v>
      </c>
      <c r="GT4" s="176">
        <f t="shared" si="13"/>
        <v>525295715.01113486</v>
      </c>
      <c r="GU4" s="176">
        <f t="shared" si="13"/>
        <v>502098181.96184498</v>
      </c>
      <c r="GV4" s="176">
        <f t="shared" si="13"/>
        <v>497220604.03696734</v>
      </c>
      <c r="GW4" s="177">
        <f t="shared" si="10"/>
        <v>226003282</v>
      </c>
      <c r="GX4" s="179">
        <f t="shared" si="10"/>
        <v>235252785</v>
      </c>
      <c r="GY4" s="179">
        <f t="shared" si="10"/>
        <v>270960045</v>
      </c>
      <c r="GZ4" s="179">
        <f t="shared" si="10"/>
        <v>261908047</v>
      </c>
      <c r="HA4" s="179">
        <f t="shared" si="10"/>
        <v>279055734</v>
      </c>
      <c r="HB4" s="179">
        <f t="shared" si="10"/>
        <v>284032315.05289364</v>
      </c>
      <c r="HC4" s="176">
        <f t="shared" si="10"/>
        <v>322429274.85000002</v>
      </c>
      <c r="HD4" s="176">
        <f>SUM(HD6:HD21)</f>
        <v>285649987</v>
      </c>
      <c r="HE4" s="176">
        <f t="shared" ref="HE4:HI4" si="14">SUM(HE6:HE21)</f>
        <v>343870109.63</v>
      </c>
      <c r="HF4" s="176">
        <f t="shared" si="14"/>
        <v>380902084.94599217</v>
      </c>
      <c r="HG4" s="176">
        <f t="shared" si="14"/>
        <v>372775895.01113486</v>
      </c>
      <c r="HH4" s="176">
        <f t="shared" si="14"/>
        <v>349869714.96184498</v>
      </c>
      <c r="HI4" s="176">
        <f t="shared" si="14"/>
        <v>333809078.03696734</v>
      </c>
      <c r="HJ4" s="177">
        <f t="shared" si="10"/>
        <v>71251323</v>
      </c>
      <c r="HK4" s="179">
        <f t="shared" si="10"/>
        <v>71728702</v>
      </c>
      <c r="HL4" s="179">
        <f t="shared" si="10"/>
        <v>65548831</v>
      </c>
      <c r="HM4" s="179">
        <f t="shared" si="10"/>
        <v>72080428</v>
      </c>
      <c r="HN4" s="179">
        <f t="shared" si="10"/>
        <v>80376719</v>
      </c>
      <c r="HO4" s="179">
        <f t="shared" si="10"/>
        <v>105238570.68423384</v>
      </c>
      <c r="HP4" s="179">
        <f>SUM(HP6:HP21)</f>
        <v>107769940</v>
      </c>
      <c r="HQ4" s="179">
        <f>SUM(HQ6:HQ21)</f>
        <v>84005565</v>
      </c>
      <c r="HR4" s="176">
        <f t="shared" ref="HR4:HV4" si="15">SUM(HR6:HR21)</f>
        <v>159116966.37</v>
      </c>
      <c r="HS4" s="176">
        <f t="shared" si="15"/>
        <v>158793657</v>
      </c>
      <c r="HT4" s="176">
        <f t="shared" si="15"/>
        <v>152519820</v>
      </c>
      <c r="HU4" s="176">
        <f t="shared" si="15"/>
        <v>152228467</v>
      </c>
      <c r="HV4" s="176">
        <f t="shared" si="15"/>
        <v>155521450</v>
      </c>
    </row>
    <row r="5" spans="1:239">
      <c r="A5" s="62"/>
      <c r="B5" s="87"/>
      <c r="C5" s="87"/>
      <c r="D5" s="86"/>
      <c r="E5" s="86"/>
      <c r="F5" s="86"/>
      <c r="G5" s="86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42"/>
      <c r="AG5" s="127"/>
      <c r="AH5" s="127"/>
      <c r="AI5" s="127"/>
      <c r="AJ5" s="127"/>
      <c r="AK5" s="127"/>
      <c r="AL5" s="127"/>
      <c r="AM5" s="127"/>
      <c r="AN5" s="130"/>
      <c r="AO5" s="130"/>
      <c r="AP5" s="130"/>
      <c r="AQ5" s="17"/>
      <c r="AR5" s="17"/>
      <c r="AS5" s="17"/>
      <c r="AT5" s="17"/>
      <c r="AU5" s="142"/>
      <c r="AV5" s="127"/>
      <c r="AW5" s="127"/>
      <c r="AX5" s="127"/>
      <c r="AY5" s="127"/>
      <c r="AZ5" s="127"/>
      <c r="BA5" s="127"/>
      <c r="BB5" s="127"/>
      <c r="BC5" s="127"/>
      <c r="BD5" s="127"/>
      <c r="BE5" s="130"/>
      <c r="BF5" s="17"/>
      <c r="BG5" s="17"/>
      <c r="BH5" s="17"/>
      <c r="BI5" s="17"/>
      <c r="BJ5" s="142"/>
      <c r="BK5" s="127"/>
      <c r="BL5" s="127"/>
      <c r="BM5" s="127"/>
      <c r="BN5" s="127"/>
      <c r="BO5" s="127"/>
      <c r="BP5" s="127"/>
      <c r="BQ5" s="127"/>
      <c r="BR5" s="127"/>
      <c r="BS5" s="127"/>
      <c r="BT5" s="130"/>
      <c r="BU5" s="17"/>
      <c r="BV5" s="17"/>
      <c r="BW5" s="17"/>
      <c r="BX5" s="17"/>
      <c r="BY5" s="142"/>
      <c r="BZ5" s="127"/>
      <c r="CA5" s="127"/>
      <c r="CB5" s="127"/>
      <c r="CC5" s="127"/>
      <c r="CD5" s="127"/>
      <c r="CE5" s="127"/>
      <c r="CF5" s="127"/>
      <c r="CG5" s="127"/>
      <c r="CH5" s="127"/>
      <c r="CI5" s="130"/>
      <c r="CJ5" s="130"/>
      <c r="CK5" s="17"/>
      <c r="CL5" s="17"/>
      <c r="CM5" s="17"/>
      <c r="CN5" s="142"/>
      <c r="CO5" s="127"/>
      <c r="CP5" s="127"/>
      <c r="CQ5" s="127"/>
      <c r="CR5" s="127"/>
      <c r="CS5" s="127"/>
      <c r="CT5" s="127"/>
      <c r="CU5" s="127"/>
      <c r="CV5" s="127"/>
      <c r="CW5" s="127"/>
      <c r="CX5" s="130"/>
      <c r="CY5" s="17"/>
      <c r="CZ5" s="17"/>
      <c r="DA5" s="17"/>
      <c r="DB5" s="17"/>
      <c r="DC5" s="142"/>
      <c r="DD5" s="127"/>
      <c r="DE5" s="127"/>
      <c r="DF5" s="130"/>
      <c r="DG5" s="127"/>
      <c r="DH5" s="127"/>
      <c r="DI5" s="127"/>
      <c r="DJ5" s="127"/>
      <c r="DK5" s="127"/>
      <c r="DL5" s="127"/>
      <c r="DM5" s="130"/>
      <c r="DN5" s="17"/>
      <c r="DO5" s="17"/>
      <c r="DP5" s="17"/>
      <c r="DQ5" s="17"/>
      <c r="DR5" s="143"/>
      <c r="DS5" s="130"/>
      <c r="DT5" s="127"/>
      <c r="DU5" s="127"/>
      <c r="DV5" s="130"/>
      <c r="DW5" s="127"/>
      <c r="DX5" s="127"/>
      <c r="DY5" s="127"/>
      <c r="DZ5" s="127"/>
      <c r="EA5" s="127"/>
      <c r="EB5" s="127"/>
      <c r="EC5" s="130"/>
      <c r="ED5" s="17"/>
      <c r="EE5" s="17"/>
      <c r="EF5" s="17"/>
      <c r="EG5" s="17"/>
      <c r="EH5" s="142"/>
      <c r="EI5" s="130"/>
      <c r="EJ5" s="127"/>
      <c r="EK5" s="127"/>
      <c r="EL5" s="127"/>
      <c r="EM5" s="127"/>
      <c r="EN5" s="127"/>
      <c r="EO5" s="127"/>
      <c r="EP5" s="130"/>
      <c r="EQ5" s="17"/>
      <c r="ER5" s="17"/>
      <c r="ES5" s="17"/>
      <c r="ET5" s="17"/>
      <c r="EU5" s="142"/>
      <c r="EV5" s="130"/>
      <c r="EW5" s="127"/>
      <c r="EX5" s="127"/>
      <c r="EY5" s="127"/>
      <c r="EZ5" s="130"/>
      <c r="FA5" s="130"/>
      <c r="FB5" s="130"/>
      <c r="FC5" s="130"/>
      <c r="FD5" s="17"/>
      <c r="FE5" s="17"/>
      <c r="FF5" s="17"/>
      <c r="FG5" s="17"/>
      <c r="FH5" s="142"/>
      <c r="FI5" s="130"/>
      <c r="FJ5" s="127"/>
      <c r="FK5" s="127"/>
      <c r="FL5" s="127"/>
      <c r="FM5" s="127"/>
      <c r="FN5" s="130"/>
      <c r="FO5" s="130"/>
      <c r="FP5" s="130"/>
      <c r="FQ5" s="17"/>
      <c r="FR5" s="17"/>
      <c r="FS5" s="17"/>
      <c r="FT5" s="17"/>
      <c r="FU5" s="142"/>
      <c r="FV5" s="130"/>
      <c r="FW5" s="127"/>
      <c r="FX5" s="127"/>
      <c r="FY5" s="127"/>
      <c r="FZ5" s="130"/>
      <c r="GA5" s="127"/>
      <c r="GB5" s="127"/>
      <c r="GC5" s="130"/>
      <c r="GD5" s="17"/>
      <c r="GE5" s="17"/>
      <c r="GF5" s="17"/>
      <c r="GG5" s="17"/>
      <c r="GH5" s="143"/>
      <c r="GI5" s="130"/>
      <c r="GJ5" s="130"/>
      <c r="GK5" s="130"/>
      <c r="GL5" s="130"/>
      <c r="GM5" s="127"/>
      <c r="GN5" s="127"/>
      <c r="GO5" s="127"/>
      <c r="GP5" s="127"/>
      <c r="GQ5" s="127"/>
      <c r="GR5" s="130"/>
      <c r="GS5" s="17"/>
      <c r="GT5" s="17"/>
      <c r="GU5" s="17"/>
      <c r="GV5" s="17"/>
      <c r="GW5" s="142"/>
      <c r="GX5" s="130"/>
      <c r="GY5" s="127"/>
      <c r="GZ5" s="127"/>
      <c r="HA5" s="127"/>
      <c r="HB5" s="127"/>
      <c r="HC5" s="130"/>
      <c r="HD5" s="130"/>
      <c r="HE5" s="130"/>
      <c r="HF5" s="17"/>
      <c r="HG5" s="17"/>
      <c r="HH5" s="17"/>
      <c r="HI5" s="17"/>
      <c r="HJ5" s="142"/>
      <c r="HK5" s="130"/>
      <c r="HL5" s="130"/>
      <c r="HM5" s="130"/>
      <c r="HN5" s="130"/>
      <c r="HO5" s="130"/>
      <c r="HP5" s="130"/>
      <c r="HR5" s="130"/>
      <c r="HS5" s="17"/>
      <c r="HT5" s="17"/>
    </row>
    <row r="6" spans="1:239" s="2" customFormat="1">
      <c r="A6" s="262" t="s">
        <v>0</v>
      </c>
      <c r="B6" s="262">
        <v>275268907</v>
      </c>
      <c r="C6" s="6">
        <v>343132000</v>
      </c>
      <c r="D6" s="2">
        <v>328555000</v>
      </c>
      <c r="E6" s="2">
        <v>339950000</v>
      </c>
      <c r="F6" s="2">
        <v>380467000</v>
      </c>
      <c r="G6" s="2">
        <v>382422000</v>
      </c>
      <c r="H6" s="2">
        <v>416204000</v>
      </c>
      <c r="I6" s="2">
        <v>381714000</v>
      </c>
      <c r="J6" s="2">
        <v>404101000</v>
      </c>
      <c r="K6" s="2">
        <v>438784000</v>
      </c>
      <c r="L6" s="2">
        <v>489655000</v>
      </c>
      <c r="M6" s="2">
        <v>451833000</v>
      </c>
      <c r="N6" s="2">
        <v>468184000</v>
      </c>
      <c r="O6" s="2">
        <v>469274000</v>
      </c>
      <c r="P6" s="2">
        <v>496170130.99999994</v>
      </c>
      <c r="Q6" s="2">
        <v>525265582.00000006</v>
      </c>
      <c r="R6" s="205">
        <v>518118979</v>
      </c>
      <c r="S6" s="205">
        <v>533464622</v>
      </c>
      <c r="T6" s="6">
        <v>549662230</v>
      </c>
      <c r="U6" s="6">
        <v>550958140</v>
      </c>
      <c r="V6" s="6">
        <v>577190540</v>
      </c>
      <c r="W6" s="6">
        <v>654241534</v>
      </c>
      <c r="X6" s="6">
        <v>762513441</v>
      </c>
      <c r="Y6" s="6">
        <v>854062581</v>
      </c>
      <c r="Z6" s="6">
        <v>686189651</v>
      </c>
      <c r="AA6" s="6">
        <v>613102905</v>
      </c>
      <c r="AB6" s="6">
        <v>610157381</v>
      </c>
      <c r="AC6" s="6">
        <v>642539439</v>
      </c>
      <c r="AD6" s="2">
        <v>619957051</v>
      </c>
      <c r="AE6" s="6">
        <v>609079509</v>
      </c>
      <c r="AF6" s="263">
        <v>269496340</v>
      </c>
      <c r="AG6" s="35">
        <v>267143061</v>
      </c>
      <c r="AH6" s="35">
        <v>276627064</v>
      </c>
      <c r="AI6" s="35">
        <v>284494158</v>
      </c>
      <c r="AJ6" s="35">
        <v>284422646</v>
      </c>
      <c r="AK6" s="35">
        <v>293871458</v>
      </c>
      <c r="AL6" s="35">
        <v>337624693</v>
      </c>
      <c r="AM6" s="35">
        <v>390168517</v>
      </c>
      <c r="AN6" s="205">
        <v>457409147</v>
      </c>
      <c r="AO6" s="260">
        <v>346666594</v>
      </c>
      <c r="AP6" s="260">
        <v>307608648</v>
      </c>
      <c r="AQ6" s="6">
        <v>303620032</v>
      </c>
      <c r="AR6" s="721">
        <v>277912971</v>
      </c>
      <c r="AS6" s="6">
        <v>268008680</v>
      </c>
      <c r="AT6" s="6">
        <v>271873459</v>
      </c>
      <c r="AU6" s="263">
        <v>35239100</v>
      </c>
      <c r="AV6" s="35">
        <v>34886606</v>
      </c>
      <c r="AW6" s="35">
        <v>36043683</v>
      </c>
      <c r="AX6" s="35">
        <v>36939561</v>
      </c>
      <c r="AY6" s="35">
        <v>37254708</v>
      </c>
      <c r="AZ6" s="35">
        <v>38560052</v>
      </c>
      <c r="BA6" s="35">
        <v>43292282</v>
      </c>
      <c r="BB6" s="35">
        <v>50675495</v>
      </c>
      <c r="BC6" s="35">
        <v>58100801</v>
      </c>
      <c r="BD6" s="35">
        <v>45861449</v>
      </c>
      <c r="BE6" s="205">
        <v>43072625</v>
      </c>
      <c r="BF6" s="6">
        <v>42614046</v>
      </c>
      <c r="BG6" s="721">
        <v>85795398</v>
      </c>
      <c r="BH6" s="6">
        <v>83517563</v>
      </c>
      <c r="BI6" s="6">
        <v>73555179</v>
      </c>
      <c r="BJ6" s="264">
        <v>88278253</v>
      </c>
      <c r="BK6" s="35">
        <v>86237864</v>
      </c>
      <c r="BL6" s="35">
        <v>86869189</v>
      </c>
      <c r="BM6" s="35">
        <v>90225427</v>
      </c>
      <c r="BN6" s="35">
        <v>90614353</v>
      </c>
      <c r="BO6" s="35">
        <v>94848693</v>
      </c>
      <c r="BP6" s="35">
        <v>150324340</v>
      </c>
      <c r="BQ6" s="35">
        <v>176496589</v>
      </c>
      <c r="BR6" s="35">
        <v>207104425</v>
      </c>
      <c r="BS6" s="35">
        <v>157224121</v>
      </c>
      <c r="BT6" s="265">
        <v>138861825</v>
      </c>
      <c r="BU6" s="6">
        <v>137323527</v>
      </c>
      <c r="BV6" s="6">
        <v>145243873</v>
      </c>
      <c r="BW6" s="6">
        <v>139971859</v>
      </c>
      <c r="BX6" s="6">
        <v>132385881</v>
      </c>
      <c r="BY6" s="264">
        <v>75102627</v>
      </c>
      <c r="BZ6" s="35">
        <v>74316143</v>
      </c>
      <c r="CA6" s="35">
        <v>103916420</v>
      </c>
      <c r="CB6" s="35">
        <v>107063283</v>
      </c>
      <c r="CC6" s="35">
        <v>92162777</v>
      </c>
      <c r="CD6" s="35">
        <v>114277386</v>
      </c>
      <c r="CE6" s="35">
        <v>81713475</v>
      </c>
      <c r="CF6" s="35">
        <v>96735883</v>
      </c>
      <c r="CG6" s="35">
        <v>76663369</v>
      </c>
      <c r="CH6" s="35">
        <v>92376929</v>
      </c>
      <c r="CI6" s="265">
        <v>83773142</v>
      </c>
      <c r="CJ6" s="265">
        <v>86377825</v>
      </c>
      <c r="CK6" s="695">
        <v>91150662</v>
      </c>
      <c r="CL6" s="6">
        <v>87504635</v>
      </c>
      <c r="CM6" s="6">
        <v>89651355</v>
      </c>
      <c r="CN6" s="264">
        <v>48001609</v>
      </c>
      <c r="CO6" s="35">
        <v>47174236</v>
      </c>
      <c r="CP6" s="35">
        <v>21360648</v>
      </c>
      <c r="CQ6" s="35">
        <v>21988007</v>
      </c>
      <c r="CR6" s="35">
        <v>37383386</v>
      </c>
      <c r="CS6" s="35">
        <v>25839350</v>
      </c>
      <c r="CT6" s="35">
        <v>29902984</v>
      </c>
      <c r="CU6" s="35">
        <v>34973676</v>
      </c>
      <c r="CV6" s="35">
        <v>39636246</v>
      </c>
      <c r="CW6" s="35">
        <v>31772113</v>
      </c>
      <c r="CX6" s="265">
        <v>28885419</v>
      </c>
      <c r="CY6" s="6">
        <v>29414058</v>
      </c>
      <c r="CZ6" s="6">
        <v>30912617</v>
      </c>
      <c r="DA6" s="6">
        <v>29776113</v>
      </c>
      <c r="DB6" s="6">
        <v>30348923</v>
      </c>
      <c r="DC6" s="264">
        <v>8358614</v>
      </c>
      <c r="DD6" s="35">
        <v>8361069</v>
      </c>
      <c r="DE6" s="35">
        <v>8647618</v>
      </c>
      <c r="DF6" s="22">
        <v>8951794</v>
      </c>
      <c r="DG6" s="35">
        <v>9120270</v>
      </c>
      <c r="DH6" s="35">
        <v>9793601</v>
      </c>
      <c r="DI6" s="35">
        <v>11383760</v>
      </c>
      <c r="DJ6" s="35">
        <v>13463281</v>
      </c>
      <c r="DK6" s="35">
        <v>15148593</v>
      </c>
      <c r="DL6" s="35">
        <v>12288445</v>
      </c>
      <c r="DM6" s="265">
        <v>10901246</v>
      </c>
      <c r="DN6" s="6">
        <v>10807893</v>
      </c>
      <c r="DO6" s="6">
        <v>11523918</v>
      </c>
      <c r="DP6" s="6">
        <v>11178201</v>
      </c>
      <c r="DQ6" s="6">
        <v>11264712</v>
      </c>
      <c r="DR6" s="266">
        <v>123592922</v>
      </c>
      <c r="DS6" s="35">
        <v>181491795</v>
      </c>
      <c r="DT6" s="35">
        <v>188112225</v>
      </c>
      <c r="DU6" s="35">
        <v>194544001</v>
      </c>
      <c r="DV6" s="22">
        <v>206377734</v>
      </c>
      <c r="DW6" s="35">
        <v>211651461</v>
      </c>
      <c r="DX6" s="35">
        <v>213796043</v>
      </c>
      <c r="DY6" s="35">
        <v>260857833</v>
      </c>
      <c r="DZ6" s="35">
        <v>289229790</v>
      </c>
      <c r="EA6" s="35">
        <v>333293166</v>
      </c>
      <c r="EB6" s="35">
        <v>282552267</v>
      </c>
      <c r="EC6" s="265">
        <v>251238239</v>
      </c>
      <c r="ED6" s="6">
        <v>249900361</v>
      </c>
      <c r="EE6" s="6">
        <v>253651360</v>
      </c>
      <c r="EF6" s="6">
        <v>249728765</v>
      </c>
      <c r="EG6" s="6">
        <v>258266216</v>
      </c>
      <c r="EH6" s="267" t="s">
        <v>16</v>
      </c>
      <c r="EI6" s="22" t="s">
        <v>16</v>
      </c>
      <c r="EJ6" s="22" t="s">
        <v>16</v>
      </c>
      <c r="EK6" s="22" t="s">
        <v>16</v>
      </c>
      <c r="EL6" s="22" t="s">
        <v>16</v>
      </c>
      <c r="EM6" s="35" t="s">
        <v>16</v>
      </c>
      <c r="EN6" s="35" t="s">
        <v>16</v>
      </c>
      <c r="EO6" s="35" t="s">
        <v>16</v>
      </c>
      <c r="EP6" s="35" t="s">
        <v>16</v>
      </c>
      <c r="EQ6" s="35" t="s">
        <v>16</v>
      </c>
      <c r="ER6" s="35" t="s">
        <v>16</v>
      </c>
      <c r="ES6" s="35" t="s">
        <v>16</v>
      </c>
      <c r="ET6" s="35" t="s">
        <v>16</v>
      </c>
      <c r="EU6" s="267">
        <v>15090768</v>
      </c>
      <c r="EV6" s="22">
        <v>15543118</v>
      </c>
      <c r="EW6" s="35">
        <v>15947550</v>
      </c>
      <c r="EX6" s="35">
        <v>36015804</v>
      </c>
      <c r="EY6" s="35">
        <v>39273016</v>
      </c>
      <c r="EZ6" s="35">
        <v>44338040</v>
      </c>
      <c r="FA6" s="35">
        <v>52279676</v>
      </c>
      <c r="FB6" s="35">
        <v>44370727</v>
      </c>
      <c r="FC6" s="265">
        <v>39411488</v>
      </c>
      <c r="FD6" s="6">
        <v>77558999</v>
      </c>
      <c r="FE6" s="6">
        <v>78745291</v>
      </c>
      <c r="FF6" s="6">
        <v>77721873</v>
      </c>
      <c r="FG6" s="6">
        <v>82079803</v>
      </c>
      <c r="FH6" s="267">
        <v>127181251</v>
      </c>
      <c r="FI6" s="22">
        <v>134025995</v>
      </c>
      <c r="FJ6" s="35">
        <v>134917640</v>
      </c>
      <c r="FK6" s="35">
        <v>107327567</v>
      </c>
      <c r="FL6" s="35">
        <v>137672939</v>
      </c>
      <c r="FM6" s="35">
        <v>155513998</v>
      </c>
      <c r="FN6" s="35">
        <v>199724874</v>
      </c>
      <c r="FO6" s="35">
        <v>169357369</v>
      </c>
      <c r="FP6" s="265">
        <v>156659454</v>
      </c>
      <c r="FQ6" s="6">
        <v>134164615</v>
      </c>
      <c r="FR6" s="6">
        <v>135929890</v>
      </c>
      <c r="FS6" s="6">
        <v>134191164</v>
      </c>
      <c r="FT6" s="6">
        <v>137264237</v>
      </c>
      <c r="FU6" s="267">
        <v>52271982</v>
      </c>
      <c r="FV6" s="22">
        <v>56808621</v>
      </c>
      <c r="FW6" s="35">
        <v>60786271</v>
      </c>
      <c r="FX6" s="35">
        <v>70452672</v>
      </c>
      <c r="FY6" s="35">
        <v>83911878</v>
      </c>
      <c r="FZ6" s="35">
        <v>89377752</v>
      </c>
      <c r="GA6" s="35">
        <v>81288616</v>
      </c>
      <c r="GB6" s="35">
        <v>68824171</v>
      </c>
      <c r="GC6" s="265">
        <v>55167297</v>
      </c>
      <c r="GD6" s="6">
        <v>38176747</v>
      </c>
      <c r="GE6" s="6">
        <v>38976179</v>
      </c>
      <c r="GF6" s="6">
        <v>37815728</v>
      </c>
      <c r="GG6" s="6">
        <v>38922176</v>
      </c>
      <c r="GH6" s="268">
        <v>36739767</v>
      </c>
      <c r="GI6" s="35">
        <v>32692265</v>
      </c>
      <c r="GJ6" s="35">
        <v>33650194</v>
      </c>
      <c r="GK6" s="35">
        <v>28052559</v>
      </c>
      <c r="GL6" s="35">
        <v>28455805</v>
      </c>
      <c r="GM6" s="35">
        <v>23004870</v>
      </c>
      <c r="GN6" s="35">
        <v>25767746</v>
      </c>
      <c r="GO6" s="35">
        <v>28256060</v>
      </c>
      <c r="GP6" s="35">
        <v>31227035</v>
      </c>
      <c r="GQ6" s="35">
        <v>26632912</v>
      </c>
      <c r="GR6" s="265">
        <v>23679896</v>
      </c>
      <c r="GS6" s="6">
        <v>23522341</v>
      </c>
      <c r="GT6" s="6">
        <v>24363626</v>
      </c>
      <c r="GU6" s="6">
        <v>24303311</v>
      </c>
      <c r="GV6" s="6">
        <v>24976343</v>
      </c>
      <c r="GW6" s="267">
        <v>9130716</v>
      </c>
      <c r="GX6" s="35">
        <v>6026748</v>
      </c>
      <c r="GY6" s="35">
        <v>15142515</v>
      </c>
      <c r="GZ6" s="35">
        <v>9324086</v>
      </c>
      <c r="HA6" s="35">
        <v>10344831</v>
      </c>
      <c r="HB6" s="35">
        <v>11895491</v>
      </c>
      <c r="HC6" s="35">
        <v>12866608</v>
      </c>
      <c r="HD6" s="35">
        <v>10901739</v>
      </c>
      <c r="HE6" s="265">
        <v>9673185</v>
      </c>
      <c r="HF6" s="6">
        <v>9590348</v>
      </c>
      <c r="HG6" s="6">
        <v>9590348</v>
      </c>
      <c r="HH6" s="6">
        <v>9011348</v>
      </c>
      <c r="HI6" s="6">
        <v>9155363</v>
      </c>
      <c r="HJ6" s="267">
        <v>24519478</v>
      </c>
      <c r="HK6" s="35">
        <v>22025811</v>
      </c>
      <c r="HL6" s="35">
        <v>13313290</v>
      </c>
      <c r="HM6" s="35">
        <v>13680784</v>
      </c>
      <c r="HN6" s="35">
        <v>15422915</v>
      </c>
      <c r="HO6" s="35">
        <v>16360569</v>
      </c>
      <c r="HP6" s="35">
        <v>18360427</v>
      </c>
      <c r="HQ6" s="35">
        <v>15731173</v>
      </c>
      <c r="HR6" s="265">
        <v>14006711</v>
      </c>
      <c r="HS6" s="6">
        <v>13931993</v>
      </c>
      <c r="HT6" s="6">
        <v>14773278</v>
      </c>
      <c r="HU6" s="137">
        <v>15291963</v>
      </c>
      <c r="HV6" s="137">
        <v>15820980</v>
      </c>
      <c r="HW6" s="137"/>
      <c r="HX6" s="137"/>
      <c r="HY6" s="137"/>
      <c r="HZ6" s="137"/>
      <c r="IA6" s="137"/>
      <c r="IB6" s="137"/>
      <c r="IC6" s="137"/>
      <c r="ID6" s="137"/>
      <c r="IE6" s="137"/>
    </row>
    <row r="7" spans="1:239" s="2" customFormat="1">
      <c r="A7" s="262" t="s">
        <v>1</v>
      </c>
      <c r="B7" s="262">
        <v>154521566</v>
      </c>
      <c r="C7" s="6">
        <v>161600000</v>
      </c>
      <c r="D7" s="2">
        <v>166402000</v>
      </c>
      <c r="E7" s="2">
        <v>171438000</v>
      </c>
      <c r="F7" s="2">
        <v>178927000</v>
      </c>
      <c r="G7" s="2">
        <v>194922000</v>
      </c>
      <c r="H7" s="2">
        <v>197873000</v>
      </c>
      <c r="I7" s="2">
        <v>217493000</v>
      </c>
      <c r="J7" s="2">
        <v>231558000</v>
      </c>
      <c r="K7" s="2">
        <v>231767000</v>
      </c>
      <c r="L7" s="2">
        <v>235703000</v>
      </c>
      <c r="M7" s="2">
        <v>249351000</v>
      </c>
      <c r="N7" s="2">
        <v>258225000</v>
      </c>
      <c r="O7" s="2">
        <v>271798000</v>
      </c>
      <c r="P7" s="2">
        <v>281250690</v>
      </c>
      <c r="Q7" s="2">
        <v>306233098</v>
      </c>
      <c r="R7" s="205">
        <v>318613203</v>
      </c>
      <c r="S7" s="205">
        <v>326108800</v>
      </c>
      <c r="T7" s="6">
        <v>309444513</v>
      </c>
      <c r="U7" s="6">
        <v>323406832</v>
      </c>
      <c r="V7" s="6">
        <v>332908772</v>
      </c>
      <c r="W7" s="6">
        <v>352801534</v>
      </c>
      <c r="X7" s="6">
        <v>372302629</v>
      </c>
      <c r="Y7" s="6">
        <v>429355297</v>
      </c>
      <c r="Z7" s="6">
        <v>428898434</v>
      </c>
      <c r="AA7" s="6">
        <v>420928982</v>
      </c>
      <c r="AB7" s="6">
        <v>428941723</v>
      </c>
      <c r="AC7" s="721">
        <v>434738757.15425539</v>
      </c>
      <c r="AD7" s="2">
        <v>433526883</v>
      </c>
      <c r="AE7" s="6">
        <v>440022847</v>
      </c>
      <c r="AF7" s="267" t="s">
        <v>16</v>
      </c>
      <c r="AG7" s="35" t="s">
        <v>16</v>
      </c>
      <c r="AH7" s="269" t="s">
        <v>16</v>
      </c>
      <c r="AI7" s="35" t="s">
        <v>16</v>
      </c>
      <c r="AJ7" s="35">
        <v>97547664</v>
      </c>
      <c r="AK7" s="35">
        <v>99595189</v>
      </c>
      <c r="AL7" s="35">
        <v>104824098</v>
      </c>
      <c r="AM7" s="35">
        <v>110788365</v>
      </c>
      <c r="AN7" s="205">
        <v>120756585</v>
      </c>
      <c r="AO7" s="260">
        <v>120879912</v>
      </c>
      <c r="AP7" s="260">
        <v>118602540</v>
      </c>
      <c r="AQ7" s="6">
        <v>120946912</v>
      </c>
      <c r="AR7" s="721">
        <v>122747030.43859683</v>
      </c>
      <c r="AS7" s="6">
        <v>122375196</v>
      </c>
      <c r="AT7" s="6">
        <v>125527147</v>
      </c>
      <c r="AU7" s="267">
        <v>92611266</v>
      </c>
      <c r="AV7" s="35">
        <v>94916826</v>
      </c>
      <c r="AW7" s="35">
        <v>98149484</v>
      </c>
      <c r="AX7" s="35">
        <v>95109534</v>
      </c>
      <c r="AY7" s="35" t="s">
        <v>16</v>
      </c>
      <c r="AZ7" s="35" t="s">
        <v>16</v>
      </c>
      <c r="BA7" s="35" t="s">
        <v>16</v>
      </c>
      <c r="BB7" s="35" t="s">
        <v>16</v>
      </c>
      <c r="BC7" s="35" t="s">
        <v>16</v>
      </c>
      <c r="BD7" s="35" t="s">
        <v>16</v>
      </c>
      <c r="BE7" s="35" t="s">
        <v>16</v>
      </c>
      <c r="BF7" s="35" t="s">
        <v>16</v>
      </c>
      <c r="BG7" s="35" t="s">
        <v>16</v>
      </c>
      <c r="BH7" s="35" t="s">
        <v>16</v>
      </c>
      <c r="BI7" s="35" t="s">
        <v>16</v>
      </c>
      <c r="BJ7" s="267">
        <v>135574383</v>
      </c>
      <c r="BK7" s="35">
        <v>142291528</v>
      </c>
      <c r="BL7" s="35">
        <v>144756994</v>
      </c>
      <c r="BM7" s="35">
        <v>133872107</v>
      </c>
      <c r="BN7" s="35">
        <v>138141722</v>
      </c>
      <c r="BO7" s="35">
        <v>143392679</v>
      </c>
      <c r="BP7" s="35">
        <v>150922151</v>
      </c>
      <c r="BQ7" s="35">
        <v>159641639</v>
      </c>
      <c r="BR7" s="35">
        <v>177212116</v>
      </c>
      <c r="BS7" s="35">
        <v>175997565</v>
      </c>
      <c r="BT7" s="205">
        <v>173111295</v>
      </c>
      <c r="BU7" s="6">
        <v>176331526</v>
      </c>
      <c r="BV7" s="721">
        <v>210248054.66211888</v>
      </c>
      <c r="BW7" s="6">
        <v>209587747</v>
      </c>
      <c r="BX7" s="6">
        <v>212663512</v>
      </c>
      <c r="BY7" s="267" t="s">
        <v>16</v>
      </c>
      <c r="BZ7" s="35" t="s">
        <v>16</v>
      </c>
      <c r="CA7" s="35" t="s">
        <v>16</v>
      </c>
      <c r="CB7" s="35" t="s">
        <v>16</v>
      </c>
      <c r="CC7" s="35" t="s">
        <v>16</v>
      </c>
      <c r="CD7" s="35">
        <v>39888639</v>
      </c>
      <c r="CE7" s="35">
        <v>44891257</v>
      </c>
      <c r="CF7" s="35">
        <v>47531981</v>
      </c>
      <c r="CG7" s="35">
        <v>51138670</v>
      </c>
      <c r="CH7" s="35">
        <v>51327333</v>
      </c>
      <c r="CI7" s="205">
        <v>50284061</v>
      </c>
      <c r="CJ7" s="205">
        <v>67849003</v>
      </c>
      <c r="CK7" s="721">
        <v>37296440.748773724</v>
      </c>
      <c r="CL7" s="6">
        <v>37234229</v>
      </c>
      <c r="CM7" s="6">
        <v>37269367</v>
      </c>
      <c r="CN7" s="263">
        <v>48697792</v>
      </c>
      <c r="CO7" s="35">
        <v>49740943</v>
      </c>
      <c r="CP7" s="35">
        <v>51407255</v>
      </c>
      <c r="CQ7" s="35">
        <v>49590489</v>
      </c>
      <c r="CR7" s="35">
        <v>52914804</v>
      </c>
      <c r="CS7" s="35">
        <v>14188571</v>
      </c>
      <c r="CT7" s="35">
        <v>14738101</v>
      </c>
      <c r="CU7" s="35">
        <v>28561657</v>
      </c>
      <c r="CV7" s="35">
        <v>30429951</v>
      </c>
      <c r="CW7" s="35">
        <v>30595007</v>
      </c>
      <c r="CX7" s="205">
        <v>29934273</v>
      </c>
      <c r="CY7" s="6">
        <v>13937633</v>
      </c>
      <c r="CZ7" s="721">
        <v>14057968.344408568</v>
      </c>
      <c r="DA7" s="6">
        <v>14006506</v>
      </c>
      <c r="DB7" s="6">
        <v>14017774</v>
      </c>
      <c r="DC7" s="263">
        <v>30543151</v>
      </c>
      <c r="DD7" s="35">
        <v>31663906</v>
      </c>
      <c r="DE7" s="35">
        <v>31795067</v>
      </c>
      <c r="DF7" s="22">
        <v>30872383</v>
      </c>
      <c r="DG7" s="35">
        <v>34802642</v>
      </c>
      <c r="DH7" s="35">
        <v>35843694</v>
      </c>
      <c r="DI7" s="35">
        <v>37425927</v>
      </c>
      <c r="DJ7" s="35">
        <v>38866688</v>
      </c>
      <c r="DK7" s="35">
        <v>49817975</v>
      </c>
      <c r="DL7" s="35">
        <v>50098617</v>
      </c>
      <c r="DM7" s="205">
        <v>48996813</v>
      </c>
      <c r="DN7" s="6">
        <v>49876649</v>
      </c>
      <c r="DO7" s="721">
        <v>50389262.960357383</v>
      </c>
      <c r="DP7" s="6">
        <v>50323205</v>
      </c>
      <c r="DQ7" s="6">
        <v>50545047</v>
      </c>
      <c r="DR7" s="268">
        <v>31711653</v>
      </c>
      <c r="DS7" s="35">
        <v>128197900</v>
      </c>
      <c r="DT7" s="35">
        <v>130964171</v>
      </c>
      <c r="DU7" s="35">
        <v>127636583</v>
      </c>
      <c r="DV7" s="22">
        <v>123689816</v>
      </c>
      <c r="DW7" s="35">
        <v>137735243</v>
      </c>
      <c r="DX7" s="35">
        <v>141419103</v>
      </c>
      <c r="DY7" s="35">
        <v>155583673</v>
      </c>
      <c r="DZ7" s="35">
        <v>169166708</v>
      </c>
      <c r="EA7" s="35">
        <v>161833110</v>
      </c>
      <c r="EB7" s="35">
        <v>163736573</v>
      </c>
      <c r="EC7" s="205">
        <v>162186142</v>
      </c>
      <c r="ED7" s="6">
        <v>167513616</v>
      </c>
      <c r="EE7" s="721">
        <v>168971675.94897944</v>
      </c>
      <c r="EF7" s="6">
        <v>169722984</v>
      </c>
      <c r="EG7" s="6">
        <v>171619252</v>
      </c>
      <c r="EH7" s="267" t="s">
        <v>16</v>
      </c>
      <c r="EI7" s="22">
        <v>16971800</v>
      </c>
      <c r="EJ7" s="35">
        <v>17674827</v>
      </c>
      <c r="EK7" s="35">
        <v>18172375</v>
      </c>
      <c r="EL7" s="35">
        <v>19892601</v>
      </c>
      <c r="EM7" s="35">
        <v>21085637</v>
      </c>
      <c r="EN7" s="35" t="s">
        <v>16</v>
      </c>
      <c r="EO7" s="35" t="s">
        <v>16</v>
      </c>
      <c r="EP7" s="35" t="s">
        <v>16</v>
      </c>
      <c r="EQ7" s="35" t="s">
        <v>16</v>
      </c>
      <c r="ER7" s="35" t="s">
        <v>16</v>
      </c>
      <c r="ES7" s="35" t="s">
        <v>16</v>
      </c>
      <c r="ET7" s="35" t="s">
        <v>16</v>
      </c>
      <c r="EU7" s="267" t="s">
        <v>16</v>
      </c>
      <c r="EV7" s="22" t="s">
        <v>16</v>
      </c>
      <c r="EW7" s="22" t="s">
        <v>16</v>
      </c>
      <c r="EX7" s="22" t="s">
        <v>16</v>
      </c>
      <c r="EY7" s="22">
        <v>9882899</v>
      </c>
      <c r="EZ7" s="22">
        <v>12207890</v>
      </c>
      <c r="FA7" s="22">
        <v>16622008</v>
      </c>
      <c r="FB7" s="22">
        <v>15632763</v>
      </c>
      <c r="FC7" s="205">
        <v>15908696</v>
      </c>
      <c r="FD7" s="6">
        <v>27191608</v>
      </c>
      <c r="FE7" s="721">
        <v>27828130.55346128</v>
      </c>
      <c r="FF7" s="6">
        <v>27803690</v>
      </c>
      <c r="FG7" s="6">
        <v>29022363</v>
      </c>
      <c r="FH7" s="267">
        <v>39637301</v>
      </c>
      <c r="FI7" s="22">
        <v>22153029</v>
      </c>
      <c r="FJ7" s="35">
        <v>26413685</v>
      </c>
      <c r="FK7" s="35">
        <v>27202714</v>
      </c>
      <c r="FL7" s="35">
        <v>20610516</v>
      </c>
      <c r="FM7" s="35">
        <v>22291752</v>
      </c>
      <c r="FN7" s="35">
        <v>24641875</v>
      </c>
      <c r="FO7" s="35">
        <v>24678286</v>
      </c>
      <c r="FP7" s="205">
        <v>34693366</v>
      </c>
      <c r="FQ7" s="6">
        <v>24719504</v>
      </c>
      <c r="FR7" s="721">
        <v>24955185.673324127</v>
      </c>
      <c r="FS7" s="6">
        <v>24992513</v>
      </c>
      <c r="FT7" s="6">
        <v>24908684</v>
      </c>
      <c r="FU7" s="267">
        <v>87999282</v>
      </c>
      <c r="FV7" s="22">
        <v>84564987</v>
      </c>
      <c r="FW7" s="35">
        <v>93646731</v>
      </c>
      <c r="FX7" s="35">
        <v>96044014</v>
      </c>
      <c r="FY7" s="35">
        <v>105197657</v>
      </c>
      <c r="FZ7" s="35">
        <v>113581429</v>
      </c>
      <c r="GA7" s="35">
        <v>120569227</v>
      </c>
      <c r="GB7" s="35">
        <v>123425524</v>
      </c>
      <c r="GC7" s="205">
        <v>111584080</v>
      </c>
      <c r="GD7" s="6">
        <v>115602504</v>
      </c>
      <c r="GE7" s="721">
        <v>116188359.72219402</v>
      </c>
      <c r="GF7" s="6">
        <v>116926781</v>
      </c>
      <c r="GG7" s="6">
        <v>117688205</v>
      </c>
      <c r="GH7" s="268" t="s">
        <v>43</v>
      </c>
      <c r="GI7" s="35" t="s">
        <v>43</v>
      </c>
      <c r="GJ7" s="35" t="s">
        <v>43</v>
      </c>
      <c r="GK7" s="35" t="s">
        <v>43</v>
      </c>
      <c r="GL7" s="35" t="s">
        <v>43</v>
      </c>
      <c r="GM7" s="35" t="s">
        <v>43</v>
      </c>
      <c r="GN7" s="35" t="s">
        <v>43</v>
      </c>
      <c r="GO7" s="35" t="s">
        <v>43</v>
      </c>
      <c r="GP7" s="35" t="s">
        <v>43</v>
      </c>
      <c r="GQ7" s="35" t="s">
        <v>16</v>
      </c>
      <c r="GR7" s="35" t="s">
        <v>16</v>
      </c>
      <c r="GS7" s="35" t="s">
        <v>16</v>
      </c>
      <c r="GT7" s="35" t="s">
        <v>16</v>
      </c>
      <c r="GU7" s="35" t="s">
        <v>16</v>
      </c>
      <c r="GV7" s="35" t="s">
        <v>16</v>
      </c>
      <c r="GW7" s="267" t="s">
        <v>43</v>
      </c>
      <c r="GX7" s="35" t="s">
        <v>43</v>
      </c>
      <c r="GY7" s="35" t="s">
        <v>43</v>
      </c>
      <c r="GZ7" s="35" t="s">
        <v>43</v>
      </c>
      <c r="HA7" s="35" t="s">
        <v>43</v>
      </c>
      <c r="HB7" s="35" t="s">
        <v>43</v>
      </c>
      <c r="HC7" s="35" t="s">
        <v>43</v>
      </c>
      <c r="HD7" s="35" t="s">
        <v>16</v>
      </c>
      <c r="HE7" s="35" t="s">
        <v>16</v>
      </c>
      <c r="HF7" s="35" t="s">
        <v>16</v>
      </c>
      <c r="HG7" s="35" t="s">
        <v>16</v>
      </c>
      <c r="HH7" s="35" t="s">
        <v>16</v>
      </c>
      <c r="HI7" s="35" t="s">
        <v>16</v>
      </c>
      <c r="HJ7" s="267" t="s">
        <v>43</v>
      </c>
      <c r="HK7" s="35" t="s">
        <v>43</v>
      </c>
      <c r="HL7" s="35" t="s">
        <v>43</v>
      </c>
      <c r="HM7" s="35" t="s">
        <v>43</v>
      </c>
      <c r="HN7" s="35" t="s">
        <v>43</v>
      </c>
      <c r="HO7" s="35" t="s">
        <v>43</v>
      </c>
      <c r="HP7" s="35" t="s">
        <v>43</v>
      </c>
      <c r="HQ7" s="35" t="s">
        <v>43</v>
      </c>
      <c r="HR7" s="35" t="s">
        <v>43</v>
      </c>
      <c r="HS7" s="35" t="s">
        <v>43</v>
      </c>
      <c r="HT7" s="35" t="s">
        <v>43</v>
      </c>
      <c r="HU7" s="35" t="s">
        <v>43</v>
      </c>
      <c r="HV7" s="35" t="s">
        <v>43</v>
      </c>
      <c r="HW7" s="137"/>
      <c r="HX7" s="137"/>
      <c r="HY7" s="137"/>
      <c r="HZ7" s="137"/>
      <c r="IA7" s="137"/>
      <c r="IB7" s="137"/>
      <c r="IC7" s="137"/>
      <c r="ID7" s="137"/>
      <c r="IE7" s="137"/>
    </row>
    <row r="8" spans="1:239" s="2" customFormat="1">
      <c r="A8" s="262" t="s">
        <v>19</v>
      </c>
      <c r="B8" s="270" t="s">
        <v>43</v>
      </c>
      <c r="C8" s="270" t="s">
        <v>43</v>
      </c>
      <c r="D8" s="270" t="s">
        <v>43</v>
      </c>
      <c r="E8" s="270" t="s">
        <v>43</v>
      </c>
      <c r="F8" s="270" t="s">
        <v>43</v>
      </c>
      <c r="G8" s="270" t="s">
        <v>43</v>
      </c>
      <c r="H8" s="270" t="s">
        <v>43</v>
      </c>
      <c r="I8" s="270" t="s">
        <v>43</v>
      </c>
      <c r="J8" s="270" t="s">
        <v>43</v>
      </c>
      <c r="K8" s="270" t="s">
        <v>43</v>
      </c>
      <c r="L8" s="270" t="s">
        <v>43</v>
      </c>
      <c r="M8" s="270" t="s">
        <v>43</v>
      </c>
      <c r="N8" s="270" t="s">
        <v>43</v>
      </c>
      <c r="O8" s="270" t="s">
        <v>43</v>
      </c>
      <c r="P8" s="270" t="s">
        <v>43</v>
      </c>
      <c r="Q8" s="2">
        <v>119368500</v>
      </c>
      <c r="R8" s="205">
        <v>124922600</v>
      </c>
      <c r="S8" s="205">
        <v>126994900</v>
      </c>
      <c r="T8" s="6">
        <v>124995200</v>
      </c>
      <c r="U8" s="6">
        <v>127615200</v>
      </c>
      <c r="V8" s="6">
        <v>135633600</v>
      </c>
      <c r="W8" s="6">
        <v>143420700</v>
      </c>
      <c r="X8" s="6">
        <v>150156600</v>
      </c>
      <c r="Y8" s="6">
        <v>157499800</v>
      </c>
      <c r="Z8" s="6">
        <v>163715200</v>
      </c>
      <c r="AA8" s="6">
        <v>158370100</v>
      </c>
      <c r="AB8" s="6">
        <v>147936000</v>
      </c>
      <c r="AC8" s="6">
        <v>145475900</v>
      </c>
      <c r="AD8" s="6">
        <v>147048300</v>
      </c>
      <c r="AE8" s="6">
        <v>152112500</v>
      </c>
      <c r="AF8" s="263">
        <v>92482500</v>
      </c>
      <c r="AG8" s="35">
        <v>96829200</v>
      </c>
      <c r="AH8" s="35">
        <v>98603300</v>
      </c>
      <c r="AI8" s="35">
        <v>97016000</v>
      </c>
      <c r="AJ8" s="35">
        <v>99406400</v>
      </c>
      <c r="AK8" s="35">
        <v>105518300</v>
      </c>
      <c r="AL8" s="35">
        <v>111708600</v>
      </c>
      <c r="AM8" s="35">
        <v>116106800</v>
      </c>
      <c r="AN8" s="205">
        <v>122142600</v>
      </c>
      <c r="AO8" s="260">
        <v>124927700</v>
      </c>
      <c r="AP8" s="260">
        <v>122444600</v>
      </c>
      <c r="AQ8" s="6">
        <v>115726000</v>
      </c>
      <c r="AR8" s="6">
        <v>113279900</v>
      </c>
      <c r="AS8" s="6">
        <v>114274900</v>
      </c>
      <c r="AT8" s="6">
        <v>117784700</v>
      </c>
      <c r="AU8" s="267" t="s">
        <v>16</v>
      </c>
      <c r="AV8" s="35" t="s">
        <v>16</v>
      </c>
      <c r="AW8" s="269" t="s">
        <v>16</v>
      </c>
      <c r="AX8" s="35" t="s">
        <v>16</v>
      </c>
      <c r="AY8" s="35" t="s">
        <v>16</v>
      </c>
      <c r="AZ8" s="35" t="s">
        <v>16</v>
      </c>
      <c r="BA8" s="35" t="s">
        <v>16</v>
      </c>
      <c r="BB8" s="35" t="s">
        <v>16</v>
      </c>
      <c r="BC8" s="35" t="s">
        <v>16</v>
      </c>
      <c r="BD8" s="35" t="s">
        <v>16</v>
      </c>
      <c r="BE8" s="35" t="s">
        <v>16</v>
      </c>
      <c r="BF8" s="35" t="s">
        <v>16</v>
      </c>
      <c r="BG8" s="35" t="s">
        <v>16</v>
      </c>
      <c r="BH8" s="35" t="s">
        <v>16</v>
      </c>
      <c r="BI8" s="35" t="s">
        <v>16</v>
      </c>
      <c r="BJ8" s="267" t="s">
        <v>16</v>
      </c>
      <c r="BK8" s="35" t="s">
        <v>16</v>
      </c>
      <c r="BL8" s="269" t="s">
        <v>16</v>
      </c>
      <c r="BM8" s="269" t="s">
        <v>16</v>
      </c>
      <c r="BN8" s="35" t="s">
        <v>16</v>
      </c>
      <c r="BO8" s="35" t="s">
        <v>16</v>
      </c>
      <c r="BP8" s="35" t="s">
        <v>16</v>
      </c>
      <c r="BQ8" s="35" t="s">
        <v>16</v>
      </c>
      <c r="BR8" s="35" t="s">
        <v>16</v>
      </c>
      <c r="BS8" s="35" t="s">
        <v>16</v>
      </c>
      <c r="BT8" s="35" t="s">
        <v>16</v>
      </c>
      <c r="BU8" s="35" t="s">
        <v>16</v>
      </c>
      <c r="BV8" s="722">
        <v>32196000</v>
      </c>
      <c r="BW8" s="35">
        <v>32773400</v>
      </c>
      <c r="BX8" s="35">
        <v>34327800</v>
      </c>
      <c r="BY8" s="267">
        <v>26886000</v>
      </c>
      <c r="BZ8" s="35">
        <v>28093400</v>
      </c>
      <c r="CA8" s="269">
        <v>28391600</v>
      </c>
      <c r="CB8" s="269">
        <v>27979200</v>
      </c>
      <c r="CC8" s="35">
        <v>28208800</v>
      </c>
      <c r="CD8" s="35">
        <v>30115300</v>
      </c>
      <c r="CE8" s="35">
        <v>31712100</v>
      </c>
      <c r="CF8" s="35">
        <v>34049800</v>
      </c>
      <c r="CG8" s="35">
        <v>35357200</v>
      </c>
      <c r="CH8" s="35">
        <v>38787500</v>
      </c>
      <c r="CI8" s="205">
        <v>35925500</v>
      </c>
      <c r="CJ8" s="205">
        <v>32210000</v>
      </c>
      <c r="CK8" s="723" t="s">
        <v>16</v>
      </c>
      <c r="CL8" s="22" t="s">
        <v>16</v>
      </c>
      <c r="CM8" s="35" t="s">
        <v>16</v>
      </c>
      <c r="CN8" s="267" t="s">
        <v>16</v>
      </c>
      <c r="CO8" s="35" t="s">
        <v>16</v>
      </c>
      <c r="CP8" s="269" t="s">
        <v>16</v>
      </c>
      <c r="CQ8" s="35" t="s">
        <v>16</v>
      </c>
      <c r="CR8" s="35" t="s">
        <v>16</v>
      </c>
      <c r="CS8" s="35" t="s">
        <v>16</v>
      </c>
      <c r="CT8" s="35" t="s">
        <v>16</v>
      </c>
      <c r="CU8" s="35" t="s">
        <v>16</v>
      </c>
      <c r="CV8" s="35" t="s">
        <v>16</v>
      </c>
      <c r="CW8" s="35" t="s">
        <v>16</v>
      </c>
      <c r="CX8" s="35" t="s">
        <v>16</v>
      </c>
      <c r="CY8" s="35" t="s">
        <v>16</v>
      </c>
      <c r="CZ8" s="35" t="s">
        <v>16</v>
      </c>
      <c r="DA8" s="35" t="s">
        <v>16</v>
      </c>
      <c r="DB8" s="35" t="s">
        <v>16</v>
      </c>
      <c r="DC8" s="267" t="s">
        <v>16</v>
      </c>
      <c r="DD8" s="35" t="s">
        <v>16</v>
      </c>
      <c r="DE8" s="269" t="s">
        <v>16</v>
      </c>
      <c r="DF8" s="22" t="s">
        <v>16</v>
      </c>
      <c r="DG8" s="35" t="s">
        <v>16</v>
      </c>
      <c r="DH8" s="35" t="s">
        <v>16</v>
      </c>
      <c r="DI8" s="35" t="s">
        <v>16</v>
      </c>
      <c r="DJ8" s="35" t="s">
        <v>16</v>
      </c>
      <c r="DK8" s="35" t="s">
        <v>16</v>
      </c>
      <c r="DL8" s="35" t="s">
        <v>16</v>
      </c>
      <c r="DM8" s="35" t="s">
        <v>16</v>
      </c>
      <c r="DN8" s="35" t="s">
        <v>16</v>
      </c>
      <c r="DO8" s="35" t="s">
        <v>16</v>
      </c>
      <c r="DP8" s="35" t="s">
        <v>16</v>
      </c>
      <c r="DQ8" s="35" t="s">
        <v>16</v>
      </c>
      <c r="DR8" s="271"/>
      <c r="DS8" s="35">
        <v>40982800</v>
      </c>
      <c r="DT8" s="35">
        <v>43249600</v>
      </c>
      <c r="DU8" s="269">
        <v>44758100</v>
      </c>
      <c r="DV8" s="22">
        <v>44885300</v>
      </c>
      <c r="DW8" s="35">
        <v>45939300</v>
      </c>
      <c r="DX8" s="35">
        <v>47374500</v>
      </c>
      <c r="DY8" s="35">
        <v>50845000</v>
      </c>
      <c r="DZ8" s="35">
        <v>56108300</v>
      </c>
      <c r="EA8" s="35">
        <v>58620900</v>
      </c>
      <c r="EB8" s="35">
        <v>60820100</v>
      </c>
      <c r="EC8" s="205">
        <v>59587790</v>
      </c>
      <c r="ED8" s="6">
        <v>56270300</v>
      </c>
      <c r="EE8" s="6">
        <v>57350300</v>
      </c>
      <c r="EF8" s="6">
        <v>57554000</v>
      </c>
      <c r="EG8" s="6">
        <v>61629400</v>
      </c>
      <c r="EH8" s="267" t="s">
        <v>16</v>
      </c>
      <c r="EI8" s="22" t="s">
        <v>16</v>
      </c>
      <c r="EJ8" s="22" t="s">
        <v>16</v>
      </c>
      <c r="EK8" s="22" t="s">
        <v>16</v>
      </c>
      <c r="EL8" s="22" t="s">
        <v>16</v>
      </c>
      <c r="EM8" s="35" t="s">
        <v>16</v>
      </c>
      <c r="EN8" s="35" t="s">
        <v>16</v>
      </c>
      <c r="EO8" s="35" t="s">
        <v>16</v>
      </c>
      <c r="EP8" s="35" t="s">
        <v>16</v>
      </c>
      <c r="EQ8" s="35" t="s">
        <v>16</v>
      </c>
      <c r="ER8" s="35" t="s">
        <v>16</v>
      </c>
      <c r="ES8" s="35" t="s">
        <v>16</v>
      </c>
      <c r="ET8" s="35" t="s">
        <v>16</v>
      </c>
      <c r="EU8" s="267" t="s">
        <v>16</v>
      </c>
      <c r="EV8" s="22" t="s">
        <v>16</v>
      </c>
      <c r="EW8" s="22" t="s">
        <v>16</v>
      </c>
      <c r="EX8" s="22" t="s">
        <v>16</v>
      </c>
      <c r="EY8" s="22" t="s">
        <v>16</v>
      </c>
      <c r="EZ8" s="22" t="s">
        <v>16</v>
      </c>
      <c r="FA8" s="22" t="s">
        <v>16</v>
      </c>
      <c r="FB8" s="22" t="s">
        <v>16</v>
      </c>
      <c r="FC8" s="22" t="s">
        <v>16</v>
      </c>
      <c r="FD8" s="22">
        <v>28620400</v>
      </c>
      <c r="FE8" s="22">
        <v>29102300</v>
      </c>
      <c r="FF8" s="22">
        <v>29204100</v>
      </c>
      <c r="FG8" s="22">
        <v>30761700</v>
      </c>
      <c r="FH8" s="267">
        <v>36333100</v>
      </c>
      <c r="FI8" s="22">
        <v>36724500</v>
      </c>
      <c r="FJ8" s="35">
        <v>37294500</v>
      </c>
      <c r="FK8" s="35">
        <v>38469200</v>
      </c>
      <c r="FL8" s="35">
        <v>41310800</v>
      </c>
      <c r="FM8" s="35">
        <v>45372200</v>
      </c>
      <c r="FN8" s="35">
        <v>47297900</v>
      </c>
      <c r="FO8" s="35">
        <v>49186200</v>
      </c>
      <c r="FP8" s="205">
        <v>48252590</v>
      </c>
      <c r="FQ8" s="6">
        <v>16931900</v>
      </c>
      <c r="FR8" s="6">
        <v>17203100</v>
      </c>
      <c r="FS8" s="6">
        <v>28349900</v>
      </c>
      <c r="FT8" s="6">
        <v>30867700</v>
      </c>
      <c r="FU8" s="267">
        <v>8425000</v>
      </c>
      <c r="FV8" s="22">
        <v>8160800</v>
      </c>
      <c r="FW8" s="35">
        <v>8644800</v>
      </c>
      <c r="FX8" s="35">
        <v>8905300</v>
      </c>
      <c r="FY8" s="35">
        <v>9534200</v>
      </c>
      <c r="FZ8" s="35">
        <v>10736100</v>
      </c>
      <c r="GA8" s="35">
        <v>11323000</v>
      </c>
      <c r="GB8" s="35">
        <v>11633900</v>
      </c>
      <c r="GC8" s="205">
        <v>11335200</v>
      </c>
      <c r="GD8" s="6">
        <v>10718000</v>
      </c>
      <c r="GE8" s="6">
        <v>11044900</v>
      </c>
      <c r="GF8" s="22" t="s">
        <v>16</v>
      </c>
      <c r="GG8" s="22" t="s">
        <v>16</v>
      </c>
      <c r="GH8" s="268" t="s">
        <v>16</v>
      </c>
      <c r="GI8" s="35" t="s">
        <v>16</v>
      </c>
      <c r="GJ8" s="35" t="s">
        <v>16</v>
      </c>
      <c r="GK8" s="35" t="s">
        <v>16</v>
      </c>
      <c r="GL8" s="35" t="s">
        <v>16</v>
      </c>
      <c r="GM8" s="35" t="s">
        <v>16</v>
      </c>
      <c r="GN8" s="35" t="s">
        <v>16</v>
      </c>
      <c r="GO8" s="35" t="s">
        <v>16</v>
      </c>
      <c r="GP8" s="35" t="s">
        <v>16</v>
      </c>
      <c r="GQ8" s="35" t="s">
        <v>16</v>
      </c>
      <c r="GR8" s="35" t="s">
        <v>16</v>
      </c>
      <c r="GS8" s="35" t="s">
        <v>16</v>
      </c>
      <c r="GT8" s="35" t="s">
        <v>16</v>
      </c>
      <c r="GU8" s="35" t="s">
        <v>16</v>
      </c>
      <c r="GV8" s="35" t="s">
        <v>16</v>
      </c>
      <c r="GW8" s="267" t="s">
        <v>16</v>
      </c>
      <c r="GX8" s="35" t="s">
        <v>16</v>
      </c>
      <c r="GY8" s="35" t="s">
        <v>16</v>
      </c>
      <c r="GZ8" s="35" t="s">
        <v>16</v>
      </c>
      <c r="HA8" s="35" t="s">
        <v>16</v>
      </c>
      <c r="HB8" s="35" t="s">
        <v>16</v>
      </c>
      <c r="HC8" s="35" t="s">
        <v>16</v>
      </c>
      <c r="HD8" s="35" t="s">
        <v>16</v>
      </c>
      <c r="HE8" s="35" t="s">
        <v>16</v>
      </c>
      <c r="HF8" s="35" t="s">
        <v>16</v>
      </c>
      <c r="HG8" s="35" t="s">
        <v>16</v>
      </c>
      <c r="HH8" s="35" t="s">
        <v>16</v>
      </c>
      <c r="HI8" s="35" t="s">
        <v>16</v>
      </c>
      <c r="HJ8" s="267" t="s">
        <v>16</v>
      </c>
      <c r="HK8" s="35" t="s">
        <v>16</v>
      </c>
      <c r="HL8" s="35" t="s">
        <v>16</v>
      </c>
      <c r="HM8" s="35" t="s">
        <v>16</v>
      </c>
      <c r="HN8" s="35" t="s">
        <v>16</v>
      </c>
      <c r="HO8" s="35" t="s">
        <v>16</v>
      </c>
      <c r="HP8" s="35" t="s">
        <v>16</v>
      </c>
      <c r="HQ8" s="35" t="s">
        <v>16</v>
      </c>
      <c r="HR8" s="35" t="s">
        <v>16</v>
      </c>
      <c r="HS8" s="35" t="s">
        <v>16</v>
      </c>
      <c r="HT8" s="35" t="s">
        <v>16</v>
      </c>
      <c r="HU8" s="35" t="s">
        <v>16</v>
      </c>
      <c r="HV8" s="35" t="s">
        <v>16</v>
      </c>
      <c r="HW8" s="137"/>
      <c r="HX8" s="137"/>
      <c r="HY8" s="137"/>
      <c r="HZ8" s="137"/>
      <c r="IA8" s="137"/>
      <c r="IB8" s="137"/>
      <c r="IC8" s="137"/>
      <c r="ID8" s="137"/>
      <c r="IE8" s="137"/>
    </row>
    <row r="9" spans="1:239" s="2" customFormat="1">
      <c r="A9" s="262" t="s">
        <v>2</v>
      </c>
      <c r="B9" s="262">
        <v>484970668</v>
      </c>
      <c r="C9" s="6">
        <v>519049000</v>
      </c>
      <c r="D9" s="2">
        <v>594675000</v>
      </c>
      <c r="E9" s="2">
        <v>657050000</v>
      </c>
      <c r="F9" s="2">
        <v>772411000</v>
      </c>
      <c r="G9" s="2">
        <v>819802000</v>
      </c>
      <c r="H9" s="2">
        <v>826132000</v>
      </c>
      <c r="I9" s="2">
        <v>786036000</v>
      </c>
      <c r="J9" s="2">
        <v>796675000</v>
      </c>
      <c r="K9" s="2">
        <v>845240000</v>
      </c>
      <c r="L9" s="2">
        <v>912565000</v>
      </c>
      <c r="M9" s="2">
        <v>981152000</v>
      </c>
      <c r="N9" s="2">
        <v>1046074000</v>
      </c>
      <c r="O9" s="2">
        <v>1148869000</v>
      </c>
      <c r="P9" s="2">
        <v>1323419795</v>
      </c>
      <c r="Q9" s="2">
        <v>1391991392</v>
      </c>
      <c r="R9" s="205">
        <v>1514852539</v>
      </c>
      <c r="S9" s="205">
        <v>1418052894</v>
      </c>
      <c r="T9" s="6">
        <v>1557837649</v>
      </c>
      <c r="U9" s="6">
        <v>1608393871</v>
      </c>
      <c r="V9" s="6">
        <v>1726019088</v>
      </c>
      <c r="W9" s="6">
        <v>1829492228</v>
      </c>
      <c r="X9" s="6">
        <v>2000762807</v>
      </c>
      <c r="Y9" s="6">
        <v>2087826215</v>
      </c>
      <c r="Z9" s="6">
        <v>1937216153</v>
      </c>
      <c r="AA9" s="6">
        <v>1664073275</v>
      </c>
      <c r="AB9" s="6">
        <v>1726032594</v>
      </c>
      <c r="AC9" s="6">
        <v>1572373006</v>
      </c>
      <c r="AD9" s="6">
        <v>1261439968</v>
      </c>
      <c r="AE9" s="6">
        <v>1706942467</v>
      </c>
      <c r="AF9" s="263">
        <v>754620062</v>
      </c>
      <c r="AG9" s="35">
        <v>830861280</v>
      </c>
      <c r="AH9" s="35">
        <v>752755326</v>
      </c>
      <c r="AI9" s="35">
        <v>812064775</v>
      </c>
      <c r="AJ9" s="35">
        <v>825657524</v>
      </c>
      <c r="AK9" s="35">
        <v>883853922</v>
      </c>
      <c r="AL9" s="165">
        <v>927658500</v>
      </c>
      <c r="AM9" s="165">
        <v>1269303712</v>
      </c>
      <c r="AN9" s="206">
        <v>1311217834</v>
      </c>
      <c r="AO9" s="260">
        <v>1431895655</v>
      </c>
      <c r="AP9" s="260">
        <v>1226664639</v>
      </c>
      <c r="AQ9" s="6">
        <v>1273631576</v>
      </c>
      <c r="AR9" s="6">
        <v>1152206957</v>
      </c>
      <c r="AS9" s="6">
        <v>916093745</v>
      </c>
      <c r="AT9" s="6">
        <v>1263033314</v>
      </c>
      <c r="AU9" s="267">
        <v>418382801</v>
      </c>
      <c r="AV9" s="35">
        <v>447899745</v>
      </c>
      <c r="AW9" s="35">
        <v>433552124</v>
      </c>
      <c r="AX9" s="35">
        <v>491991231</v>
      </c>
      <c r="AY9" s="35">
        <v>519171917</v>
      </c>
      <c r="AZ9" s="35">
        <v>556195555</v>
      </c>
      <c r="BA9" s="35">
        <v>588995991</v>
      </c>
      <c r="BB9" s="166">
        <v>386075544</v>
      </c>
      <c r="BC9" s="166">
        <v>416601847</v>
      </c>
      <c r="BD9" s="2">
        <v>178596878</v>
      </c>
      <c r="BE9" s="206">
        <v>150761223</v>
      </c>
      <c r="BF9" s="6">
        <v>153903503</v>
      </c>
      <c r="BG9" s="6">
        <v>142349358</v>
      </c>
      <c r="BH9" s="6">
        <v>105414476</v>
      </c>
      <c r="BI9" s="6">
        <v>134534266</v>
      </c>
      <c r="BJ9" s="267">
        <v>188311537</v>
      </c>
      <c r="BK9" s="35">
        <v>205079731</v>
      </c>
      <c r="BL9" s="35">
        <v>194713460</v>
      </c>
      <c r="BM9" s="35">
        <v>213800906</v>
      </c>
      <c r="BN9" s="35">
        <v>221262120</v>
      </c>
      <c r="BO9" s="35">
        <v>236789863</v>
      </c>
      <c r="BP9" s="35">
        <v>256901936</v>
      </c>
      <c r="BQ9" s="35">
        <v>281777393</v>
      </c>
      <c r="BR9" s="35">
        <v>286096968</v>
      </c>
      <c r="BS9" s="35">
        <v>259124588</v>
      </c>
      <c r="BT9" s="206">
        <v>226766823</v>
      </c>
      <c r="BU9" s="6">
        <v>237162463</v>
      </c>
      <c r="BV9" s="6">
        <v>218320874</v>
      </c>
      <c r="BW9" s="6">
        <v>184897389</v>
      </c>
      <c r="BX9" s="6">
        <v>237443910</v>
      </c>
      <c r="BY9" s="267" t="s">
        <v>16</v>
      </c>
      <c r="BZ9" s="35" t="s">
        <v>16</v>
      </c>
      <c r="CA9" s="35" t="s">
        <v>16</v>
      </c>
      <c r="CB9" s="35" t="s">
        <v>16</v>
      </c>
      <c r="CC9" s="35" t="s">
        <v>16</v>
      </c>
      <c r="CD9" s="35" t="s">
        <v>16</v>
      </c>
      <c r="CE9" s="35" t="s">
        <v>16</v>
      </c>
      <c r="CF9" s="35" t="s">
        <v>16</v>
      </c>
      <c r="CG9" s="35">
        <v>55761691</v>
      </c>
      <c r="CH9" s="35">
        <v>51070194</v>
      </c>
      <c r="CI9" s="206">
        <v>45250852</v>
      </c>
      <c r="CJ9" s="206">
        <v>45926050</v>
      </c>
      <c r="CK9" s="6">
        <v>45029405</v>
      </c>
      <c r="CL9" s="6">
        <v>41444084</v>
      </c>
      <c r="CM9" s="6">
        <v>55191063</v>
      </c>
      <c r="CN9" s="263">
        <v>30676992</v>
      </c>
      <c r="CO9" s="35">
        <v>31011783</v>
      </c>
      <c r="CP9" s="35">
        <v>29060359</v>
      </c>
      <c r="CQ9" s="35">
        <v>30515283</v>
      </c>
      <c r="CR9" s="35">
        <v>31394869</v>
      </c>
      <c r="CS9" s="35">
        <v>37195082</v>
      </c>
      <c r="CT9" s="35">
        <v>42887145</v>
      </c>
      <c r="CU9" s="35">
        <v>47465472</v>
      </c>
      <c r="CV9" s="35" t="s">
        <v>16</v>
      </c>
      <c r="CW9" s="35" t="s">
        <v>16</v>
      </c>
      <c r="CX9" s="35" t="s">
        <v>16</v>
      </c>
      <c r="CY9" s="35" t="s">
        <v>16</v>
      </c>
      <c r="CZ9" s="35" t="s">
        <v>16</v>
      </c>
      <c r="DA9" s="35" t="s">
        <v>16</v>
      </c>
      <c r="DB9" s="35" t="s">
        <v>16</v>
      </c>
      <c r="DC9" s="267" t="s">
        <v>16</v>
      </c>
      <c r="DD9" s="35" t="s">
        <v>16</v>
      </c>
      <c r="DE9" s="35">
        <v>7971625</v>
      </c>
      <c r="DF9" s="22">
        <v>9465454</v>
      </c>
      <c r="DG9" s="35">
        <v>10907441</v>
      </c>
      <c r="DH9" s="35">
        <v>11984666</v>
      </c>
      <c r="DI9" s="35">
        <v>13048656</v>
      </c>
      <c r="DJ9" s="35">
        <v>16140686</v>
      </c>
      <c r="DK9" s="35">
        <v>18147875</v>
      </c>
      <c r="DL9" s="35">
        <v>16528838</v>
      </c>
      <c r="DM9" s="206">
        <v>14629738</v>
      </c>
      <c r="DN9" s="6">
        <v>15409002</v>
      </c>
      <c r="DO9" s="6">
        <v>14466412</v>
      </c>
      <c r="DP9" s="6">
        <v>13590274</v>
      </c>
      <c r="DQ9" s="6">
        <v>16739914</v>
      </c>
      <c r="DR9" s="268">
        <v>544840920</v>
      </c>
      <c r="DS9" s="35">
        <v>802641276</v>
      </c>
      <c r="DT9" s="35">
        <v>843800761</v>
      </c>
      <c r="DU9" s="35">
        <v>820100788</v>
      </c>
      <c r="DV9" s="22">
        <v>884317527</v>
      </c>
      <c r="DW9" s="35">
        <v>884127338</v>
      </c>
      <c r="DX9" s="35">
        <v>948099957</v>
      </c>
      <c r="DY9" s="35">
        <v>990110022</v>
      </c>
      <c r="DZ9" s="35">
        <v>1087528711</v>
      </c>
      <c r="EA9" s="35">
        <v>1107797996</v>
      </c>
      <c r="EB9" s="35">
        <v>1040322467</v>
      </c>
      <c r="EC9" s="206">
        <v>953235487</v>
      </c>
      <c r="ED9" s="6">
        <v>1016321571</v>
      </c>
      <c r="EE9" s="6">
        <v>1010674525</v>
      </c>
      <c r="EF9" s="6">
        <v>1051790274</v>
      </c>
      <c r="EG9" s="6">
        <v>1100388710</v>
      </c>
      <c r="EH9" s="267" t="s">
        <v>16</v>
      </c>
      <c r="EI9" s="22" t="s">
        <v>16</v>
      </c>
      <c r="EJ9" s="22" t="s">
        <v>16</v>
      </c>
      <c r="EK9" s="35">
        <v>213319053</v>
      </c>
      <c r="EL9" s="35">
        <v>225138436</v>
      </c>
      <c r="EM9" s="35">
        <v>253857170</v>
      </c>
      <c r="EN9" s="35">
        <v>277821313</v>
      </c>
      <c r="EO9" s="35">
        <v>315216862</v>
      </c>
      <c r="EP9" s="206">
        <v>311178044</v>
      </c>
      <c r="EQ9" s="6">
        <v>446783541</v>
      </c>
      <c r="ER9" s="6">
        <v>445186387</v>
      </c>
      <c r="ES9" s="6">
        <v>647624120</v>
      </c>
      <c r="ET9" s="6">
        <v>677541754</v>
      </c>
      <c r="EU9" s="267">
        <v>691201255</v>
      </c>
      <c r="EV9" s="22">
        <v>746840593</v>
      </c>
      <c r="EW9" s="35">
        <v>746053556</v>
      </c>
      <c r="EX9" s="35">
        <v>595550220</v>
      </c>
      <c r="EY9" s="35">
        <v>619056674</v>
      </c>
      <c r="EZ9" s="35">
        <v>667785641</v>
      </c>
      <c r="FA9" s="35">
        <v>698647472</v>
      </c>
      <c r="FB9" s="35">
        <v>617907182</v>
      </c>
      <c r="FC9" s="206">
        <v>561724228</v>
      </c>
      <c r="FD9" s="6">
        <v>484959532</v>
      </c>
      <c r="FE9" s="6">
        <v>481272059</v>
      </c>
      <c r="FF9" s="6">
        <v>332618814</v>
      </c>
      <c r="FG9" s="6">
        <v>345729801</v>
      </c>
      <c r="FH9" s="267">
        <v>93074496</v>
      </c>
      <c r="FI9" s="22">
        <v>99881705</v>
      </c>
      <c r="FJ9" s="35">
        <v>119050609</v>
      </c>
      <c r="FK9" s="35">
        <v>128054477</v>
      </c>
      <c r="FL9" s="35">
        <v>134146155</v>
      </c>
      <c r="FM9" s="35">
        <v>153119959</v>
      </c>
      <c r="FN9" s="35">
        <v>118071637</v>
      </c>
      <c r="FO9" s="35">
        <v>94775341</v>
      </c>
      <c r="FP9" s="206">
        <v>68921862</v>
      </c>
      <c r="FQ9" s="6">
        <v>72663148</v>
      </c>
      <c r="FR9" s="6">
        <v>72304688</v>
      </c>
      <c r="FS9" s="6">
        <v>59610392</v>
      </c>
      <c r="FT9" s="6">
        <v>63760779</v>
      </c>
      <c r="FU9" s="267">
        <v>35825037</v>
      </c>
      <c r="FV9" s="22">
        <v>37595229</v>
      </c>
      <c r="FW9" s="35">
        <v>19023173</v>
      </c>
      <c r="FX9" s="35">
        <v>11176207</v>
      </c>
      <c r="FY9" s="35">
        <v>11768757</v>
      </c>
      <c r="FZ9" s="35">
        <v>12765941</v>
      </c>
      <c r="GA9" s="35">
        <v>13257574</v>
      </c>
      <c r="GB9" s="35">
        <v>12423082</v>
      </c>
      <c r="GC9" s="206">
        <v>11411353</v>
      </c>
      <c r="GD9" s="6">
        <v>11915350</v>
      </c>
      <c r="GE9" s="6">
        <v>11911391</v>
      </c>
      <c r="GF9" s="6">
        <v>11936948</v>
      </c>
      <c r="GG9" s="6">
        <v>13356376</v>
      </c>
      <c r="GH9" s="268" t="s">
        <v>43</v>
      </c>
      <c r="GI9" s="35" t="s">
        <v>43</v>
      </c>
      <c r="GJ9" s="35" t="s">
        <v>43</v>
      </c>
      <c r="GK9" s="35" t="s">
        <v>43</v>
      </c>
      <c r="GL9" s="35" t="s">
        <v>43</v>
      </c>
      <c r="GM9" s="35" t="s">
        <v>43</v>
      </c>
      <c r="GN9" s="35" t="s">
        <v>43</v>
      </c>
      <c r="GO9" s="35" t="s">
        <v>43</v>
      </c>
      <c r="GP9" s="35" t="s">
        <v>43</v>
      </c>
      <c r="GQ9" s="35" t="s">
        <v>16</v>
      </c>
      <c r="GR9" s="35" t="s">
        <v>16</v>
      </c>
      <c r="GS9" s="35" t="s">
        <v>16</v>
      </c>
      <c r="GT9" s="35" t="s">
        <v>16</v>
      </c>
      <c r="GU9" s="35" t="s">
        <v>16</v>
      </c>
      <c r="GV9" s="35" t="s">
        <v>16</v>
      </c>
      <c r="GW9" s="267" t="s">
        <v>43</v>
      </c>
      <c r="GX9" s="35" t="s">
        <v>43</v>
      </c>
      <c r="GY9" s="35" t="s">
        <v>43</v>
      </c>
      <c r="GZ9" s="35" t="s">
        <v>43</v>
      </c>
      <c r="HA9" s="35" t="s">
        <v>43</v>
      </c>
      <c r="HB9" s="35" t="s">
        <v>43</v>
      </c>
      <c r="HC9" s="35" t="s">
        <v>43</v>
      </c>
      <c r="HD9" s="35" t="s">
        <v>16</v>
      </c>
      <c r="HE9" s="35" t="s">
        <v>16</v>
      </c>
      <c r="HF9" s="35" t="s">
        <v>16</v>
      </c>
      <c r="HG9" s="35" t="s">
        <v>16</v>
      </c>
      <c r="HH9" s="35" t="s">
        <v>16</v>
      </c>
      <c r="HI9" s="35" t="s">
        <v>16</v>
      </c>
      <c r="HJ9" s="267" t="s">
        <v>43</v>
      </c>
      <c r="HK9" s="35" t="s">
        <v>43</v>
      </c>
      <c r="HL9" s="35" t="s">
        <v>43</v>
      </c>
      <c r="HM9" s="35" t="s">
        <v>43</v>
      </c>
      <c r="HN9" s="35" t="s">
        <v>43</v>
      </c>
      <c r="HO9" s="35" t="s">
        <v>43</v>
      </c>
      <c r="HP9" s="35" t="s">
        <v>43</v>
      </c>
      <c r="HQ9" s="35" t="s">
        <v>16</v>
      </c>
      <c r="HR9" s="35" t="s">
        <v>16</v>
      </c>
      <c r="HS9" s="35" t="s">
        <v>16</v>
      </c>
      <c r="HT9" s="35" t="s">
        <v>16</v>
      </c>
      <c r="HU9" s="35" t="s">
        <v>16</v>
      </c>
      <c r="HV9" s="35" t="s">
        <v>16</v>
      </c>
      <c r="HW9" s="137"/>
      <c r="HX9" s="137"/>
      <c r="HY9" s="137"/>
      <c r="HZ9" s="137"/>
      <c r="IA9" s="137"/>
      <c r="IB9" s="137"/>
      <c r="IC9" s="137"/>
      <c r="ID9" s="137"/>
      <c r="IE9" s="137"/>
    </row>
    <row r="10" spans="1:239" s="2" customFormat="1">
      <c r="A10" s="262" t="s">
        <v>3</v>
      </c>
      <c r="B10" s="262">
        <v>367557896</v>
      </c>
      <c r="C10" s="6">
        <v>396146000</v>
      </c>
      <c r="D10" s="2">
        <v>430123000</v>
      </c>
      <c r="E10" s="2">
        <v>453322000</v>
      </c>
      <c r="F10" s="2">
        <v>485133000</v>
      </c>
      <c r="G10" s="2">
        <v>531603000</v>
      </c>
      <c r="H10" s="2">
        <v>572800000</v>
      </c>
      <c r="I10" s="2">
        <v>550403000</v>
      </c>
      <c r="J10" s="2">
        <v>596888000</v>
      </c>
      <c r="K10" s="2">
        <v>658003000</v>
      </c>
      <c r="L10" s="2">
        <v>716104000</v>
      </c>
      <c r="M10" s="2">
        <v>769830000</v>
      </c>
      <c r="N10" s="2">
        <v>841389000</v>
      </c>
      <c r="O10" s="2">
        <v>907677000</v>
      </c>
      <c r="P10" s="2">
        <v>980280713.00000012</v>
      </c>
      <c r="Q10" s="2">
        <v>1036179035</v>
      </c>
      <c r="R10" s="205">
        <v>1048661120</v>
      </c>
      <c r="S10" s="205">
        <v>1074771543</v>
      </c>
      <c r="T10" s="6">
        <v>1111868929</v>
      </c>
      <c r="U10" s="6">
        <v>1083488595</v>
      </c>
      <c r="V10" s="6">
        <v>1117352464</v>
      </c>
      <c r="W10" s="6">
        <v>1217238551</v>
      </c>
      <c r="X10" s="6">
        <v>1298052060</v>
      </c>
      <c r="Y10" s="6">
        <v>1403085525</v>
      </c>
      <c r="Z10" s="6">
        <v>1366897182</v>
      </c>
      <c r="AA10" s="6">
        <v>1087640335</v>
      </c>
      <c r="AB10" s="6">
        <v>1211055664</v>
      </c>
      <c r="AC10" s="6">
        <v>1131646614</v>
      </c>
      <c r="AD10" s="6">
        <v>1210249473</v>
      </c>
      <c r="AE10" s="6">
        <v>1300227121</v>
      </c>
      <c r="AF10" s="263">
        <v>465773065</v>
      </c>
      <c r="AG10" s="35">
        <v>476281110</v>
      </c>
      <c r="AH10" s="35">
        <v>484977141</v>
      </c>
      <c r="AI10" s="35">
        <v>487423165</v>
      </c>
      <c r="AJ10" s="35">
        <v>479164170</v>
      </c>
      <c r="AK10" s="35">
        <v>487987429</v>
      </c>
      <c r="AL10" s="35">
        <v>522440084</v>
      </c>
      <c r="AM10" s="165">
        <v>543998840</v>
      </c>
      <c r="AN10" s="206">
        <v>593678686</v>
      </c>
      <c r="AO10" s="260">
        <v>571993218</v>
      </c>
      <c r="AP10" s="260">
        <v>456818882</v>
      </c>
      <c r="AQ10" s="6">
        <v>487109002</v>
      </c>
      <c r="AR10" s="6">
        <v>446187399</v>
      </c>
      <c r="AS10" s="6">
        <v>453839524</v>
      </c>
      <c r="AT10" s="6">
        <v>487449185</v>
      </c>
      <c r="AU10" s="267">
        <v>162375185</v>
      </c>
      <c r="AV10" s="35">
        <v>165324802</v>
      </c>
      <c r="AW10" s="35">
        <v>173744220</v>
      </c>
      <c r="AX10" s="35">
        <v>195312096</v>
      </c>
      <c r="AY10" s="35">
        <v>190394598</v>
      </c>
      <c r="AZ10" s="35">
        <v>198997047</v>
      </c>
      <c r="BA10" s="35">
        <v>211533813</v>
      </c>
      <c r="BB10" s="35">
        <v>226566019</v>
      </c>
      <c r="BC10" s="35">
        <v>243569467</v>
      </c>
      <c r="BD10" s="35">
        <v>240221884</v>
      </c>
      <c r="BE10" s="206">
        <v>192906840</v>
      </c>
      <c r="BF10" s="6">
        <v>208509353</v>
      </c>
      <c r="BG10" s="6">
        <v>193661405</v>
      </c>
      <c r="BH10" s="6">
        <v>194313067</v>
      </c>
      <c r="BI10" s="6">
        <v>209550458</v>
      </c>
      <c r="BJ10" s="267">
        <v>107248253</v>
      </c>
      <c r="BK10" s="35">
        <v>108326641</v>
      </c>
      <c r="BL10" s="35">
        <v>111182471</v>
      </c>
      <c r="BM10" s="35">
        <v>115085873</v>
      </c>
      <c r="BN10" s="35">
        <v>110746508</v>
      </c>
      <c r="BO10" s="35">
        <v>157341620</v>
      </c>
      <c r="BP10" s="35">
        <v>167723488</v>
      </c>
      <c r="BQ10" s="272">
        <v>180227647</v>
      </c>
      <c r="BR10" s="272">
        <v>194243510</v>
      </c>
      <c r="BS10" s="6">
        <v>188441679</v>
      </c>
      <c r="BT10" s="206">
        <v>150244493</v>
      </c>
      <c r="BU10" s="6">
        <v>165610611</v>
      </c>
      <c r="BV10" s="6">
        <v>154636238</v>
      </c>
      <c r="BW10" s="6">
        <v>241676617</v>
      </c>
      <c r="BX10" s="6">
        <v>257042407</v>
      </c>
      <c r="BY10" s="267">
        <v>141434483</v>
      </c>
      <c r="BZ10" s="35">
        <v>139610573</v>
      </c>
      <c r="CA10" s="35">
        <v>170139604</v>
      </c>
      <c r="CB10" s="35">
        <v>176298518</v>
      </c>
      <c r="CC10" s="35">
        <v>195815841</v>
      </c>
      <c r="CD10" s="35">
        <v>162991037</v>
      </c>
      <c r="CE10" s="35">
        <v>179815585</v>
      </c>
      <c r="CF10" s="35">
        <v>192224894</v>
      </c>
      <c r="CG10" s="35">
        <v>210869765</v>
      </c>
      <c r="CH10" s="35">
        <v>205488727</v>
      </c>
      <c r="CI10" s="206">
        <v>165115477</v>
      </c>
      <c r="CJ10" s="206">
        <v>180844340</v>
      </c>
      <c r="CK10" s="721">
        <v>217760978</v>
      </c>
      <c r="CL10" s="6">
        <v>167929684</v>
      </c>
      <c r="CM10" s="6">
        <v>179997657</v>
      </c>
      <c r="CN10" s="263">
        <v>122944581</v>
      </c>
      <c r="CO10" s="35">
        <v>124679542</v>
      </c>
      <c r="CP10" s="35">
        <v>117691245</v>
      </c>
      <c r="CQ10" s="35">
        <v>120278842</v>
      </c>
      <c r="CR10" s="35">
        <v>89780362</v>
      </c>
      <c r="CS10" s="35">
        <v>90037870</v>
      </c>
      <c r="CT10" s="35">
        <v>95475106</v>
      </c>
      <c r="CU10" s="35">
        <v>101316416</v>
      </c>
      <c r="CV10" s="35">
        <v>111987380</v>
      </c>
      <c r="CW10" s="35">
        <v>107222133</v>
      </c>
      <c r="CX10" s="206">
        <v>85669756</v>
      </c>
      <c r="CY10" s="6">
        <v>118768291</v>
      </c>
      <c r="CZ10" s="721">
        <v>69108381</v>
      </c>
      <c r="DA10" s="6">
        <v>72058558</v>
      </c>
      <c r="DB10" s="6">
        <v>77961135</v>
      </c>
      <c r="DC10" s="263">
        <v>36403468</v>
      </c>
      <c r="DD10" s="35">
        <v>34438452</v>
      </c>
      <c r="DE10" s="35">
        <v>17036862</v>
      </c>
      <c r="DF10" s="22">
        <v>17470435</v>
      </c>
      <c r="DG10" s="35">
        <v>17587116</v>
      </c>
      <c r="DH10" s="35">
        <v>19997461</v>
      </c>
      <c r="DI10" s="35">
        <v>40250475</v>
      </c>
      <c r="DJ10" s="35">
        <v>53718244</v>
      </c>
      <c r="DK10" s="35">
        <v>48736717</v>
      </c>
      <c r="DL10" s="35">
        <v>53529541</v>
      </c>
      <c r="DM10" s="206">
        <v>36884887</v>
      </c>
      <c r="DN10" s="6">
        <v>50214067</v>
      </c>
      <c r="DO10" s="6">
        <v>50292213</v>
      </c>
      <c r="DP10" s="6">
        <v>80432023</v>
      </c>
      <c r="DQ10" s="6">
        <v>88226279</v>
      </c>
      <c r="DR10" s="268">
        <v>86719097</v>
      </c>
      <c r="DS10" s="35">
        <v>164888782</v>
      </c>
      <c r="DT10" s="35">
        <v>164157875</v>
      </c>
      <c r="DU10" s="35">
        <v>166339403</v>
      </c>
      <c r="DV10" s="22">
        <v>169482038</v>
      </c>
      <c r="DW10" s="35">
        <v>176076354</v>
      </c>
      <c r="DX10" s="35">
        <v>183186630</v>
      </c>
      <c r="DY10" s="35">
        <v>192504803</v>
      </c>
      <c r="DZ10" s="35">
        <v>201119365.23970497</v>
      </c>
      <c r="EA10" s="35">
        <v>225826764</v>
      </c>
      <c r="EB10" s="35">
        <v>214759246</v>
      </c>
      <c r="EC10" s="206">
        <v>173351368</v>
      </c>
      <c r="ED10" s="6">
        <v>197051496</v>
      </c>
      <c r="EE10" s="6">
        <v>197863105</v>
      </c>
      <c r="EF10" s="6">
        <v>142959826</v>
      </c>
      <c r="EG10" s="6">
        <v>163132556</v>
      </c>
      <c r="EH10" s="267">
        <v>24512655</v>
      </c>
      <c r="EI10" s="22">
        <v>25430498</v>
      </c>
      <c r="EJ10" s="35">
        <v>26319607</v>
      </c>
      <c r="EK10" s="35">
        <v>27524052</v>
      </c>
      <c r="EL10" s="35">
        <v>12143469</v>
      </c>
      <c r="EM10" s="35">
        <v>12679964</v>
      </c>
      <c r="EN10" s="35">
        <v>14438736</v>
      </c>
      <c r="EO10" s="35">
        <v>14076889</v>
      </c>
      <c r="EP10" s="206">
        <v>27482569</v>
      </c>
      <c r="EQ10" s="6">
        <v>43125463</v>
      </c>
      <c r="ER10" s="6">
        <v>41782431</v>
      </c>
      <c r="ES10" s="6">
        <v>36684013</v>
      </c>
      <c r="ET10" s="6">
        <v>38676237</v>
      </c>
      <c r="EU10" s="267">
        <v>44871811</v>
      </c>
      <c r="EV10" s="22">
        <v>43442956</v>
      </c>
      <c r="EW10" s="35">
        <v>49944687</v>
      </c>
      <c r="EX10" s="35">
        <v>52583089</v>
      </c>
      <c r="EY10" s="35">
        <v>64377163</v>
      </c>
      <c r="EZ10" s="35">
        <v>59863989</v>
      </c>
      <c r="FA10" s="35">
        <v>63949069</v>
      </c>
      <c r="FB10" s="35">
        <v>60228625</v>
      </c>
      <c r="FC10" s="206">
        <v>47589445</v>
      </c>
      <c r="FD10" s="6">
        <v>52911645</v>
      </c>
      <c r="FE10" s="6">
        <v>59821322</v>
      </c>
      <c r="FF10" s="6">
        <v>45018238</v>
      </c>
      <c r="FG10" s="6">
        <v>56886594</v>
      </c>
      <c r="FH10" s="267">
        <v>43330254</v>
      </c>
      <c r="FI10" s="22">
        <v>45199059</v>
      </c>
      <c r="FJ10" s="35">
        <v>55230431</v>
      </c>
      <c r="FK10" s="35">
        <v>67893094</v>
      </c>
      <c r="FL10" s="35">
        <v>77489074</v>
      </c>
      <c r="FM10" s="35">
        <v>96834872.239704967</v>
      </c>
      <c r="FN10" s="35">
        <v>120341320</v>
      </c>
      <c r="FO10" s="35">
        <v>114019607</v>
      </c>
      <c r="FP10" s="206">
        <v>77495072</v>
      </c>
      <c r="FQ10" s="6">
        <v>90858985</v>
      </c>
      <c r="FR10" s="6">
        <v>86578107</v>
      </c>
      <c r="FS10" s="6">
        <v>61257575</v>
      </c>
      <c r="FT10" s="6">
        <v>67569725</v>
      </c>
      <c r="FU10" s="267">
        <v>53624683</v>
      </c>
      <c r="FV10" s="22">
        <v>55409525</v>
      </c>
      <c r="FW10" s="35">
        <v>44581629</v>
      </c>
      <c r="FX10" s="35">
        <v>35186395</v>
      </c>
      <c r="FY10" s="35">
        <v>38495097</v>
      </c>
      <c r="FZ10" s="35">
        <v>31740540</v>
      </c>
      <c r="GA10" s="35">
        <v>27097639</v>
      </c>
      <c r="GB10" s="35">
        <v>26434125</v>
      </c>
      <c r="GC10" s="206">
        <v>20784282</v>
      </c>
      <c r="GD10" s="6">
        <v>10155403</v>
      </c>
      <c r="GE10" s="6">
        <v>9681245</v>
      </c>
      <c r="GF10" s="22" t="s">
        <v>16</v>
      </c>
      <c r="GG10" s="22" t="s">
        <v>16</v>
      </c>
      <c r="GH10" s="268">
        <v>187398239</v>
      </c>
      <c r="GI10" s="35">
        <v>195693368</v>
      </c>
      <c r="GJ10" s="35">
        <v>226225411</v>
      </c>
      <c r="GK10" s="35">
        <v>236352728</v>
      </c>
      <c r="GL10" s="35">
        <v>257331184</v>
      </c>
      <c r="GM10" s="35">
        <v>256962999</v>
      </c>
      <c r="GN10" s="35">
        <v>278857679</v>
      </c>
      <c r="GO10" s="35">
        <v>285759696.73712742</v>
      </c>
      <c r="GP10" s="35">
        <v>316033132.85000002</v>
      </c>
      <c r="GQ10" s="35">
        <v>262549005</v>
      </c>
      <c r="GR10" s="206">
        <v>297524318</v>
      </c>
      <c r="GS10" s="6">
        <v>263243286</v>
      </c>
      <c r="GT10" s="721">
        <v>266722712.99999997</v>
      </c>
      <c r="GU10" s="6">
        <v>268270256.15000004</v>
      </c>
      <c r="GV10" s="6">
        <v>260815199</v>
      </c>
      <c r="GW10" s="267">
        <v>216872566</v>
      </c>
      <c r="GX10" s="35">
        <v>225877837</v>
      </c>
      <c r="GY10" s="35">
        <v>246507880</v>
      </c>
      <c r="GZ10" s="35">
        <v>246087419</v>
      </c>
      <c r="HA10" s="35">
        <v>262414120</v>
      </c>
      <c r="HB10" s="35">
        <v>257973356.05289361</v>
      </c>
      <c r="HC10" s="35">
        <v>285221682.85000002</v>
      </c>
      <c r="HD10" s="35">
        <v>250121403</v>
      </c>
      <c r="HE10" s="206">
        <v>289711028.63</v>
      </c>
      <c r="HF10" s="6">
        <v>263243286</v>
      </c>
      <c r="HG10" s="721">
        <v>266722712.99999997</v>
      </c>
      <c r="HH10" s="6">
        <v>268270256.15000004</v>
      </c>
      <c r="HI10" s="6">
        <v>260815199</v>
      </c>
      <c r="HJ10" s="267">
        <v>9352845</v>
      </c>
      <c r="HK10" s="35">
        <v>10474891</v>
      </c>
      <c r="HL10" s="35">
        <v>10823304</v>
      </c>
      <c r="HM10" s="35">
        <v>10875580</v>
      </c>
      <c r="HN10" s="35">
        <v>16443559</v>
      </c>
      <c r="HO10" s="35">
        <v>27786340.684233844</v>
      </c>
      <c r="HP10" s="35">
        <v>30811450</v>
      </c>
      <c r="HQ10" s="35">
        <v>12427602</v>
      </c>
      <c r="HR10" s="206">
        <v>7813289.3700000001</v>
      </c>
      <c r="HS10" s="35" t="s">
        <v>16</v>
      </c>
      <c r="HT10" s="35" t="s">
        <v>16</v>
      </c>
      <c r="HU10" s="35" t="s">
        <v>16</v>
      </c>
      <c r="HV10" s="35" t="s">
        <v>16</v>
      </c>
      <c r="HW10" s="137"/>
      <c r="HX10" s="137"/>
      <c r="HY10" s="137"/>
      <c r="HZ10" s="137"/>
      <c r="IA10" s="137"/>
      <c r="IB10" s="137"/>
      <c r="IC10" s="137"/>
      <c r="ID10" s="137"/>
      <c r="IE10" s="137"/>
    </row>
    <row r="11" spans="1:239" s="2" customFormat="1">
      <c r="A11" s="262" t="s">
        <v>4</v>
      </c>
      <c r="B11" s="262">
        <v>247713200</v>
      </c>
      <c r="C11" s="6">
        <v>262222000</v>
      </c>
      <c r="D11" s="6">
        <v>276038000</v>
      </c>
      <c r="E11" s="6">
        <v>293864000</v>
      </c>
      <c r="F11" s="6">
        <v>299019000</v>
      </c>
      <c r="G11" s="6">
        <v>315715000</v>
      </c>
      <c r="H11" s="6">
        <v>341652000</v>
      </c>
      <c r="I11" s="6">
        <v>354284000</v>
      </c>
      <c r="J11" s="6">
        <v>327068000</v>
      </c>
      <c r="K11" s="6">
        <v>337970000</v>
      </c>
      <c r="L11" s="6">
        <v>349806000</v>
      </c>
      <c r="M11" s="6">
        <v>359549000</v>
      </c>
      <c r="N11" s="6">
        <v>366174000</v>
      </c>
      <c r="O11" s="6">
        <v>386593000</v>
      </c>
      <c r="P11" s="6">
        <v>400660900</v>
      </c>
      <c r="Q11" s="6">
        <v>423099400</v>
      </c>
      <c r="R11" s="205">
        <v>532603400</v>
      </c>
      <c r="S11" s="205">
        <v>571497600</v>
      </c>
      <c r="T11" s="6">
        <v>554248800</v>
      </c>
      <c r="U11" s="6">
        <v>552125800</v>
      </c>
      <c r="V11" s="6">
        <v>551215200</v>
      </c>
      <c r="W11" s="6">
        <v>603732400</v>
      </c>
      <c r="X11" s="6">
        <v>613956600</v>
      </c>
      <c r="Y11" s="6">
        <v>613369600</v>
      </c>
      <c r="Z11" s="6">
        <v>613561100</v>
      </c>
      <c r="AA11" s="6">
        <v>565643558</v>
      </c>
      <c r="AB11" s="6">
        <v>581762480</v>
      </c>
      <c r="AC11" s="721">
        <v>588431467</v>
      </c>
      <c r="AD11" s="6">
        <v>576155574</v>
      </c>
      <c r="AE11" s="6">
        <v>575250518.77999997</v>
      </c>
      <c r="AF11" s="263">
        <v>97833400</v>
      </c>
      <c r="AG11" s="35">
        <v>157600000</v>
      </c>
      <c r="AH11" s="35">
        <v>172392300</v>
      </c>
      <c r="AI11" s="35">
        <v>161820600</v>
      </c>
      <c r="AJ11" s="35">
        <v>160291900</v>
      </c>
      <c r="AK11" s="35">
        <v>153542500</v>
      </c>
      <c r="AL11" s="35">
        <v>169035500</v>
      </c>
      <c r="AM11" s="35">
        <v>170967000</v>
      </c>
      <c r="AN11" s="205">
        <v>293208800</v>
      </c>
      <c r="AO11" s="260">
        <v>301146000</v>
      </c>
      <c r="AP11" s="260">
        <v>275579958</v>
      </c>
      <c r="AQ11" s="6">
        <v>281543633</v>
      </c>
      <c r="AR11" s="6">
        <v>289028755</v>
      </c>
      <c r="AS11" s="6">
        <v>289135629</v>
      </c>
      <c r="AT11" s="6">
        <v>288230573.77999997</v>
      </c>
      <c r="AU11" s="267">
        <v>79274900</v>
      </c>
      <c r="AV11" s="35">
        <v>112577300</v>
      </c>
      <c r="AW11" s="35">
        <v>117300600</v>
      </c>
      <c r="AX11" s="35">
        <v>115560900</v>
      </c>
      <c r="AY11" s="35">
        <v>115942300</v>
      </c>
      <c r="AZ11" s="35">
        <v>116586000</v>
      </c>
      <c r="BA11" s="35">
        <v>127485600</v>
      </c>
      <c r="BB11" s="35">
        <v>129962300</v>
      </c>
      <c r="BC11" s="35" t="s">
        <v>16</v>
      </c>
      <c r="BD11" s="35" t="s">
        <v>16</v>
      </c>
      <c r="BE11" s="35" t="s">
        <v>16</v>
      </c>
      <c r="BF11" s="35" t="s">
        <v>16</v>
      </c>
      <c r="BG11" s="35" t="s">
        <v>16</v>
      </c>
      <c r="BH11" s="35" t="s">
        <v>16</v>
      </c>
      <c r="BI11" s="35" t="s">
        <v>16</v>
      </c>
      <c r="BJ11" s="267">
        <v>161636300</v>
      </c>
      <c r="BK11" s="35">
        <v>170274100</v>
      </c>
      <c r="BL11" s="35">
        <v>182479500</v>
      </c>
      <c r="BM11" s="35">
        <v>179820600</v>
      </c>
      <c r="BN11" s="35">
        <v>179343800</v>
      </c>
      <c r="BO11" s="35">
        <v>182539400</v>
      </c>
      <c r="BP11" s="35">
        <v>198668800</v>
      </c>
      <c r="BQ11" s="272">
        <v>202251200</v>
      </c>
      <c r="BR11" s="272">
        <v>202323800</v>
      </c>
      <c r="BS11" s="35">
        <v>199368500</v>
      </c>
      <c r="BT11" s="2">
        <v>226001000</v>
      </c>
      <c r="BU11" s="6">
        <v>231355400</v>
      </c>
      <c r="BV11" s="6">
        <v>233251900</v>
      </c>
      <c r="BW11" s="6">
        <v>222508000</v>
      </c>
      <c r="BX11" s="6">
        <v>222508000</v>
      </c>
      <c r="BY11" s="263">
        <v>35275200</v>
      </c>
      <c r="BZ11" s="35">
        <v>72551700</v>
      </c>
      <c r="CA11" s="35">
        <v>80485700</v>
      </c>
      <c r="CB11" s="35">
        <v>79300300</v>
      </c>
      <c r="CC11" s="35">
        <v>79116900</v>
      </c>
      <c r="CD11" s="35">
        <v>80800900</v>
      </c>
      <c r="CE11" s="35">
        <v>89047300</v>
      </c>
      <c r="CF11" s="35">
        <v>90382400</v>
      </c>
      <c r="CG11" s="35">
        <v>97479600</v>
      </c>
      <c r="CH11" s="35">
        <v>93274100</v>
      </c>
      <c r="CI11" s="205">
        <v>64062600</v>
      </c>
      <c r="CJ11" s="205">
        <v>68863447</v>
      </c>
      <c r="CK11" s="721">
        <v>66150812</v>
      </c>
      <c r="CL11" s="6">
        <v>64511945</v>
      </c>
      <c r="CM11" s="6">
        <v>64511945</v>
      </c>
      <c r="CN11" s="263">
        <v>30395300</v>
      </c>
      <c r="CO11" s="35" t="s">
        <v>16</v>
      </c>
      <c r="CP11" s="35" t="s">
        <v>16</v>
      </c>
      <c r="CQ11" s="35" t="s">
        <v>16</v>
      </c>
      <c r="CR11" s="35">
        <v>17430900</v>
      </c>
      <c r="CS11" s="35">
        <v>17746400</v>
      </c>
      <c r="CT11" s="35">
        <v>19495200</v>
      </c>
      <c r="CU11" s="35">
        <v>20393700</v>
      </c>
      <c r="CV11" s="35">
        <v>20357400</v>
      </c>
      <c r="CW11" s="35">
        <v>19772500</v>
      </c>
      <c r="CX11" s="35" t="s">
        <v>16</v>
      </c>
      <c r="CY11" s="35" t="s">
        <v>16</v>
      </c>
      <c r="CZ11" s="35" t="s">
        <v>16</v>
      </c>
      <c r="DA11" s="35" t="s">
        <v>16</v>
      </c>
      <c r="DB11" s="35" t="s">
        <v>16</v>
      </c>
      <c r="DC11" s="263">
        <v>18684300</v>
      </c>
      <c r="DD11" s="35">
        <v>19600300</v>
      </c>
      <c r="DE11" s="35">
        <v>18839500</v>
      </c>
      <c r="DF11" s="22">
        <v>17384200</v>
      </c>
      <c r="DG11" s="35" t="s">
        <v>16</v>
      </c>
      <c r="DH11" s="35" t="s">
        <v>16</v>
      </c>
      <c r="DI11" s="35" t="s">
        <v>16</v>
      </c>
      <c r="DJ11" s="35" t="s">
        <v>16</v>
      </c>
      <c r="DK11" s="35" t="s">
        <v>16</v>
      </c>
      <c r="DL11" s="35" t="s">
        <v>16</v>
      </c>
      <c r="DM11" s="35" t="s">
        <v>16</v>
      </c>
      <c r="DN11" s="35" t="s">
        <v>16</v>
      </c>
      <c r="DO11" s="35" t="s">
        <v>16</v>
      </c>
      <c r="DP11" s="35" t="s">
        <v>16</v>
      </c>
      <c r="DQ11" s="35" t="s">
        <v>16</v>
      </c>
      <c r="DR11" s="268">
        <v>51788900</v>
      </c>
      <c r="DS11" s="35">
        <v>87339600</v>
      </c>
      <c r="DT11" s="35">
        <f>96354400</f>
        <v>96354400</v>
      </c>
      <c r="DU11" s="273">
        <f>((DW11-DT11)/3)+DT11</f>
        <v>115892466.66666667</v>
      </c>
      <c r="DV11" s="273">
        <f>((DX11-DU11)/3)+DU11</f>
        <v>134802477.77777779</v>
      </c>
      <c r="DW11" s="35">
        <v>154968600</v>
      </c>
      <c r="DX11" s="35">
        <v>172622500</v>
      </c>
      <c r="DY11" s="35">
        <v>185046100</v>
      </c>
      <c r="DZ11" s="35">
        <v>141736247</v>
      </c>
      <c r="EA11" s="35">
        <v>165097402</v>
      </c>
      <c r="EB11" s="35">
        <v>163727560</v>
      </c>
      <c r="EC11" s="205">
        <v>152545229</v>
      </c>
      <c r="ED11" s="6">
        <v>140422290.41400784</v>
      </c>
      <c r="EE11" s="724">
        <v>155633941.19886512</v>
      </c>
      <c r="EF11" s="6">
        <v>143866006.18815503</v>
      </c>
      <c r="EG11" s="6">
        <v>141619477.96303266</v>
      </c>
      <c r="EH11" s="267" t="s">
        <v>16</v>
      </c>
      <c r="EI11" s="22" t="s">
        <v>16</v>
      </c>
      <c r="EJ11" s="35" t="s">
        <v>16</v>
      </c>
      <c r="EK11" s="35" t="s">
        <v>16</v>
      </c>
      <c r="EL11" s="35" t="s">
        <v>16</v>
      </c>
      <c r="EM11" s="35" t="s">
        <v>16</v>
      </c>
      <c r="EN11" s="35" t="s">
        <v>16</v>
      </c>
      <c r="EO11" s="35" t="s">
        <v>16</v>
      </c>
      <c r="EP11" s="35" t="s">
        <v>16</v>
      </c>
      <c r="EQ11" s="35" t="s">
        <v>16</v>
      </c>
      <c r="ER11" s="35" t="s">
        <v>16</v>
      </c>
      <c r="ES11" s="35" t="s">
        <v>16</v>
      </c>
      <c r="ET11" s="35" t="s">
        <v>16</v>
      </c>
      <c r="EU11" s="267" t="s">
        <v>43</v>
      </c>
      <c r="EV11" s="22" t="s">
        <v>43</v>
      </c>
      <c r="EW11" s="35" t="s">
        <v>43</v>
      </c>
      <c r="EX11" s="35" t="s">
        <v>43</v>
      </c>
      <c r="EY11" s="35" t="s">
        <v>43</v>
      </c>
      <c r="EZ11" s="35">
        <v>33870217</v>
      </c>
      <c r="FA11" s="35">
        <v>38753279</v>
      </c>
      <c r="FB11" s="35">
        <v>41823926</v>
      </c>
      <c r="FC11" s="205">
        <v>34078482</v>
      </c>
      <c r="FD11" s="6">
        <v>24460128.428098433</v>
      </c>
      <c r="FE11" s="6">
        <v>33426383.425585024</v>
      </c>
      <c r="FF11" s="6">
        <v>29385037.286021207</v>
      </c>
      <c r="FG11" s="6">
        <v>27459967.674065802</v>
      </c>
      <c r="FH11" s="267" t="s">
        <v>43</v>
      </c>
      <c r="FI11" s="35" t="s">
        <v>43</v>
      </c>
      <c r="FJ11" s="35" t="s">
        <v>43</v>
      </c>
      <c r="FK11" s="35" t="s">
        <v>43</v>
      </c>
      <c r="FL11" s="35" t="s">
        <v>43</v>
      </c>
      <c r="FM11" s="35">
        <v>89411960</v>
      </c>
      <c r="FN11" s="35">
        <v>99846575</v>
      </c>
      <c r="FO11" s="35">
        <v>96974514</v>
      </c>
      <c r="FP11" s="205">
        <v>93452425</v>
      </c>
      <c r="FQ11" s="6">
        <v>104931245.51460698</v>
      </c>
      <c r="FR11" s="721">
        <v>116047375.3384465</v>
      </c>
      <c r="FS11" s="6">
        <v>109319444.5291504</v>
      </c>
      <c r="FT11" s="6">
        <v>109176745.86162119</v>
      </c>
      <c r="FU11" s="267" t="s">
        <v>43</v>
      </c>
      <c r="FV11" s="22" t="s">
        <v>43</v>
      </c>
      <c r="FW11" s="35" t="s">
        <v>43</v>
      </c>
      <c r="FX11" s="35" t="s">
        <v>43</v>
      </c>
      <c r="FY11" s="35" t="s">
        <v>43</v>
      </c>
      <c r="FZ11" s="35">
        <v>18454070</v>
      </c>
      <c r="GA11" s="35">
        <v>26497548</v>
      </c>
      <c r="GB11" s="35">
        <v>24929120</v>
      </c>
      <c r="GC11" s="205">
        <v>25014322</v>
      </c>
      <c r="GD11" s="6">
        <v>11030916.471302414</v>
      </c>
      <c r="GE11" s="721">
        <v>6160182.4348335806</v>
      </c>
      <c r="GF11" s="6">
        <v>5161524.3729834203</v>
      </c>
      <c r="GG11" s="6">
        <v>4982764.4273456559</v>
      </c>
      <c r="GH11" s="268">
        <v>52688900</v>
      </c>
      <c r="GI11" s="35">
        <v>59980800</v>
      </c>
      <c r="GJ11" s="35">
        <v>67633500</v>
      </c>
      <c r="GK11" s="35">
        <f>((GL11-GJ11)/2)+GJ11</f>
        <v>42101350</v>
      </c>
      <c r="GL11" s="35">
        <v>16569200</v>
      </c>
      <c r="GM11" s="35">
        <v>13649000</v>
      </c>
      <c r="GN11" s="35">
        <v>16730200</v>
      </c>
      <c r="GO11" s="35">
        <v>13233216</v>
      </c>
      <c r="GP11" s="35">
        <v>16041701</v>
      </c>
      <c r="GQ11" s="35">
        <v>16152441</v>
      </c>
      <c r="GR11" s="205">
        <v>15798673</v>
      </c>
      <c r="GS11" s="6">
        <v>28882844.945992175</v>
      </c>
      <c r="GT11" s="721">
        <v>16275698.011134891</v>
      </c>
      <c r="GU11" s="6">
        <v>15232193.811844973</v>
      </c>
      <c r="GV11" s="6">
        <v>15240322.036967365</v>
      </c>
      <c r="GW11" s="267" t="s">
        <v>43</v>
      </c>
      <c r="GX11" s="35" t="s">
        <v>43</v>
      </c>
      <c r="GY11" s="35" t="s">
        <v>43</v>
      </c>
      <c r="GZ11" s="35" t="s">
        <v>43</v>
      </c>
      <c r="HA11" s="35" t="s">
        <v>43</v>
      </c>
      <c r="HB11" s="35">
        <v>6799791</v>
      </c>
      <c r="HC11" s="35">
        <v>16041701</v>
      </c>
      <c r="HD11" s="35">
        <v>16152441</v>
      </c>
      <c r="HE11" s="205">
        <v>15798673</v>
      </c>
      <c r="HF11" s="6">
        <v>28882844.945992175</v>
      </c>
      <c r="HG11" s="721">
        <v>16275698.011134891</v>
      </c>
      <c r="HH11" s="6">
        <v>15232193.811844973</v>
      </c>
      <c r="HI11" s="6">
        <v>15240322.036967365</v>
      </c>
      <c r="HJ11" s="267" t="s">
        <v>43</v>
      </c>
      <c r="HK11" s="35" t="s">
        <v>43</v>
      </c>
      <c r="HL11" s="35" t="s">
        <v>43</v>
      </c>
      <c r="HM11" s="35" t="s">
        <v>43</v>
      </c>
      <c r="HN11" s="35" t="s">
        <v>43</v>
      </c>
      <c r="HO11" s="35">
        <v>6433425</v>
      </c>
      <c r="HP11" s="35" t="s">
        <v>16</v>
      </c>
      <c r="HQ11" s="35" t="s">
        <v>16</v>
      </c>
      <c r="HR11" s="35" t="s">
        <v>16</v>
      </c>
      <c r="HS11" s="35" t="s">
        <v>16</v>
      </c>
      <c r="HT11" s="35" t="s">
        <v>16</v>
      </c>
      <c r="HU11" s="35" t="s">
        <v>16</v>
      </c>
      <c r="HV11" s="35" t="s">
        <v>16</v>
      </c>
      <c r="HW11" s="137"/>
      <c r="HX11" s="137"/>
      <c r="HY11" s="137"/>
      <c r="HZ11" s="137"/>
      <c r="IA11" s="137"/>
      <c r="IB11" s="137"/>
      <c r="IC11" s="137"/>
      <c r="ID11" s="137"/>
      <c r="IE11" s="137"/>
    </row>
    <row r="12" spans="1:239" s="2" customFormat="1">
      <c r="A12" s="262" t="s">
        <v>5</v>
      </c>
      <c r="B12" s="262">
        <v>339888740</v>
      </c>
      <c r="C12" s="6">
        <v>228317000</v>
      </c>
      <c r="D12" s="2">
        <v>308303000</v>
      </c>
      <c r="E12" s="2">
        <v>297939000</v>
      </c>
      <c r="F12" s="2">
        <v>301556000</v>
      </c>
      <c r="G12" s="2">
        <v>326074000</v>
      </c>
      <c r="H12" s="2">
        <v>361530000</v>
      </c>
      <c r="I12" s="2">
        <v>401329000</v>
      </c>
      <c r="J12" s="2">
        <v>388920000</v>
      </c>
      <c r="K12" s="2">
        <v>379672000</v>
      </c>
      <c r="L12" s="2">
        <v>389300000</v>
      </c>
      <c r="M12" s="2">
        <v>394590000</v>
      </c>
      <c r="N12" s="2">
        <v>433396000</v>
      </c>
      <c r="O12" s="2">
        <v>454982000</v>
      </c>
      <c r="P12" s="2">
        <v>476855484</v>
      </c>
      <c r="Q12" s="2">
        <v>487552787</v>
      </c>
      <c r="R12" s="205">
        <v>489652764</v>
      </c>
      <c r="S12" s="205">
        <v>546086021</v>
      </c>
      <c r="T12" s="6">
        <v>585476921</v>
      </c>
      <c r="U12" s="6">
        <v>592226878</v>
      </c>
      <c r="V12" s="6">
        <v>606477917</v>
      </c>
      <c r="W12" s="6">
        <v>603536741</v>
      </c>
      <c r="X12" s="6">
        <v>697926380</v>
      </c>
      <c r="Y12" s="6">
        <v>837874938</v>
      </c>
      <c r="Z12" s="6">
        <v>828579039</v>
      </c>
      <c r="AA12" s="6">
        <v>580924834</v>
      </c>
      <c r="AB12" s="6">
        <v>588823114</v>
      </c>
      <c r="AC12" s="6">
        <v>546501346</v>
      </c>
      <c r="AD12" s="6">
        <v>472506968</v>
      </c>
      <c r="AE12" s="6">
        <v>392426533</v>
      </c>
      <c r="AF12" s="263">
        <v>127244036</v>
      </c>
      <c r="AG12" s="35">
        <v>132956887</v>
      </c>
      <c r="AH12" s="35">
        <v>152369164</v>
      </c>
      <c r="AI12" s="35">
        <v>169358646</v>
      </c>
      <c r="AJ12" s="35">
        <v>166549144</v>
      </c>
      <c r="AK12" s="35">
        <v>170687274</v>
      </c>
      <c r="AL12" s="165">
        <v>171568561</v>
      </c>
      <c r="AM12" s="165">
        <v>194491629</v>
      </c>
      <c r="AN12" s="206">
        <v>227869162</v>
      </c>
      <c r="AO12" s="260">
        <v>224870352</v>
      </c>
      <c r="AP12" s="260">
        <v>154679107</v>
      </c>
      <c r="AQ12" s="6">
        <v>147614782</v>
      </c>
      <c r="AR12" s="6">
        <v>146882776</v>
      </c>
      <c r="AS12" s="6">
        <v>127858499</v>
      </c>
      <c r="AT12" s="6">
        <v>101941968</v>
      </c>
      <c r="AU12" s="267">
        <v>92741960</v>
      </c>
      <c r="AV12" s="35">
        <v>93300909</v>
      </c>
      <c r="AW12" s="35">
        <v>107145773</v>
      </c>
      <c r="AX12" s="35">
        <v>114401642</v>
      </c>
      <c r="AY12" s="35">
        <v>115232593</v>
      </c>
      <c r="AZ12" s="35">
        <v>161249506</v>
      </c>
      <c r="BA12" s="35">
        <v>155274524</v>
      </c>
      <c r="BB12" s="35">
        <v>182845141</v>
      </c>
      <c r="BC12" s="35">
        <v>221216393</v>
      </c>
      <c r="BD12" s="35">
        <v>221715655</v>
      </c>
      <c r="BE12" s="206">
        <v>160695358</v>
      </c>
      <c r="BF12" s="6">
        <v>165644767</v>
      </c>
      <c r="BG12" s="6">
        <v>151917805</v>
      </c>
      <c r="BH12" s="6">
        <v>132529106</v>
      </c>
      <c r="BI12" s="6">
        <v>109983703</v>
      </c>
      <c r="BJ12" s="267">
        <v>113328459</v>
      </c>
      <c r="BK12" s="35">
        <v>112794563</v>
      </c>
      <c r="BL12" s="35">
        <v>123337876</v>
      </c>
      <c r="BM12" s="35">
        <v>130846805</v>
      </c>
      <c r="BN12" s="35">
        <v>134270709</v>
      </c>
      <c r="BO12" s="35">
        <v>92670967</v>
      </c>
      <c r="BP12" s="35">
        <v>142238192</v>
      </c>
      <c r="BQ12" s="35">
        <v>162495923</v>
      </c>
      <c r="BR12" s="35">
        <v>193781052</v>
      </c>
      <c r="BS12" s="35">
        <v>192105572</v>
      </c>
      <c r="BT12" s="2">
        <v>134558562</v>
      </c>
      <c r="BU12" s="6">
        <v>133256804</v>
      </c>
      <c r="BV12" s="6">
        <v>119288942</v>
      </c>
      <c r="BW12" s="6">
        <v>103802380</v>
      </c>
      <c r="BX12" s="6">
        <v>86849995</v>
      </c>
      <c r="BY12" s="263">
        <v>107751098</v>
      </c>
      <c r="BZ12" s="35">
        <v>107487439</v>
      </c>
      <c r="CA12" s="35">
        <v>116385080</v>
      </c>
      <c r="CB12" s="35">
        <v>134142502</v>
      </c>
      <c r="CC12" s="35">
        <v>138398145</v>
      </c>
      <c r="CD12" s="35">
        <v>141797293</v>
      </c>
      <c r="CE12" s="35">
        <v>121667254</v>
      </c>
      <c r="CF12" s="35">
        <v>142872154</v>
      </c>
      <c r="CG12" s="35">
        <v>178432261</v>
      </c>
      <c r="CH12" s="35">
        <v>189887460</v>
      </c>
      <c r="CI12" s="206">
        <v>130991807</v>
      </c>
      <c r="CJ12" s="206">
        <v>133938263</v>
      </c>
      <c r="CK12" s="6">
        <v>120463118</v>
      </c>
      <c r="CL12" s="6">
        <v>101696568</v>
      </c>
      <c r="CM12" s="6">
        <v>88130840</v>
      </c>
      <c r="CN12" s="263">
        <v>44387234</v>
      </c>
      <c r="CO12" s="35">
        <v>43112966</v>
      </c>
      <c r="CP12" s="35">
        <v>46848128</v>
      </c>
      <c r="CQ12" s="35">
        <v>36727326</v>
      </c>
      <c r="CR12" s="35">
        <v>37776287</v>
      </c>
      <c r="CS12" s="35">
        <v>40072877</v>
      </c>
      <c r="CT12" s="35">
        <v>12773210</v>
      </c>
      <c r="CU12" s="35">
        <v>15221533</v>
      </c>
      <c r="CV12" s="35">
        <v>16576070</v>
      </c>
      <c r="CW12" s="35" t="s">
        <v>16</v>
      </c>
      <c r="CX12" s="35" t="s">
        <v>16</v>
      </c>
      <c r="CY12" s="35" t="s">
        <v>16</v>
      </c>
      <c r="CZ12" s="35" t="s">
        <v>16</v>
      </c>
      <c r="DA12" s="35" t="s">
        <v>16</v>
      </c>
      <c r="DB12" s="35" t="s">
        <v>16</v>
      </c>
      <c r="DC12" s="267" t="s">
        <v>16</v>
      </c>
      <c r="DD12" s="35" t="s">
        <v>16</v>
      </c>
      <c r="DE12" s="35" t="s">
        <v>16</v>
      </c>
      <c r="DF12" s="22" t="s">
        <v>16</v>
      </c>
      <c r="DG12" s="35" t="s">
        <v>16</v>
      </c>
      <c r="DH12" s="35" t="s">
        <v>16</v>
      </c>
      <c r="DI12" s="35" t="s">
        <v>16</v>
      </c>
      <c r="DJ12" s="35" t="s">
        <v>16</v>
      </c>
      <c r="DK12" s="35" t="s">
        <v>16</v>
      </c>
      <c r="DL12" s="35" t="s">
        <v>16</v>
      </c>
      <c r="DM12" s="281" t="s">
        <v>16</v>
      </c>
      <c r="DN12" s="281">
        <v>8368498</v>
      </c>
      <c r="DO12" s="281">
        <v>7948705</v>
      </c>
      <c r="DP12" s="281">
        <v>6620415</v>
      </c>
      <c r="DQ12" s="281">
        <v>5520027</v>
      </c>
      <c r="DR12" s="268">
        <v>24312871</v>
      </c>
      <c r="DS12" s="35">
        <v>60557145</v>
      </c>
      <c r="DT12" s="35">
        <v>63979821</v>
      </c>
      <c r="DU12" s="35">
        <v>71884791</v>
      </c>
      <c r="DV12" s="22">
        <v>80304086</v>
      </c>
      <c r="DW12" s="35">
        <v>87380218</v>
      </c>
      <c r="DX12" s="35">
        <v>94573222</v>
      </c>
      <c r="DY12" s="35">
        <v>86984252</v>
      </c>
      <c r="DZ12" s="35">
        <v>103018154</v>
      </c>
      <c r="EA12" s="35">
        <v>120600055</v>
      </c>
      <c r="EB12" s="35">
        <v>130682307</v>
      </c>
      <c r="EC12" s="206">
        <v>93629636</v>
      </c>
      <c r="ED12" s="6">
        <v>92227769</v>
      </c>
      <c r="EE12" s="6">
        <v>84686714</v>
      </c>
      <c r="EF12" s="6">
        <v>88095103</v>
      </c>
      <c r="EG12" s="6">
        <v>89934220</v>
      </c>
      <c r="EH12" s="267" t="s">
        <v>16</v>
      </c>
      <c r="EI12" s="22" t="s">
        <v>16</v>
      </c>
      <c r="EJ12" s="35"/>
      <c r="EK12" s="35">
        <v>7349954</v>
      </c>
      <c r="EL12" s="35">
        <v>7545808</v>
      </c>
      <c r="EM12" s="35">
        <v>8781684</v>
      </c>
      <c r="EN12" s="35">
        <v>10964169</v>
      </c>
      <c r="EO12" s="35">
        <v>12421305</v>
      </c>
      <c r="EP12" s="206">
        <v>8184804</v>
      </c>
      <c r="EQ12" s="35" t="s">
        <v>16</v>
      </c>
      <c r="ER12" s="35" t="s">
        <v>16</v>
      </c>
      <c r="ES12" s="35" t="s">
        <v>16</v>
      </c>
      <c r="ET12" s="35" t="s">
        <v>16</v>
      </c>
      <c r="EU12" s="267">
        <v>26611230</v>
      </c>
      <c r="EV12" s="22">
        <v>30110186</v>
      </c>
      <c r="EW12" s="35">
        <v>34106689</v>
      </c>
      <c r="EX12" s="35">
        <v>34937895</v>
      </c>
      <c r="EY12" s="35">
        <v>30033469</v>
      </c>
      <c r="EZ12" s="35">
        <v>36165770</v>
      </c>
      <c r="FA12" s="35">
        <v>40297923</v>
      </c>
      <c r="FB12" s="35">
        <v>43419869</v>
      </c>
      <c r="FC12" s="35">
        <v>46523814</v>
      </c>
      <c r="FD12" s="6">
        <v>48972729</v>
      </c>
      <c r="FE12" s="721">
        <v>55116100</v>
      </c>
      <c r="FF12" s="6">
        <v>47577118</v>
      </c>
      <c r="FG12" s="6">
        <v>49958981</v>
      </c>
      <c r="FH12" s="267">
        <v>23488047</v>
      </c>
      <c r="FI12" s="22">
        <v>26633621</v>
      </c>
      <c r="FJ12" s="35">
        <v>35585036</v>
      </c>
      <c r="FK12" s="35">
        <v>29879291</v>
      </c>
      <c r="FL12" s="35">
        <v>37259616</v>
      </c>
      <c r="FM12" s="35">
        <v>43407480</v>
      </c>
      <c r="FN12" s="35">
        <v>42476300</v>
      </c>
      <c r="FO12" s="35">
        <v>45535092</v>
      </c>
      <c r="FP12" s="206">
        <v>23100749</v>
      </c>
      <c r="FQ12" s="6">
        <v>23125473</v>
      </c>
      <c r="FR12" s="721">
        <v>11294844</v>
      </c>
      <c r="FS12" s="6">
        <v>33900492</v>
      </c>
      <c r="FT12" s="6">
        <v>33715305</v>
      </c>
      <c r="FU12" s="267">
        <v>21785514</v>
      </c>
      <c r="FV12" s="22">
        <v>23560279</v>
      </c>
      <c r="FW12" s="35">
        <v>17688493</v>
      </c>
      <c r="FX12" s="35">
        <v>22406082</v>
      </c>
      <c r="FY12" s="35">
        <v>12145359</v>
      </c>
      <c r="FZ12" s="35">
        <v>14663220</v>
      </c>
      <c r="GA12" s="35">
        <v>26861663</v>
      </c>
      <c r="GB12" s="35">
        <v>29306041</v>
      </c>
      <c r="GC12" s="206">
        <v>15820269</v>
      </c>
      <c r="GD12" s="6">
        <v>20129567</v>
      </c>
      <c r="GE12" s="6">
        <v>18275770</v>
      </c>
      <c r="GF12" s="6">
        <v>6617493</v>
      </c>
      <c r="GG12" s="6">
        <v>6259934</v>
      </c>
      <c r="GH12" s="268">
        <v>75552294</v>
      </c>
      <c r="GI12" s="35">
        <v>75998879</v>
      </c>
      <c r="GJ12" s="35">
        <v>78552435</v>
      </c>
      <c r="GK12" s="35">
        <v>80770689</v>
      </c>
      <c r="GL12" s="35">
        <v>82635192</v>
      </c>
      <c r="GM12" s="35">
        <v>83233816</v>
      </c>
      <c r="GN12" s="35">
        <v>79758052</v>
      </c>
      <c r="GO12" s="35">
        <v>86057822</v>
      </c>
      <c r="GP12" s="35">
        <v>93065503</v>
      </c>
      <c r="GQ12" s="35">
        <v>92937309</v>
      </c>
      <c r="GR12" s="206">
        <v>68515195</v>
      </c>
      <c r="GS12" s="6">
        <v>63739542</v>
      </c>
      <c r="GT12" s="6">
        <v>62864632</v>
      </c>
      <c r="GU12" s="6">
        <v>39849956</v>
      </c>
      <c r="GV12" s="6">
        <v>31279946</v>
      </c>
      <c r="GW12" s="267" t="s">
        <v>43</v>
      </c>
      <c r="GX12" s="35" t="s">
        <v>43</v>
      </c>
      <c r="GY12" s="35">
        <v>6022050</v>
      </c>
      <c r="GZ12" s="35">
        <v>6496542</v>
      </c>
      <c r="HA12" s="35">
        <v>6296783</v>
      </c>
      <c r="HB12" s="35">
        <v>7363677</v>
      </c>
      <c r="HC12" s="35">
        <v>8299283</v>
      </c>
      <c r="HD12" s="35">
        <v>8474404</v>
      </c>
      <c r="HE12" s="206">
        <v>5996044</v>
      </c>
      <c r="HF12" s="6">
        <v>63739542</v>
      </c>
      <c r="HG12" s="6">
        <v>62864632</v>
      </c>
      <c r="HH12" s="6">
        <v>39849956</v>
      </c>
      <c r="HI12" s="6">
        <v>31279946</v>
      </c>
      <c r="HJ12" s="267" t="s">
        <v>43</v>
      </c>
      <c r="HK12" s="35" t="s">
        <v>43</v>
      </c>
      <c r="HL12" s="35">
        <v>2894237</v>
      </c>
      <c r="HM12" s="35">
        <v>3335264</v>
      </c>
      <c r="HN12" s="35">
        <v>3706045</v>
      </c>
      <c r="HO12" s="35">
        <v>4335736</v>
      </c>
      <c r="HP12" s="35">
        <v>4991063</v>
      </c>
      <c r="HQ12" s="35">
        <v>4973890</v>
      </c>
      <c r="HR12" s="206">
        <v>3567232</v>
      </c>
      <c r="HS12" s="35" t="s">
        <v>16</v>
      </c>
      <c r="HT12" s="35" t="s">
        <v>16</v>
      </c>
      <c r="HU12" s="35" t="s">
        <v>16</v>
      </c>
      <c r="HV12" s="35" t="s">
        <v>16</v>
      </c>
      <c r="HW12" s="137"/>
      <c r="HX12" s="137"/>
      <c r="HY12" s="137"/>
      <c r="HZ12" s="137"/>
      <c r="IA12" s="137"/>
      <c r="IB12" s="137"/>
      <c r="IC12" s="137"/>
      <c r="ID12" s="137"/>
      <c r="IE12" s="137"/>
    </row>
    <row r="13" spans="1:239" s="2" customFormat="1" ht="13.5" thickBot="1">
      <c r="A13" s="262" t="s">
        <v>6</v>
      </c>
      <c r="B13" s="262">
        <v>263214378</v>
      </c>
      <c r="C13" s="6">
        <v>290256000</v>
      </c>
      <c r="D13" s="2">
        <v>311729000</v>
      </c>
      <c r="E13" s="2">
        <v>340516000</v>
      </c>
      <c r="F13" s="2">
        <v>393897000</v>
      </c>
      <c r="G13" s="2">
        <v>462468000</v>
      </c>
      <c r="H13" s="2">
        <v>465850000</v>
      </c>
      <c r="I13" s="2">
        <v>424678000</v>
      </c>
      <c r="J13" s="2">
        <v>423085000</v>
      </c>
      <c r="K13" s="2">
        <v>420710000</v>
      </c>
      <c r="L13" s="2">
        <v>443801000</v>
      </c>
      <c r="M13" s="2">
        <v>474774000</v>
      </c>
      <c r="N13" s="2">
        <v>484264000</v>
      </c>
      <c r="O13" s="2">
        <v>502043000</v>
      </c>
      <c r="P13" s="2">
        <v>539835679</v>
      </c>
      <c r="Q13" s="2">
        <v>575485336</v>
      </c>
      <c r="R13" s="205">
        <v>633064437</v>
      </c>
      <c r="S13" s="205">
        <v>690404781</v>
      </c>
      <c r="T13" s="6">
        <v>636701982</v>
      </c>
      <c r="U13" s="6">
        <v>591144763</v>
      </c>
      <c r="V13" s="6">
        <v>590284415</v>
      </c>
      <c r="W13" s="6">
        <v>639362159</v>
      </c>
      <c r="X13" s="6">
        <v>752294258</v>
      </c>
      <c r="Y13" s="6">
        <v>800772199</v>
      </c>
      <c r="Z13" s="6">
        <v>847959665</v>
      </c>
      <c r="AA13" s="6">
        <v>854435013</v>
      </c>
      <c r="AB13" s="6">
        <v>879795784</v>
      </c>
      <c r="AC13" s="721">
        <v>899782020</v>
      </c>
      <c r="AD13" s="6">
        <v>896247681</v>
      </c>
      <c r="AE13" s="6">
        <v>996697200</v>
      </c>
      <c r="AF13" s="263">
        <v>274769683</v>
      </c>
      <c r="AG13" s="35">
        <v>300471466</v>
      </c>
      <c r="AH13" s="35">
        <v>327246771</v>
      </c>
      <c r="AI13" s="35">
        <v>298658586</v>
      </c>
      <c r="AJ13" s="35">
        <v>274438583</v>
      </c>
      <c r="AK13" s="35">
        <v>268089909</v>
      </c>
      <c r="AL13" s="35">
        <v>296120430</v>
      </c>
      <c r="AM13" s="35">
        <v>338971564</v>
      </c>
      <c r="AN13" s="205">
        <v>359938647</v>
      </c>
      <c r="AO13" s="260">
        <v>375595628</v>
      </c>
      <c r="AP13" s="260">
        <v>380317317</v>
      </c>
      <c r="AQ13" s="6">
        <v>403866640</v>
      </c>
      <c r="AR13" s="721">
        <v>413391061</v>
      </c>
      <c r="AS13" s="6">
        <v>410197182</v>
      </c>
      <c r="AT13" s="6">
        <v>455159393</v>
      </c>
      <c r="AU13" s="267">
        <v>59360163</v>
      </c>
      <c r="AV13" s="35">
        <v>66473513</v>
      </c>
      <c r="AW13" s="35">
        <v>76546644</v>
      </c>
      <c r="AX13" s="35">
        <v>70168162</v>
      </c>
      <c r="AY13" s="35">
        <v>65417441</v>
      </c>
      <c r="AZ13" s="35">
        <v>66376510</v>
      </c>
      <c r="BA13" s="35">
        <v>70490730</v>
      </c>
      <c r="BB13" s="35">
        <v>79269769</v>
      </c>
      <c r="BC13" s="35">
        <v>84488263</v>
      </c>
      <c r="BD13" s="35">
        <v>89411580</v>
      </c>
      <c r="BE13" s="205">
        <v>88737822</v>
      </c>
      <c r="BF13" s="6">
        <v>162252868</v>
      </c>
      <c r="BG13" s="6">
        <v>168571780</v>
      </c>
      <c r="BH13" s="6">
        <v>169077428</v>
      </c>
      <c r="BI13" s="6">
        <v>187531793</v>
      </c>
      <c r="BJ13" s="267">
        <v>58797522</v>
      </c>
      <c r="BK13" s="35">
        <v>64180595</v>
      </c>
      <c r="BL13" s="35">
        <v>68716588</v>
      </c>
      <c r="BM13" s="35">
        <v>62464002</v>
      </c>
      <c r="BN13" s="35">
        <v>57824041</v>
      </c>
      <c r="BO13" s="35">
        <v>58945915</v>
      </c>
      <c r="BP13" s="35">
        <v>63121550</v>
      </c>
      <c r="BQ13" s="35">
        <v>76170647</v>
      </c>
      <c r="BR13" s="35">
        <v>150076571</v>
      </c>
      <c r="BS13" s="35">
        <v>161936217</v>
      </c>
      <c r="BT13" s="205">
        <v>160153613</v>
      </c>
      <c r="BU13" s="6">
        <v>89569941</v>
      </c>
      <c r="BV13" s="6">
        <v>90924480</v>
      </c>
      <c r="BW13" s="6">
        <v>90645750</v>
      </c>
      <c r="BX13" s="6">
        <v>101246531</v>
      </c>
      <c r="BY13" s="263">
        <v>153855444</v>
      </c>
      <c r="BZ13" s="35">
        <v>169841038</v>
      </c>
      <c r="CA13" s="35">
        <v>182462463</v>
      </c>
      <c r="CB13" s="35">
        <v>171802616</v>
      </c>
      <c r="CC13" s="35">
        <v>161088263</v>
      </c>
      <c r="CD13" s="35">
        <v>163825880</v>
      </c>
      <c r="CE13" s="35">
        <v>174234351</v>
      </c>
      <c r="CF13" s="35">
        <v>241976278</v>
      </c>
      <c r="CG13" s="35">
        <v>189901530</v>
      </c>
      <c r="CH13" s="35">
        <v>204090924</v>
      </c>
      <c r="CI13" s="205">
        <v>208011489</v>
      </c>
      <c r="CJ13" s="205">
        <v>206588583</v>
      </c>
      <c r="CK13" s="721">
        <v>170989964</v>
      </c>
      <c r="CL13" s="6">
        <v>170384546</v>
      </c>
      <c r="CM13" s="6">
        <v>190670792</v>
      </c>
      <c r="CN13" s="263">
        <v>16038322</v>
      </c>
      <c r="CO13" s="35">
        <v>18623000</v>
      </c>
      <c r="CP13" s="35">
        <v>20710396</v>
      </c>
      <c r="CQ13" s="35">
        <v>19755345</v>
      </c>
      <c r="CR13" s="35">
        <v>18693564</v>
      </c>
      <c r="CS13" s="35">
        <v>19068318</v>
      </c>
      <c r="CT13" s="35">
        <v>20802188</v>
      </c>
      <c r="CU13" s="35" t="s">
        <v>16</v>
      </c>
      <c r="CV13" s="35" t="s">
        <v>16</v>
      </c>
      <c r="CW13" s="35" t="s">
        <v>16</v>
      </c>
      <c r="CX13" s="35" t="s">
        <v>16</v>
      </c>
      <c r="CY13" s="35" t="s">
        <v>16</v>
      </c>
      <c r="CZ13" s="722">
        <v>37943492</v>
      </c>
      <c r="DA13" s="35">
        <v>37868454</v>
      </c>
      <c r="DB13" s="35">
        <v>42179694</v>
      </c>
      <c r="DC13" s="263">
        <v>12664202</v>
      </c>
      <c r="DD13" s="35">
        <v>13474825</v>
      </c>
      <c r="DE13" s="35">
        <v>14721919</v>
      </c>
      <c r="DF13" s="22">
        <v>13853271</v>
      </c>
      <c r="DG13" s="35">
        <v>13682871</v>
      </c>
      <c r="DH13" s="35">
        <v>13977883</v>
      </c>
      <c r="DI13" s="35">
        <v>14592910</v>
      </c>
      <c r="DJ13" s="35">
        <v>15906000</v>
      </c>
      <c r="DK13" s="35">
        <v>16367188</v>
      </c>
      <c r="DL13" s="35">
        <v>16925316</v>
      </c>
      <c r="DM13" s="205">
        <v>17214772</v>
      </c>
      <c r="DN13" s="6">
        <v>17517752</v>
      </c>
      <c r="DO13" s="6">
        <v>17961643</v>
      </c>
      <c r="DP13" s="6">
        <v>18074321</v>
      </c>
      <c r="DQ13" s="6">
        <v>19908997</v>
      </c>
      <c r="DR13" s="268">
        <v>178748099</v>
      </c>
      <c r="DS13" s="35">
        <v>161290172</v>
      </c>
      <c r="DT13" s="35">
        <v>184730533</v>
      </c>
      <c r="DU13" s="35">
        <v>203207393</v>
      </c>
      <c r="DV13" s="22">
        <v>213645409</v>
      </c>
      <c r="DW13" s="35">
        <v>203399287</v>
      </c>
      <c r="DX13" s="35">
        <v>180325062</v>
      </c>
      <c r="DY13" s="35">
        <v>186861906</v>
      </c>
      <c r="DZ13" s="35">
        <v>203758925</v>
      </c>
      <c r="EA13" s="35">
        <v>240255152</v>
      </c>
      <c r="EB13" s="35">
        <v>247463841.48541611</v>
      </c>
      <c r="EC13" s="205">
        <v>240004980</v>
      </c>
      <c r="ED13" s="6">
        <v>235309516</v>
      </c>
      <c r="EE13" s="6">
        <v>235150092</v>
      </c>
      <c r="EF13" s="6">
        <v>239776869</v>
      </c>
      <c r="EG13" s="6">
        <v>255206840</v>
      </c>
      <c r="EH13" s="267" t="s">
        <v>16</v>
      </c>
      <c r="EI13" s="22" t="s">
        <v>16</v>
      </c>
      <c r="EJ13" s="22" t="s">
        <v>16</v>
      </c>
      <c r="EK13" s="22" t="s">
        <v>16</v>
      </c>
      <c r="EL13" s="22" t="s">
        <v>16</v>
      </c>
      <c r="EM13" s="35" t="s">
        <v>16</v>
      </c>
      <c r="EN13" s="35" t="s">
        <v>16</v>
      </c>
      <c r="EO13" s="35" t="s">
        <v>16</v>
      </c>
      <c r="EP13" s="35" t="s">
        <v>16</v>
      </c>
      <c r="EQ13" s="35" t="s">
        <v>16</v>
      </c>
      <c r="ER13" s="35" t="s">
        <v>16</v>
      </c>
      <c r="ES13" s="35" t="s">
        <v>16</v>
      </c>
      <c r="ET13" s="35" t="s">
        <v>16</v>
      </c>
      <c r="EU13" s="267">
        <v>108219607</v>
      </c>
      <c r="EV13" s="22">
        <v>114754776</v>
      </c>
      <c r="EW13" s="35">
        <v>109914618</v>
      </c>
      <c r="EX13" s="35">
        <v>92512519</v>
      </c>
      <c r="EY13" s="35">
        <v>92966238</v>
      </c>
      <c r="EZ13" s="35">
        <v>102274373</v>
      </c>
      <c r="FA13" s="35">
        <v>121368804</v>
      </c>
      <c r="FB13" s="35">
        <v>124345806.09568389</v>
      </c>
      <c r="FC13" s="35">
        <v>121491638</v>
      </c>
      <c r="FD13" s="6">
        <v>139657229</v>
      </c>
      <c r="FE13" s="6">
        <v>139657229</v>
      </c>
      <c r="FF13" s="6">
        <v>143132387</v>
      </c>
      <c r="FG13" s="6">
        <v>153930898</v>
      </c>
      <c r="FH13" s="267">
        <v>62805171</v>
      </c>
      <c r="FI13" s="22">
        <v>65027087</v>
      </c>
      <c r="FJ13" s="35">
        <v>61119446</v>
      </c>
      <c r="FK13" s="35">
        <v>58504820</v>
      </c>
      <c r="FL13" s="35">
        <v>63158446</v>
      </c>
      <c r="FM13" s="35">
        <v>78396819</v>
      </c>
      <c r="FN13" s="35">
        <v>91673198</v>
      </c>
      <c r="FO13" s="35">
        <v>95071464.389732227</v>
      </c>
      <c r="FP13" s="205">
        <v>106216863</v>
      </c>
      <c r="FQ13" s="6">
        <v>83316426</v>
      </c>
      <c r="FR13" s="6">
        <v>83157002</v>
      </c>
      <c r="FS13" s="6">
        <v>84076151</v>
      </c>
      <c r="FT13" s="6">
        <v>87704058</v>
      </c>
      <c r="FU13" s="267">
        <v>32182615</v>
      </c>
      <c r="FV13" s="22">
        <v>33863546</v>
      </c>
      <c r="FW13" s="35">
        <v>32365223</v>
      </c>
      <c r="FX13" s="35">
        <v>29307723</v>
      </c>
      <c r="FY13" s="35">
        <v>30737222</v>
      </c>
      <c r="FZ13" s="35">
        <v>23087733</v>
      </c>
      <c r="GA13" s="35">
        <v>27213150</v>
      </c>
      <c r="GB13" s="35">
        <v>28046571</v>
      </c>
      <c r="GC13" s="205">
        <v>12296479</v>
      </c>
      <c r="GD13" s="6">
        <v>12335861</v>
      </c>
      <c r="GE13" s="6">
        <v>12335861</v>
      </c>
      <c r="GF13" s="6">
        <v>12568331</v>
      </c>
      <c r="GG13" s="6">
        <v>13571884</v>
      </c>
      <c r="GH13" s="268" t="s">
        <v>16</v>
      </c>
      <c r="GI13" s="35" t="s">
        <v>16</v>
      </c>
      <c r="GJ13" s="35" t="s">
        <v>16</v>
      </c>
      <c r="GK13" s="35" t="s">
        <v>16</v>
      </c>
      <c r="GL13" s="35" t="s">
        <v>16</v>
      </c>
      <c r="GM13" s="35" t="s">
        <v>16</v>
      </c>
      <c r="GN13" s="35" t="s">
        <v>16</v>
      </c>
      <c r="GO13" s="35" t="s">
        <v>16</v>
      </c>
      <c r="GP13" s="35" t="s">
        <v>16</v>
      </c>
      <c r="GQ13" s="35" t="s">
        <v>16</v>
      </c>
      <c r="GR13" s="35" t="s">
        <v>16</v>
      </c>
      <c r="GS13" s="35" t="s">
        <v>16</v>
      </c>
      <c r="GT13" s="35" t="s">
        <v>16</v>
      </c>
      <c r="GU13" s="35" t="s">
        <v>16</v>
      </c>
      <c r="GV13" s="35" t="s">
        <v>16</v>
      </c>
      <c r="GW13" s="267" t="s">
        <v>16</v>
      </c>
      <c r="GX13" s="35" t="s">
        <v>16</v>
      </c>
      <c r="GY13" s="35" t="s">
        <v>16</v>
      </c>
      <c r="GZ13" s="35" t="s">
        <v>16</v>
      </c>
      <c r="HA13" s="35" t="s">
        <v>16</v>
      </c>
      <c r="HB13" s="35" t="s">
        <v>16</v>
      </c>
      <c r="HC13" s="35" t="s">
        <v>16</v>
      </c>
      <c r="HD13" s="35" t="s">
        <v>16</v>
      </c>
      <c r="HE13" s="35" t="s">
        <v>16</v>
      </c>
      <c r="HF13" s="35" t="s">
        <v>16</v>
      </c>
      <c r="HG13" s="35" t="s">
        <v>16</v>
      </c>
      <c r="HH13" s="35" t="s">
        <v>16</v>
      </c>
      <c r="HI13" s="35" t="s">
        <v>16</v>
      </c>
      <c r="HJ13" s="267" t="s">
        <v>16</v>
      </c>
      <c r="HK13" s="35" t="s">
        <v>16</v>
      </c>
      <c r="HL13" s="35" t="s">
        <v>16</v>
      </c>
      <c r="HM13" s="35" t="s">
        <v>16</v>
      </c>
      <c r="HN13" s="35" t="s">
        <v>16</v>
      </c>
      <c r="HO13" s="35" t="s">
        <v>16</v>
      </c>
      <c r="HP13" s="35" t="s">
        <v>16</v>
      </c>
      <c r="HQ13" s="35" t="s">
        <v>16</v>
      </c>
      <c r="HR13" s="35" t="s">
        <v>16</v>
      </c>
      <c r="HS13" s="35" t="s">
        <v>16</v>
      </c>
      <c r="HT13" s="35" t="s">
        <v>16</v>
      </c>
      <c r="HU13" s="35" t="s">
        <v>16</v>
      </c>
      <c r="HV13" s="35" t="s">
        <v>16</v>
      </c>
      <c r="HW13" s="137"/>
      <c r="HX13" s="137"/>
      <c r="HY13" s="137"/>
      <c r="HZ13" s="137"/>
      <c r="IA13" s="137"/>
      <c r="IB13" s="137"/>
      <c r="IC13" s="137"/>
      <c r="ID13" s="137"/>
      <c r="IE13" s="137"/>
    </row>
    <row r="14" spans="1:239" s="2" customFormat="1">
      <c r="A14" s="262" t="s">
        <v>7</v>
      </c>
      <c r="B14" s="262">
        <v>152971345</v>
      </c>
      <c r="C14" s="6">
        <v>161021000</v>
      </c>
      <c r="D14" s="2">
        <v>142609000</v>
      </c>
      <c r="E14" s="2">
        <v>155541000</v>
      </c>
      <c r="F14" s="2">
        <v>186599000</v>
      </c>
      <c r="G14" s="2">
        <v>191901000</v>
      </c>
      <c r="H14" s="2">
        <v>187298000</v>
      </c>
      <c r="I14" s="2">
        <v>182126000</v>
      </c>
      <c r="J14" s="2">
        <v>186303000</v>
      </c>
      <c r="K14" s="2">
        <v>192970000</v>
      </c>
      <c r="L14" s="2">
        <v>231124000</v>
      </c>
      <c r="M14" s="2">
        <v>254793000</v>
      </c>
      <c r="N14" s="2">
        <v>257754000</v>
      </c>
      <c r="O14" s="2">
        <v>278676000</v>
      </c>
      <c r="P14" s="2">
        <v>304699001</v>
      </c>
      <c r="Q14" s="2">
        <v>350304450</v>
      </c>
      <c r="R14" s="205">
        <v>328052758</v>
      </c>
      <c r="S14" s="205">
        <v>310557662</v>
      </c>
      <c r="T14" s="6">
        <v>318770592</v>
      </c>
      <c r="U14" s="6">
        <v>319072707</v>
      </c>
      <c r="V14" s="6">
        <v>325868694</v>
      </c>
      <c r="W14" s="6">
        <v>330739427</v>
      </c>
      <c r="X14" s="6">
        <v>369516091</v>
      </c>
      <c r="Y14" s="6">
        <v>410669141</v>
      </c>
      <c r="Z14" s="6">
        <v>405849459.86000001</v>
      </c>
      <c r="AA14" s="6">
        <v>393517738</v>
      </c>
      <c r="AB14" s="6">
        <v>318411462</v>
      </c>
      <c r="AC14" s="721">
        <v>360306997</v>
      </c>
      <c r="AD14" s="6">
        <v>360432713</v>
      </c>
      <c r="AE14" s="6">
        <v>379836101</v>
      </c>
      <c r="AF14" s="263">
        <v>87355697</v>
      </c>
      <c r="AG14" s="35">
        <v>81197653</v>
      </c>
      <c r="AH14" s="35">
        <v>146779480</v>
      </c>
      <c r="AI14" s="35">
        <v>70299923</v>
      </c>
      <c r="AJ14" s="35">
        <v>72690645</v>
      </c>
      <c r="AK14" s="35">
        <v>74269709</v>
      </c>
      <c r="AL14" s="35">
        <v>73777292</v>
      </c>
      <c r="AM14" s="35">
        <v>173246007</v>
      </c>
      <c r="AN14" s="205">
        <v>191446321</v>
      </c>
      <c r="AO14" s="260">
        <v>187725787.48000002</v>
      </c>
      <c r="AP14" s="680">
        <v>182055359.13496673</v>
      </c>
      <c r="AQ14" s="6">
        <v>145347126</v>
      </c>
      <c r="AR14" s="721">
        <v>165632648</v>
      </c>
      <c r="AS14" s="6">
        <v>164412614</v>
      </c>
      <c r="AT14" s="6">
        <v>173444521</v>
      </c>
      <c r="AU14" s="267">
        <v>146809751</v>
      </c>
      <c r="AV14" s="35">
        <v>136222949</v>
      </c>
      <c r="AW14" s="35">
        <v>58489397</v>
      </c>
      <c r="AX14" s="35">
        <v>135543079</v>
      </c>
      <c r="AY14" s="35">
        <v>139647361</v>
      </c>
      <c r="AZ14" s="35">
        <v>186322203</v>
      </c>
      <c r="BA14" s="35">
        <v>186139403</v>
      </c>
      <c r="BB14" s="35">
        <v>118808122</v>
      </c>
      <c r="BC14" s="35">
        <v>134562372</v>
      </c>
      <c r="BD14" s="35">
        <v>135023432.62</v>
      </c>
      <c r="BE14" s="205">
        <v>130191817.3270511</v>
      </c>
      <c r="BF14" s="6">
        <v>106327861</v>
      </c>
      <c r="BG14" s="721">
        <v>119852893</v>
      </c>
      <c r="BH14" s="6">
        <v>119179142</v>
      </c>
      <c r="BI14" s="6">
        <v>127259337</v>
      </c>
      <c r="BJ14" s="267">
        <v>43070984</v>
      </c>
      <c r="BK14" s="35">
        <v>42859514</v>
      </c>
      <c r="BL14" s="35">
        <v>41016296</v>
      </c>
      <c r="BM14" s="35">
        <v>41409410</v>
      </c>
      <c r="BN14" s="35">
        <v>42322870</v>
      </c>
      <c r="BO14" s="35" t="s">
        <v>16</v>
      </c>
      <c r="BP14" s="35" t="s">
        <v>16</v>
      </c>
      <c r="BQ14" s="35" t="s">
        <v>16</v>
      </c>
      <c r="BR14" s="35" t="s">
        <v>16</v>
      </c>
      <c r="BS14" s="35" t="s">
        <v>16</v>
      </c>
      <c r="BT14" s="35" t="s">
        <v>16</v>
      </c>
      <c r="BU14" s="35" t="s">
        <v>16</v>
      </c>
      <c r="BV14" s="35" t="s">
        <v>16</v>
      </c>
      <c r="BW14" s="35" t="s">
        <v>16</v>
      </c>
      <c r="BX14" s="35" t="s">
        <v>16</v>
      </c>
      <c r="BY14" s="263">
        <v>42800343</v>
      </c>
      <c r="BZ14" s="35">
        <v>39691643</v>
      </c>
      <c r="CA14" s="35">
        <v>37715139</v>
      </c>
      <c r="CB14" s="35">
        <v>41351256</v>
      </c>
      <c r="CC14" s="35">
        <v>37768946</v>
      </c>
      <c r="CD14" s="35">
        <v>38481352</v>
      </c>
      <c r="CE14" s="35">
        <v>41038141</v>
      </c>
      <c r="CF14" s="35">
        <v>44859018</v>
      </c>
      <c r="CG14" s="35">
        <v>48597729</v>
      </c>
      <c r="CH14" s="35">
        <v>67530378.039999992</v>
      </c>
      <c r="CI14" s="205">
        <v>66125881.860843666</v>
      </c>
      <c r="CJ14" s="205">
        <v>54643886</v>
      </c>
      <c r="CK14" s="721">
        <v>51626674.050000012</v>
      </c>
      <c r="CL14" s="6">
        <v>63202507</v>
      </c>
      <c r="CM14" s="6">
        <v>64028841</v>
      </c>
      <c r="CN14" s="267">
        <v>30219873</v>
      </c>
      <c r="CO14" s="35">
        <v>28080999</v>
      </c>
      <c r="CP14" s="35">
        <v>26557350</v>
      </c>
      <c r="CQ14" s="35">
        <v>30166924</v>
      </c>
      <c r="CR14" s="35">
        <v>26642885</v>
      </c>
      <c r="CS14" s="35">
        <v>26795430</v>
      </c>
      <c r="CT14" s="35">
        <v>29784591</v>
      </c>
      <c r="CU14" s="35">
        <v>32602944</v>
      </c>
      <c r="CV14" s="35">
        <v>36062719</v>
      </c>
      <c r="CW14" s="35">
        <v>15569861.720000001</v>
      </c>
      <c r="CX14" s="205">
        <v>15144679.677138524</v>
      </c>
      <c r="CY14" s="6">
        <v>12092589</v>
      </c>
      <c r="CZ14" s="6">
        <v>13765054</v>
      </c>
      <c r="DA14" s="6">
        <v>13638450</v>
      </c>
      <c r="DB14" s="6">
        <v>15103402</v>
      </c>
      <c r="DC14" s="267" t="s">
        <v>16</v>
      </c>
      <c r="DD14" s="35" t="s">
        <v>16</v>
      </c>
      <c r="DE14" s="35" t="s">
        <v>16</v>
      </c>
      <c r="DF14" s="22" t="s">
        <v>16</v>
      </c>
      <c r="DG14" s="35" t="s">
        <v>16</v>
      </c>
      <c r="DH14" s="35" t="s">
        <v>16</v>
      </c>
      <c r="DI14" s="35" t="s">
        <v>16</v>
      </c>
      <c r="DJ14" s="35" t="s">
        <v>16</v>
      </c>
      <c r="DK14" s="35" t="s">
        <v>16</v>
      </c>
      <c r="DL14" s="35" t="s">
        <v>16</v>
      </c>
      <c r="DM14" s="35" t="s">
        <v>16</v>
      </c>
      <c r="DN14" s="35" t="s">
        <v>16</v>
      </c>
      <c r="DO14" s="35" t="s">
        <v>16</v>
      </c>
      <c r="DP14" s="35" t="s">
        <v>16</v>
      </c>
      <c r="DQ14" s="35" t="s">
        <v>16</v>
      </c>
      <c r="DR14" s="268">
        <v>92796075</v>
      </c>
      <c r="DS14" s="35">
        <v>217006509</v>
      </c>
      <c r="DT14" s="35">
        <v>167502881</v>
      </c>
      <c r="DU14" s="35">
        <v>150256905</v>
      </c>
      <c r="DV14" s="22">
        <v>147152956</v>
      </c>
      <c r="DW14" s="35">
        <v>154977799</v>
      </c>
      <c r="DX14" s="35">
        <v>152758053</v>
      </c>
      <c r="DY14" s="35">
        <v>167249898</v>
      </c>
      <c r="DZ14" s="35">
        <v>188527675</v>
      </c>
      <c r="EA14" s="35">
        <v>223920578</v>
      </c>
      <c r="EB14" s="35">
        <v>238676103</v>
      </c>
      <c r="EC14" s="205">
        <v>213237483</v>
      </c>
      <c r="ED14" s="6">
        <v>198695077</v>
      </c>
      <c r="EE14" s="6">
        <v>183653009</v>
      </c>
      <c r="EF14" s="6">
        <v>225985613</v>
      </c>
      <c r="EG14" s="6">
        <v>235047366</v>
      </c>
      <c r="EH14" s="267" t="s">
        <v>16</v>
      </c>
      <c r="EI14" s="22" t="s">
        <v>16</v>
      </c>
      <c r="EJ14" s="22" t="s">
        <v>16</v>
      </c>
      <c r="EK14" s="22" t="s">
        <v>16</v>
      </c>
      <c r="EL14" s="22" t="s">
        <v>16</v>
      </c>
      <c r="EM14" s="35" t="s">
        <v>16</v>
      </c>
      <c r="EN14" s="35" t="s">
        <v>16</v>
      </c>
      <c r="EO14" s="35" t="s">
        <v>16</v>
      </c>
      <c r="EP14" s="35" t="s">
        <v>16</v>
      </c>
      <c r="EQ14" s="35" t="s">
        <v>16</v>
      </c>
      <c r="ER14" s="35" t="s">
        <v>16</v>
      </c>
      <c r="ES14" s="35" t="s">
        <v>16</v>
      </c>
      <c r="ET14" s="35" t="s">
        <v>16</v>
      </c>
      <c r="EU14" s="267">
        <v>42533277</v>
      </c>
      <c r="EV14" s="22">
        <v>41070832</v>
      </c>
      <c r="EW14" s="35">
        <v>43492878</v>
      </c>
      <c r="EX14" s="35">
        <v>54577260</v>
      </c>
      <c r="EY14" s="35">
        <v>65576011</v>
      </c>
      <c r="EZ14" s="35">
        <v>66048345</v>
      </c>
      <c r="FA14" s="35">
        <v>77362076</v>
      </c>
      <c r="FB14" s="35">
        <v>80805850</v>
      </c>
      <c r="FC14" s="35">
        <v>91698275</v>
      </c>
      <c r="FD14" s="2">
        <v>85281472</v>
      </c>
      <c r="FE14" s="6">
        <v>80346914</v>
      </c>
      <c r="FF14" s="6">
        <v>97610890</v>
      </c>
      <c r="FG14" s="6">
        <v>100609742</v>
      </c>
      <c r="FH14" s="267">
        <v>92151614</v>
      </c>
      <c r="FI14" s="22">
        <v>91154870</v>
      </c>
      <c r="FJ14" s="35">
        <v>101828445</v>
      </c>
      <c r="FK14" s="35">
        <v>87963543</v>
      </c>
      <c r="FL14" s="35">
        <v>91069777</v>
      </c>
      <c r="FM14" s="35">
        <v>110327247</v>
      </c>
      <c r="FN14" s="35">
        <v>132134467</v>
      </c>
      <c r="FO14" s="35">
        <v>141814475</v>
      </c>
      <c r="FP14" s="205">
        <v>107360846</v>
      </c>
      <c r="FQ14" s="6">
        <v>100119208</v>
      </c>
      <c r="FR14" s="6">
        <v>90884018</v>
      </c>
      <c r="FS14" s="6">
        <v>112324358</v>
      </c>
      <c r="FT14" s="6">
        <v>118263015</v>
      </c>
      <c r="FU14" s="267">
        <v>15572014</v>
      </c>
      <c r="FV14" s="22">
        <v>14927254</v>
      </c>
      <c r="FW14" s="35">
        <v>9656476</v>
      </c>
      <c r="FX14" s="35">
        <v>10217250</v>
      </c>
      <c r="FY14" s="35">
        <v>10604110</v>
      </c>
      <c r="FZ14" s="35">
        <v>12152083</v>
      </c>
      <c r="GA14" s="35">
        <v>14424035</v>
      </c>
      <c r="GB14" s="35">
        <v>16055778</v>
      </c>
      <c r="GC14" s="205">
        <v>14178362</v>
      </c>
      <c r="GD14" s="6">
        <v>13294397</v>
      </c>
      <c r="GE14" s="6">
        <v>12422077</v>
      </c>
      <c r="GF14" s="6">
        <v>16050365</v>
      </c>
      <c r="GG14" s="6">
        <v>16174609</v>
      </c>
      <c r="GH14" s="268" t="s">
        <v>16</v>
      </c>
      <c r="GI14" s="35" t="s">
        <v>16</v>
      </c>
      <c r="GJ14" s="35" t="s">
        <v>16</v>
      </c>
      <c r="GK14" s="35" t="s">
        <v>16</v>
      </c>
      <c r="GL14" s="35" t="s">
        <v>16</v>
      </c>
      <c r="GM14" s="35" t="s">
        <v>16</v>
      </c>
      <c r="GN14" s="35" t="s">
        <v>16</v>
      </c>
      <c r="GO14" s="35" t="s">
        <v>16</v>
      </c>
      <c r="GP14" s="35" t="s">
        <v>16</v>
      </c>
      <c r="GQ14" s="35" t="s">
        <v>16</v>
      </c>
      <c r="GR14" s="35" t="s">
        <v>16</v>
      </c>
      <c r="GS14" s="35" t="s">
        <v>16</v>
      </c>
      <c r="GT14" s="35" t="s">
        <v>16</v>
      </c>
      <c r="GU14" s="35" t="s">
        <v>16</v>
      </c>
      <c r="GV14" s="35" t="s">
        <v>16</v>
      </c>
      <c r="GW14" s="267" t="s">
        <v>16</v>
      </c>
      <c r="GX14" s="35" t="s">
        <v>16</v>
      </c>
      <c r="GY14" s="35" t="s">
        <v>16</v>
      </c>
      <c r="GZ14" s="35" t="s">
        <v>16</v>
      </c>
      <c r="HA14" s="35" t="s">
        <v>16</v>
      </c>
      <c r="HB14" s="35" t="s">
        <v>16</v>
      </c>
      <c r="HC14" s="35" t="s">
        <v>16</v>
      </c>
      <c r="HD14" s="35" t="s">
        <v>16</v>
      </c>
      <c r="HE14" s="35" t="s">
        <v>16</v>
      </c>
      <c r="HF14" s="35" t="s">
        <v>16</v>
      </c>
      <c r="HG14" s="35" t="s">
        <v>16</v>
      </c>
      <c r="HH14" s="35" t="s">
        <v>16</v>
      </c>
      <c r="HI14" s="35" t="s">
        <v>16</v>
      </c>
      <c r="HJ14" s="267" t="s">
        <v>16</v>
      </c>
      <c r="HK14" s="35" t="s">
        <v>16</v>
      </c>
      <c r="HL14" s="35" t="s">
        <v>16</v>
      </c>
      <c r="HM14" s="35" t="s">
        <v>16</v>
      </c>
      <c r="HN14" s="35" t="s">
        <v>16</v>
      </c>
      <c r="HO14" s="35" t="s">
        <v>16</v>
      </c>
      <c r="HP14" s="35" t="s">
        <v>16</v>
      </c>
      <c r="HQ14" s="35" t="s">
        <v>16</v>
      </c>
      <c r="HR14" s="35" t="s">
        <v>16</v>
      </c>
      <c r="HS14" s="35" t="s">
        <v>16</v>
      </c>
      <c r="HT14" s="35" t="s">
        <v>16</v>
      </c>
      <c r="HU14" s="35" t="s">
        <v>16</v>
      </c>
      <c r="HV14" s="35" t="s">
        <v>16</v>
      </c>
      <c r="HW14" s="137"/>
      <c r="HX14" s="137"/>
      <c r="HY14" s="137"/>
      <c r="HZ14" s="137"/>
      <c r="IA14" s="137"/>
      <c r="IB14" s="137"/>
      <c r="IC14" s="137"/>
      <c r="ID14" s="137"/>
      <c r="IE14" s="137"/>
    </row>
    <row r="15" spans="1:239" s="2" customFormat="1">
      <c r="A15" s="262" t="s">
        <v>8</v>
      </c>
      <c r="B15" s="262">
        <v>441639759</v>
      </c>
      <c r="C15" s="6">
        <v>517877000</v>
      </c>
      <c r="D15" s="2">
        <v>554291000</v>
      </c>
      <c r="E15" s="2">
        <v>612362000</v>
      </c>
      <c r="F15" s="2">
        <v>640564000</v>
      </c>
      <c r="G15" s="2">
        <v>693675000</v>
      </c>
      <c r="H15" s="2">
        <v>696945000</v>
      </c>
      <c r="I15" s="2">
        <v>704401000</v>
      </c>
      <c r="J15" s="2">
        <v>744986000</v>
      </c>
      <c r="K15" s="2">
        <v>788788000</v>
      </c>
      <c r="L15" s="2">
        <v>832081000</v>
      </c>
      <c r="M15" s="2">
        <v>836391000</v>
      </c>
      <c r="N15" s="2">
        <v>887845000</v>
      </c>
      <c r="O15" s="2">
        <v>955579000</v>
      </c>
      <c r="P15" s="2">
        <v>1045780964.9999999</v>
      </c>
      <c r="Q15" s="2">
        <v>1096082261</v>
      </c>
      <c r="R15" s="205">
        <v>1185842051</v>
      </c>
      <c r="S15" s="205">
        <v>1180480642</v>
      </c>
      <c r="T15" s="6">
        <v>1131324518</v>
      </c>
      <c r="U15" s="6">
        <v>1230802780</v>
      </c>
      <c r="V15" s="6">
        <v>1345166275</v>
      </c>
      <c r="W15" s="6">
        <v>1499169851</v>
      </c>
      <c r="X15" s="6">
        <v>1717348531</v>
      </c>
      <c r="Y15" s="6">
        <v>1909335040</v>
      </c>
      <c r="Z15" s="6">
        <v>2065744818</v>
      </c>
      <c r="AA15" s="6">
        <v>1846612673.0400002</v>
      </c>
      <c r="AB15" s="6">
        <v>1730016131.4299996</v>
      </c>
      <c r="AC15" s="721">
        <v>1861903624.7899997</v>
      </c>
      <c r="AD15" s="6">
        <v>1923204014</v>
      </c>
      <c r="AE15" s="6">
        <v>1885614574</v>
      </c>
      <c r="AF15" s="263">
        <v>418540415</v>
      </c>
      <c r="AG15" s="35">
        <v>443359386</v>
      </c>
      <c r="AH15" s="35">
        <v>441873697</v>
      </c>
      <c r="AI15" s="35">
        <v>409882731</v>
      </c>
      <c r="AJ15" s="35">
        <v>432454713</v>
      </c>
      <c r="AK15" s="35">
        <v>462448507</v>
      </c>
      <c r="AL15" s="35">
        <v>502814390</v>
      </c>
      <c r="AM15" s="35">
        <v>558149016</v>
      </c>
      <c r="AN15" s="205">
        <v>624304759</v>
      </c>
      <c r="AO15" s="260">
        <v>674935832</v>
      </c>
      <c r="AP15" s="260">
        <v>604302577.49000001</v>
      </c>
      <c r="AQ15" s="6">
        <v>827897392.07999969</v>
      </c>
      <c r="AR15" s="721">
        <v>753385913.99000001</v>
      </c>
      <c r="AS15" s="6">
        <v>779216203</v>
      </c>
      <c r="AT15" s="6">
        <v>760849511</v>
      </c>
      <c r="AU15" s="267">
        <v>84718405</v>
      </c>
      <c r="AV15" s="35">
        <v>95656785</v>
      </c>
      <c r="AW15" s="35">
        <v>93619829</v>
      </c>
      <c r="AX15" s="35">
        <v>89166212</v>
      </c>
      <c r="AY15" s="35">
        <v>100483918</v>
      </c>
      <c r="AZ15" s="35">
        <v>108300495</v>
      </c>
      <c r="BA15" s="35">
        <v>116870673</v>
      </c>
      <c r="BB15" s="35">
        <v>297415421</v>
      </c>
      <c r="BC15" s="35">
        <v>330281788</v>
      </c>
      <c r="BD15" s="35">
        <v>361812819</v>
      </c>
      <c r="BE15" s="205">
        <v>328645382.76999998</v>
      </c>
      <c r="BF15" s="6">
        <v>176629457.9199999</v>
      </c>
      <c r="BG15" s="721">
        <v>392473024.0999999</v>
      </c>
      <c r="BH15" s="6">
        <v>410438953</v>
      </c>
      <c r="BI15" s="6">
        <v>406116169</v>
      </c>
      <c r="BJ15" s="267">
        <v>419170748</v>
      </c>
      <c r="BK15" s="35">
        <v>458284721</v>
      </c>
      <c r="BL15" s="35">
        <v>452327494</v>
      </c>
      <c r="BM15" s="35">
        <v>497513948</v>
      </c>
      <c r="BN15" s="35">
        <v>540091346</v>
      </c>
      <c r="BO15" s="35">
        <v>603330215</v>
      </c>
      <c r="BP15" s="35">
        <v>684894786</v>
      </c>
      <c r="BQ15" s="35">
        <v>634125912</v>
      </c>
      <c r="BR15" s="35">
        <v>704156226</v>
      </c>
      <c r="BS15" s="35">
        <v>761251656</v>
      </c>
      <c r="BT15" s="205">
        <v>678535907.67000008</v>
      </c>
      <c r="BU15" s="6">
        <v>494100079.79000008</v>
      </c>
      <c r="BV15" s="721">
        <v>472825944.79999995</v>
      </c>
      <c r="BW15" s="6">
        <v>488370724</v>
      </c>
      <c r="BX15" s="6">
        <v>483213070</v>
      </c>
      <c r="BY15" s="263">
        <v>82759067</v>
      </c>
      <c r="BZ15" s="35">
        <v>90331780</v>
      </c>
      <c r="CA15" s="35">
        <v>89240553</v>
      </c>
      <c r="CB15" s="35">
        <v>31388491</v>
      </c>
      <c r="CC15" s="35">
        <v>38113798</v>
      </c>
      <c r="CD15" s="35">
        <v>38087189</v>
      </c>
      <c r="CE15" s="35">
        <v>44221453</v>
      </c>
      <c r="CF15" s="35">
        <v>49108373</v>
      </c>
      <c r="CG15" s="35">
        <v>56361501</v>
      </c>
      <c r="CH15" s="35">
        <v>59943572</v>
      </c>
      <c r="CI15" s="205">
        <v>51480393.290000007</v>
      </c>
      <c r="CJ15" s="205">
        <v>47477626.160000011</v>
      </c>
      <c r="CK15" s="6">
        <v>49424983</v>
      </c>
      <c r="CL15" s="6">
        <v>49347987</v>
      </c>
      <c r="CM15" s="6">
        <v>48005712</v>
      </c>
      <c r="CN15" s="263">
        <v>22427544</v>
      </c>
      <c r="CO15" s="35">
        <v>24394116</v>
      </c>
      <c r="CP15" s="35">
        <v>27855273</v>
      </c>
      <c r="CQ15" s="35">
        <v>31218897</v>
      </c>
      <c r="CR15" s="35">
        <v>35570282</v>
      </c>
      <c r="CS15" s="35">
        <v>38912387</v>
      </c>
      <c r="CT15" s="35">
        <v>43227034</v>
      </c>
      <c r="CU15" s="35">
        <v>116472309</v>
      </c>
      <c r="CV15" s="35">
        <v>127096681</v>
      </c>
      <c r="CW15" s="35">
        <v>132243881</v>
      </c>
      <c r="CX15" s="205">
        <v>117458233.94</v>
      </c>
      <c r="CY15" s="6">
        <v>117666226.11</v>
      </c>
      <c r="CZ15" s="721">
        <v>121832611.33999999</v>
      </c>
      <c r="DA15" s="6">
        <v>123258707</v>
      </c>
      <c r="DB15" s="6">
        <v>117566104</v>
      </c>
      <c r="DC15" s="263">
        <v>68466082</v>
      </c>
      <c r="DD15" s="35">
        <v>73815263</v>
      </c>
      <c r="DE15" s="35">
        <v>75563796</v>
      </c>
      <c r="DF15" s="22">
        <v>72154239</v>
      </c>
      <c r="DG15" s="35">
        <v>84088723</v>
      </c>
      <c r="DH15" s="35">
        <v>94087482</v>
      </c>
      <c r="DI15" s="35">
        <v>107141515</v>
      </c>
      <c r="DJ15" s="35">
        <v>62077500</v>
      </c>
      <c r="DK15" s="35">
        <v>67134085</v>
      </c>
      <c r="DL15" s="35">
        <v>75557058</v>
      </c>
      <c r="DM15" s="205">
        <v>66190177.88000001</v>
      </c>
      <c r="DN15" s="6">
        <v>66245349.37000002</v>
      </c>
      <c r="DO15" s="721">
        <v>69759456.510000005</v>
      </c>
      <c r="DP15" s="6">
        <v>72571440</v>
      </c>
      <c r="DQ15" s="6">
        <v>69864008</v>
      </c>
      <c r="DR15" s="268">
        <v>317587456</v>
      </c>
      <c r="DS15" s="35">
        <v>448961257</v>
      </c>
      <c r="DT15" s="35">
        <v>505871176</v>
      </c>
      <c r="DU15" s="35">
        <v>505068448</v>
      </c>
      <c r="DV15" s="22">
        <v>587878169.75</v>
      </c>
      <c r="DW15" s="35">
        <v>590754902</v>
      </c>
      <c r="DX15" s="35">
        <v>614709510</v>
      </c>
      <c r="DY15" s="35">
        <v>644730052</v>
      </c>
      <c r="DZ15" s="35">
        <v>734855317</v>
      </c>
      <c r="EA15" s="35">
        <v>761381423</v>
      </c>
      <c r="EB15" s="35">
        <v>789483006</v>
      </c>
      <c r="EC15" s="205">
        <v>776189664</v>
      </c>
      <c r="ED15" s="6">
        <v>817371453</v>
      </c>
      <c r="EE15" s="721">
        <v>742127127</v>
      </c>
      <c r="EF15" s="6">
        <v>759827279</v>
      </c>
      <c r="EG15" s="6">
        <v>743868196</v>
      </c>
      <c r="EH15" s="267" t="s">
        <v>16</v>
      </c>
      <c r="EI15" s="22" t="s">
        <v>16</v>
      </c>
      <c r="EJ15" s="22" t="s">
        <v>16</v>
      </c>
      <c r="EK15" s="22" t="s">
        <v>16</v>
      </c>
      <c r="EL15" s="22" t="s">
        <v>16</v>
      </c>
      <c r="EM15" s="35" t="s">
        <v>16</v>
      </c>
      <c r="EN15" s="35" t="s">
        <v>16</v>
      </c>
      <c r="EO15" s="35" t="s">
        <v>16</v>
      </c>
      <c r="EP15" s="35" t="s">
        <v>16</v>
      </c>
      <c r="EQ15" s="35" t="s">
        <v>16</v>
      </c>
      <c r="ER15" s="35" t="s">
        <v>16</v>
      </c>
      <c r="ES15" s="35" t="s">
        <v>16</v>
      </c>
      <c r="ET15" s="35" t="s">
        <v>16</v>
      </c>
      <c r="EU15" s="267" t="s">
        <v>43</v>
      </c>
      <c r="EV15" s="22">
        <v>191311445.01999998</v>
      </c>
      <c r="EW15" s="35">
        <v>191702523</v>
      </c>
      <c r="EX15" s="35">
        <v>216368416</v>
      </c>
      <c r="EY15" s="35">
        <v>261029963</v>
      </c>
      <c r="EZ15" s="35">
        <v>300858213</v>
      </c>
      <c r="FA15" s="2">
        <v>314432962</v>
      </c>
      <c r="FB15" s="35">
        <v>328168401</v>
      </c>
      <c r="FC15" s="205">
        <v>289728292</v>
      </c>
      <c r="FD15" s="6">
        <v>312759399</v>
      </c>
      <c r="FE15" s="721">
        <v>291842967</v>
      </c>
      <c r="FF15" s="6">
        <v>286731709</v>
      </c>
      <c r="FG15" s="6">
        <v>297373038</v>
      </c>
      <c r="FH15" s="267"/>
      <c r="FI15" s="22">
        <v>284125698.08999997</v>
      </c>
      <c r="FJ15" s="35">
        <v>306530789</v>
      </c>
      <c r="FK15" s="35">
        <v>333495233</v>
      </c>
      <c r="FL15" s="35">
        <v>316641555</v>
      </c>
      <c r="FM15" s="35">
        <v>358178410</v>
      </c>
      <c r="FN15" s="35">
        <v>370438256</v>
      </c>
      <c r="FO15" s="35">
        <v>383352272</v>
      </c>
      <c r="FP15" s="205">
        <v>321163098</v>
      </c>
      <c r="FQ15" s="6">
        <v>336356215</v>
      </c>
      <c r="FR15" s="721">
        <v>299075044</v>
      </c>
      <c r="FS15" s="6">
        <v>312911033</v>
      </c>
      <c r="FT15" s="6">
        <v>296450773</v>
      </c>
      <c r="FU15" s="267" t="s">
        <v>43</v>
      </c>
      <c r="FV15" s="22">
        <v>112441026.63999999</v>
      </c>
      <c r="FW15" s="35">
        <v>92521590</v>
      </c>
      <c r="FX15" s="35">
        <v>64845861</v>
      </c>
      <c r="FY15" s="35">
        <v>67058534</v>
      </c>
      <c r="FZ15" s="35">
        <v>75818694</v>
      </c>
      <c r="GA15" s="35">
        <v>76510205</v>
      </c>
      <c r="GB15" s="35">
        <v>77962333</v>
      </c>
      <c r="GC15" s="205">
        <v>165298274</v>
      </c>
      <c r="GD15" s="6">
        <v>168255839</v>
      </c>
      <c r="GE15" s="721">
        <v>151209116</v>
      </c>
      <c r="GF15" s="6">
        <v>160184537</v>
      </c>
      <c r="GG15" s="6">
        <v>150044385</v>
      </c>
      <c r="GH15" s="268" t="s">
        <v>16</v>
      </c>
      <c r="GI15" s="35" t="s">
        <v>16</v>
      </c>
      <c r="GJ15" s="35" t="s">
        <v>16</v>
      </c>
      <c r="GK15" s="35" t="s">
        <v>16</v>
      </c>
      <c r="GL15" s="35" t="s">
        <v>16</v>
      </c>
      <c r="GM15" s="35" t="s">
        <v>16</v>
      </c>
      <c r="GN15" s="35" t="s">
        <v>16</v>
      </c>
      <c r="GO15" s="35" t="s">
        <v>16</v>
      </c>
      <c r="GP15" s="35" t="s">
        <v>16</v>
      </c>
      <c r="GQ15" s="35" t="s">
        <v>16</v>
      </c>
      <c r="GR15" s="35" t="s">
        <v>16</v>
      </c>
      <c r="GS15" s="35" t="s">
        <v>16</v>
      </c>
      <c r="GT15" s="35" t="s">
        <v>16</v>
      </c>
      <c r="GU15" s="35" t="s">
        <v>16</v>
      </c>
      <c r="GV15" s="35" t="s">
        <v>16</v>
      </c>
      <c r="GW15" s="267" t="s">
        <v>16</v>
      </c>
      <c r="GX15" s="35" t="s">
        <v>16</v>
      </c>
      <c r="GY15" s="35" t="s">
        <v>16</v>
      </c>
      <c r="GZ15" s="35" t="s">
        <v>16</v>
      </c>
      <c r="HA15" s="35" t="s">
        <v>16</v>
      </c>
      <c r="HB15" s="35" t="s">
        <v>16</v>
      </c>
      <c r="HC15" s="35" t="s">
        <v>16</v>
      </c>
      <c r="HD15" s="35" t="s">
        <v>16</v>
      </c>
      <c r="HE15" s="35" t="s">
        <v>16</v>
      </c>
      <c r="HF15" s="35" t="s">
        <v>16</v>
      </c>
      <c r="HG15" s="35" t="s">
        <v>16</v>
      </c>
      <c r="HH15" s="35" t="s">
        <v>16</v>
      </c>
      <c r="HI15" s="35" t="s">
        <v>16</v>
      </c>
      <c r="HJ15" s="267" t="s">
        <v>16</v>
      </c>
      <c r="HK15" s="35" t="s">
        <v>16</v>
      </c>
      <c r="HL15" s="35" t="s">
        <v>16</v>
      </c>
      <c r="HM15" s="35" t="s">
        <v>16</v>
      </c>
      <c r="HN15" s="35" t="s">
        <v>16</v>
      </c>
      <c r="HO15" s="35" t="s">
        <v>16</v>
      </c>
      <c r="HP15" s="35" t="s">
        <v>16</v>
      </c>
      <c r="HQ15" s="35" t="s">
        <v>16</v>
      </c>
      <c r="HR15" s="35" t="s">
        <v>16</v>
      </c>
      <c r="HS15" s="35" t="s">
        <v>16</v>
      </c>
      <c r="HT15" s="35" t="s">
        <v>16</v>
      </c>
      <c r="HU15" s="35" t="s">
        <v>16</v>
      </c>
      <c r="HV15" s="35" t="s">
        <v>16</v>
      </c>
      <c r="HW15" s="137"/>
      <c r="HX15" s="137"/>
      <c r="HY15" s="137"/>
      <c r="HZ15" s="137"/>
      <c r="IA15" s="137"/>
      <c r="IB15" s="137"/>
      <c r="IC15" s="137"/>
      <c r="ID15" s="137"/>
      <c r="IE15" s="137"/>
    </row>
    <row r="16" spans="1:239" s="2" customFormat="1">
      <c r="A16" s="262" t="s">
        <v>9</v>
      </c>
      <c r="B16" s="270" t="s">
        <v>43</v>
      </c>
      <c r="C16" s="6">
        <v>239444000</v>
      </c>
      <c r="D16" s="2">
        <v>214749000</v>
      </c>
      <c r="E16" s="2">
        <v>214749000</v>
      </c>
      <c r="F16" s="2">
        <v>225869000</v>
      </c>
      <c r="G16" s="2">
        <v>245928000</v>
      </c>
      <c r="H16" s="2">
        <v>270801000</v>
      </c>
      <c r="I16" s="2">
        <v>294168000</v>
      </c>
      <c r="J16" s="2">
        <v>301534000</v>
      </c>
      <c r="K16" s="2">
        <v>291044000</v>
      </c>
      <c r="L16" s="2">
        <v>287445000</v>
      </c>
      <c r="M16" s="2">
        <v>289664000</v>
      </c>
      <c r="N16" s="2">
        <v>331607000</v>
      </c>
      <c r="O16" s="2">
        <v>364239000</v>
      </c>
      <c r="P16" s="2">
        <v>391122256</v>
      </c>
      <c r="Q16" s="2">
        <v>401848805</v>
      </c>
      <c r="R16" s="205">
        <v>426050398</v>
      </c>
      <c r="S16" s="205">
        <v>449306110</v>
      </c>
      <c r="T16" s="6">
        <v>422059006.57999998</v>
      </c>
      <c r="U16" s="6">
        <v>402876885</v>
      </c>
      <c r="V16" s="6">
        <v>412367379</v>
      </c>
      <c r="W16" s="6">
        <v>450573075</v>
      </c>
      <c r="X16" s="6">
        <v>515918309</v>
      </c>
      <c r="Y16" s="6">
        <v>557131902</v>
      </c>
      <c r="Z16" s="6">
        <v>545490622</v>
      </c>
      <c r="AA16" s="6">
        <v>522595016</v>
      </c>
      <c r="AB16" s="6">
        <v>490421705</v>
      </c>
      <c r="AC16" s="6">
        <v>493448384</v>
      </c>
      <c r="AD16" s="6">
        <v>499666172</v>
      </c>
      <c r="AE16" s="6">
        <v>504443588</v>
      </c>
      <c r="AF16" s="263">
        <v>230799000</v>
      </c>
      <c r="AG16" s="35">
        <v>243495303</v>
      </c>
      <c r="AH16" s="35">
        <v>256590698</v>
      </c>
      <c r="AI16" s="35">
        <v>241755374.57999998</v>
      </c>
      <c r="AJ16" s="35">
        <v>228836883</v>
      </c>
      <c r="AK16" s="35">
        <v>232822015</v>
      </c>
      <c r="AL16" s="35">
        <v>257058670</v>
      </c>
      <c r="AM16" s="35">
        <v>286294248</v>
      </c>
      <c r="AN16" s="205">
        <v>307054391</v>
      </c>
      <c r="AO16" s="260">
        <v>299906563</v>
      </c>
      <c r="AP16" s="260">
        <v>288139684</v>
      </c>
      <c r="AQ16" s="6">
        <v>266472845</v>
      </c>
      <c r="AR16" s="6">
        <v>269111229</v>
      </c>
      <c r="AS16" s="6">
        <v>272476945</v>
      </c>
      <c r="AT16" s="6">
        <v>275002023</v>
      </c>
      <c r="AU16" s="267" t="s">
        <v>16</v>
      </c>
      <c r="AV16" s="35" t="s">
        <v>16</v>
      </c>
      <c r="AW16" s="269" t="s">
        <v>16</v>
      </c>
      <c r="AX16" s="35" t="s">
        <v>16</v>
      </c>
      <c r="AY16" s="35" t="s">
        <v>16</v>
      </c>
      <c r="AZ16" s="35" t="s">
        <v>16</v>
      </c>
      <c r="BA16" s="35" t="s">
        <v>16</v>
      </c>
      <c r="BB16" s="35" t="s">
        <v>16</v>
      </c>
      <c r="BC16" s="35" t="s">
        <v>16</v>
      </c>
      <c r="BD16" s="35" t="s">
        <v>16</v>
      </c>
      <c r="BE16" s="35" t="s">
        <v>16</v>
      </c>
      <c r="BF16" s="35" t="s">
        <v>16</v>
      </c>
      <c r="BG16" s="35" t="s">
        <v>16</v>
      </c>
      <c r="BH16" s="35" t="s">
        <v>16</v>
      </c>
      <c r="BI16" s="35" t="s">
        <v>16</v>
      </c>
      <c r="BJ16" s="267">
        <v>42024073</v>
      </c>
      <c r="BK16" s="35">
        <v>44456738</v>
      </c>
      <c r="BL16" s="269">
        <v>46292366</v>
      </c>
      <c r="BM16" s="269">
        <v>42655300</v>
      </c>
      <c r="BN16" s="35">
        <v>40763572</v>
      </c>
      <c r="BO16" s="35">
        <v>42256593</v>
      </c>
      <c r="BP16" s="35">
        <v>79073084</v>
      </c>
      <c r="BQ16" s="35">
        <v>88447982</v>
      </c>
      <c r="BR16" s="35">
        <v>99408393</v>
      </c>
      <c r="BS16" s="35">
        <v>95697230</v>
      </c>
      <c r="BT16" s="2">
        <v>91553804</v>
      </c>
      <c r="BU16" s="6">
        <v>87577035</v>
      </c>
      <c r="BV16" s="6">
        <v>88450240</v>
      </c>
      <c r="BW16" s="6">
        <v>89577146</v>
      </c>
      <c r="BX16" s="6">
        <v>90451946</v>
      </c>
      <c r="BY16" s="263">
        <v>49558985</v>
      </c>
      <c r="BZ16" s="35">
        <v>52354378</v>
      </c>
      <c r="CA16" s="269">
        <v>34727154</v>
      </c>
      <c r="CB16" s="269">
        <v>31906592</v>
      </c>
      <c r="CC16" s="35">
        <v>30545526</v>
      </c>
      <c r="CD16" s="35">
        <v>31552246</v>
      </c>
      <c r="CE16" s="35">
        <v>33664787</v>
      </c>
      <c r="CF16" s="35" t="s">
        <v>16</v>
      </c>
      <c r="CG16" s="35" t="s">
        <v>16</v>
      </c>
      <c r="CH16" s="35" t="s">
        <v>16</v>
      </c>
      <c r="CI16" s="35" t="s">
        <v>16</v>
      </c>
      <c r="CJ16" s="35" t="s">
        <v>16</v>
      </c>
      <c r="CK16" s="722">
        <v>18477200</v>
      </c>
      <c r="CL16" s="35">
        <v>18702428</v>
      </c>
      <c r="CM16" s="35">
        <v>18844628</v>
      </c>
      <c r="CN16" s="263">
        <v>55801623</v>
      </c>
      <c r="CO16" s="35">
        <v>59960464</v>
      </c>
      <c r="CP16" s="35">
        <v>83712686</v>
      </c>
      <c r="CQ16" s="35">
        <v>77693073</v>
      </c>
      <c r="CR16" s="35">
        <v>74378855</v>
      </c>
      <c r="CS16" s="35">
        <v>93452865</v>
      </c>
      <c r="CT16" s="35">
        <v>101341226</v>
      </c>
      <c r="CU16" s="35">
        <v>112606276</v>
      </c>
      <c r="CV16" s="35">
        <v>120142639</v>
      </c>
      <c r="CW16" s="35">
        <v>119915435</v>
      </c>
      <c r="CX16" s="205">
        <v>114174888</v>
      </c>
      <c r="CY16" s="6">
        <v>108576706</v>
      </c>
      <c r="CZ16" s="721">
        <v>89315296</v>
      </c>
      <c r="DA16" s="2">
        <v>90436271</v>
      </c>
      <c r="DB16" s="6">
        <v>91278671</v>
      </c>
      <c r="DC16" s="263">
        <v>23665124</v>
      </c>
      <c r="DD16" s="35">
        <v>25783515</v>
      </c>
      <c r="DE16" s="35">
        <v>27983206</v>
      </c>
      <c r="DF16" s="22">
        <v>28048667</v>
      </c>
      <c r="DG16" s="35">
        <v>28352049</v>
      </c>
      <c r="DH16" s="35">
        <v>12283660</v>
      </c>
      <c r="DI16" s="35">
        <v>13100095</v>
      </c>
      <c r="DJ16" s="35">
        <v>28569803</v>
      </c>
      <c r="DK16" s="35">
        <v>30526479</v>
      </c>
      <c r="DL16" s="35">
        <v>29971394</v>
      </c>
      <c r="DM16" s="205">
        <v>28726640</v>
      </c>
      <c r="DN16" s="6">
        <v>27795119</v>
      </c>
      <c r="DO16" s="6">
        <v>28094419</v>
      </c>
      <c r="DP16" s="6">
        <v>28473382</v>
      </c>
      <c r="DQ16" s="6">
        <v>28866320</v>
      </c>
      <c r="DR16" s="268">
        <v>96223366</v>
      </c>
      <c r="DS16" s="35">
        <v>139266811</v>
      </c>
      <c r="DT16" s="35">
        <v>149904297</v>
      </c>
      <c r="DU16" s="35">
        <v>157446385</v>
      </c>
      <c r="DV16" s="22">
        <v>145107319</v>
      </c>
      <c r="DW16" s="35">
        <v>138782446</v>
      </c>
      <c r="DX16" s="35">
        <v>143168441</v>
      </c>
      <c r="DY16" s="35">
        <v>154221912</v>
      </c>
      <c r="DZ16" s="35">
        <v>168946121</v>
      </c>
      <c r="EA16" s="35">
        <v>179947515</v>
      </c>
      <c r="EB16" s="35">
        <v>178877632</v>
      </c>
      <c r="EC16" s="205">
        <v>172701903</v>
      </c>
      <c r="ED16" s="6">
        <v>165322138</v>
      </c>
      <c r="EE16" s="721">
        <v>166822874</v>
      </c>
      <c r="EF16" s="6">
        <v>169297861</v>
      </c>
      <c r="EG16" s="6">
        <v>172855358</v>
      </c>
      <c r="EH16" s="267">
        <v>12168919</v>
      </c>
      <c r="EI16" s="22">
        <v>11588909</v>
      </c>
      <c r="EJ16" s="35">
        <v>11094552</v>
      </c>
      <c r="EK16" s="35">
        <v>11348514</v>
      </c>
      <c r="EL16" s="35">
        <v>12352510</v>
      </c>
      <c r="EM16" s="35" t="s">
        <v>16</v>
      </c>
      <c r="EN16" s="35">
        <v>15280028</v>
      </c>
      <c r="EO16" s="35">
        <v>15399432</v>
      </c>
      <c r="EP16" s="205">
        <v>14784510</v>
      </c>
      <c r="EQ16" s="6">
        <v>24860284</v>
      </c>
      <c r="ER16" s="6">
        <v>25103102</v>
      </c>
      <c r="ES16" s="6">
        <v>25495294</v>
      </c>
      <c r="ET16" s="6">
        <v>26216443</v>
      </c>
      <c r="EU16" s="267">
        <v>50396925</v>
      </c>
      <c r="EV16" s="22">
        <v>46437375</v>
      </c>
      <c r="EW16" s="35">
        <v>44456457</v>
      </c>
      <c r="EX16" s="35">
        <v>45928750</v>
      </c>
      <c r="EY16" s="35">
        <v>49947644</v>
      </c>
      <c r="EZ16" s="35">
        <v>60613056</v>
      </c>
      <c r="FA16" s="2">
        <v>64145948</v>
      </c>
      <c r="FB16" s="35">
        <v>63931101</v>
      </c>
      <c r="FC16" s="205">
        <v>61877897</v>
      </c>
      <c r="FD16" s="6">
        <v>79689759</v>
      </c>
      <c r="FE16" s="6">
        <v>80429825</v>
      </c>
      <c r="FF16" s="6">
        <v>81664213</v>
      </c>
      <c r="FG16" s="6">
        <v>83382210</v>
      </c>
      <c r="FH16" s="267">
        <v>50112016</v>
      </c>
      <c r="FI16" s="22">
        <v>46211193</v>
      </c>
      <c r="FJ16" s="35">
        <v>44239925</v>
      </c>
      <c r="FK16" s="35">
        <v>45529427</v>
      </c>
      <c r="FL16" s="35">
        <v>48399500</v>
      </c>
      <c r="FM16" s="35">
        <v>56897353</v>
      </c>
      <c r="FN16" s="35">
        <v>44657789</v>
      </c>
      <c r="FO16" s="35">
        <v>44477497</v>
      </c>
      <c r="FP16" s="205">
        <v>43028480</v>
      </c>
      <c r="FQ16" s="6">
        <v>9738698</v>
      </c>
      <c r="FR16" s="6">
        <v>16027917</v>
      </c>
      <c r="FS16" s="6">
        <v>16273057</v>
      </c>
      <c r="FT16" s="6">
        <v>16781381</v>
      </c>
      <c r="FU16" s="267">
        <v>44768525</v>
      </c>
      <c r="FV16" s="22">
        <v>40869842</v>
      </c>
      <c r="FW16" s="35">
        <v>38991512</v>
      </c>
      <c r="FX16" s="35">
        <v>40361750</v>
      </c>
      <c r="FY16" s="35">
        <v>43522258</v>
      </c>
      <c r="FZ16" s="35">
        <v>51435712</v>
      </c>
      <c r="GA16" s="35">
        <v>55863750</v>
      </c>
      <c r="GB16" s="35">
        <v>55069602</v>
      </c>
      <c r="GC16" s="205">
        <v>53011016</v>
      </c>
      <c r="GD16" s="6">
        <v>51033397</v>
      </c>
      <c r="GE16" s="721">
        <v>45262030</v>
      </c>
      <c r="GF16" s="6">
        <v>45865297</v>
      </c>
      <c r="GG16" s="6">
        <v>46475324</v>
      </c>
      <c r="GH16" s="268"/>
      <c r="GI16" s="35" t="s">
        <v>95</v>
      </c>
      <c r="GJ16" s="35" t="s">
        <v>96</v>
      </c>
      <c r="GK16" s="35" t="s">
        <v>97</v>
      </c>
      <c r="GL16" s="35" t="s">
        <v>98</v>
      </c>
      <c r="GM16" s="35" t="s">
        <v>16</v>
      </c>
      <c r="GN16" s="35" t="s">
        <v>16</v>
      </c>
      <c r="GO16" s="35" t="s">
        <v>16</v>
      </c>
      <c r="GP16" s="35" t="s">
        <v>16</v>
      </c>
      <c r="GQ16" s="35">
        <v>0</v>
      </c>
      <c r="GR16" s="205">
        <v>106763613</v>
      </c>
      <c r="GS16" s="6">
        <v>105854928</v>
      </c>
      <c r="GT16" s="6">
        <v>102098746</v>
      </c>
      <c r="GU16" s="6">
        <v>99627565</v>
      </c>
      <c r="GV16" s="6">
        <v>99442818</v>
      </c>
      <c r="GW16" s="267" t="s">
        <v>16</v>
      </c>
      <c r="GX16" s="35" t="s">
        <v>16</v>
      </c>
      <c r="GY16" s="35" t="s">
        <v>99</v>
      </c>
      <c r="GZ16" s="35" t="s">
        <v>16</v>
      </c>
      <c r="HA16" s="35" t="s">
        <v>16</v>
      </c>
      <c r="HB16" s="35" t="s">
        <v>16</v>
      </c>
      <c r="HC16" s="35" t="s">
        <v>16</v>
      </c>
      <c r="HD16" s="267" t="s">
        <v>43</v>
      </c>
      <c r="HE16" s="205">
        <v>22691179</v>
      </c>
      <c r="HF16" s="6">
        <v>15446064</v>
      </c>
      <c r="HG16" s="6">
        <v>14206004</v>
      </c>
      <c r="HH16" s="6">
        <v>14280861</v>
      </c>
      <c r="HI16" s="6">
        <v>13930748</v>
      </c>
      <c r="HJ16" s="267" t="s">
        <v>43</v>
      </c>
      <c r="HK16" s="35" t="s">
        <v>97</v>
      </c>
      <c r="HL16" s="35" t="s">
        <v>97</v>
      </c>
      <c r="HM16" s="35" t="s">
        <v>16</v>
      </c>
      <c r="HN16" s="35" t="s">
        <v>16</v>
      </c>
      <c r="HO16" s="35" t="s">
        <v>16</v>
      </c>
      <c r="HP16" s="35" t="s">
        <v>16</v>
      </c>
      <c r="HQ16" s="35" t="s">
        <v>16</v>
      </c>
      <c r="HR16" s="205">
        <v>84072434</v>
      </c>
      <c r="HS16" s="6">
        <v>90408864</v>
      </c>
      <c r="HT16" s="6">
        <v>87892742</v>
      </c>
      <c r="HU16" s="137">
        <v>85346704</v>
      </c>
      <c r="HV16" s="137">
        <v>85512070</v>
      </c>
      <c r="HW16" s="137"/>
      <c r="HX16" s="137"/>
      <c r="HY16" s="137"/>
      <c r="HZ16" s="137"/>
      <c r="IA16" s="137"/>
      <c r="IB16" s="137"/>
      <c r="IC16" s="137"/>
      <c r="ID16" s="137"/>
      <c r="IE16" s="137"/>
    </row>
    <row r="17" spans="1:239" s="2" customFormat="1">
      <c r="A17" s="262" t="s">
        <v>10</v>
      </c>
      <c r="B17" s="262">
        <v>233373160</v>
      </c>
      <c r="C17" s="6">
        <v>256442000</v>
      </c>
      <c r="D17" s="2">
        <v>251829000</v>
      </c>
      <c r="E17" s="2">
        <v>252312000</v>
      </c>
      <c r="F17" s="2">
        <v>280251000</v>
      </c>
      <c r="G17" s="2">
        <v>299843000</v>
      </c>
      <c r="H17" s="2">
        <v>309503000</v>
      </c>
      <c r="I17" s="2">
        <v>300116000</v>
      </c>
      <c r="J17" s="2">
        <v>304473000</v>
      </c>
      <c r="K17" s="2">
        <v>306608000</v>
      </c>
      <c r="L17" s="2">
        <v>315033000</v>
      </c>
      <c r="M17" s="2">
        <v>330688000</v>
      </c>
      <c r="N17" s="2">
        <v>339781000</v>
      </c>
      <c r="O17" s="2">
        <v>355786000</v>
      </c>
      <c r="P17" s="2">
        <v>371409171</v>
      </c>
      <c r="Q17" s="2">
        <v>397186162</v>
      </c>
      <c r="R17" s="205">
        <v>427491167</v>
      </c>
      <c r="S17" s="205">
        <v>409232907</v>
      </c>
      <c r="T17" s="6">
        <v>365497120</v>
      </c>
      <c r="U17" s="6">
        <v>330619909</v>
      </c>
      <c r="V17" s="6">
        <v>341493767</v>
      </c>
      <c r="W17" s="6">
        <v>355857376</v>
      </c>
      <c r="X17" s="6">
        <v>394151508</v>
      </c>
      <c r="Y17" s="6">
        <v>410295503</v>
      </c>
      <c r="Z17" s="6">
        <v>342837981</v>
      </c>
      <c r="AA17" s="6">
        <v>305859006</v>
      </c>
      <c r="AB17" s="6">
        <v>241109542</v>
      </c>
      <c r="AC17" s="6">
        <v>232824416</v>
      </c>
      <c r="AD17" s="6">
        <v>244201484</v>
      </c>
      <c r="AE17" s="6">
        <v>248120194</v>
      </c>
      <c r="AF17" s="263">
        <v>238077197</v>
      </c>
      <c r="AG17" s="35">
        <v>254848899</v>
      </c>
      <c r="AH17" s="35">
        <v>243927861</v>
      </c>
      <c r="AI17" s="35">
        <v>217754624</v>
      </c>
      <c r="AJ17" s="35">
        <v>199261145</v>
      </c>
      <c r="AK17" s="35">
        <v>201340515</v>
      </c>
      <c r="AL17" s="35">
        <v>208590751</v>
      </c>
      <c r="AM17" s="35">
        <v>241073877</v>
      </c>
      <c r="AN17" s="205">
        <v>250027931</v>
      </c>
      <c r="AO17" s="260">
        <v>209074582</v>
      </c>
      <c r="AP17" s="260">
        <v>187156382</v>
      </c>
      <c r="AQ17" s="6">
        <v>146485677</v>
      </c>
      <c r="AR17" s="6">
        <v>142673038</v>
      </c>
      <c r="AS17" s="6">
        <v>149491430</v>
      </c>
      <c r="AT17" s="6">
        <v>151859594</v>
      </c>
      <c r="AU17" s="267" t="s">
        <v>16</v>
      </c>
      <c r="AV17" s="35" t="s">
        <v>16</v>
      </c>
      <c r="AW17" s="269" t="s">
        <v>16</v>
      </c>
      <c r="AX17" s="35" t="s">
        <v>16</v>
      </c>
      <c r="AY17" s="35" t="s">
        <v>16</v>
      </c>
      <c r="AZ17" s="35" t="s">
        <v>16</v>
      </c>
      <c r="BA17" s="35" t="s">
        <v>16</v>
      </c>
      <c r="BB17" s="35" t="s">
        <v>16</v>
      </c>
      <c r="BC17" s="35" t="s">
        <v>16</v>
      </c>
      <c r="BD17" s="35" t="s">
        <v>16</v>
      </c>
      <c r="BE17" s="35" t="s">
        <v>16</v>
      </c>
      <c r="BF17" s="35" t="s">
        <v>16</v>
      </c>
      <c r="BG17" s="35" t="s">
        <v>16</v>
      </c>
      <c r="BH17" s="35" t="s">
        <v>16</v>
      </c>
      <c r="BI17" s="35" t="s">
        <v>16</v>
      </c>
      <c r="BJ17" s="267">
        <v>23428624</v>
      </c>
      <c r="BK17" s="35">
        <v>25404503</v>
      </c>
      <c r="BL17" s="269">
        <v>24477409</v>
      </c>
      <c r="BM17" s="269">
        <v>21900504</v>
      </c>
      <c r="BN17" s="35">
        <v>19539367</v>
      </c>
      <c r="BO17" s="35">
        <v>46020335</v>
      </c>
      <c r="BP17" s="35">
        <v>48129326</v>
      </c>
      <c r="BQ17" s="35">
        <v>50869837</v>
      </c>
      <c r="BR17" s="35">
        <v>53883357</v>
      </c>
      <c r="BS17" s="35">
        <v>43893456</v>
      </c>
      <c r="BT17" s="2">
        <v>40015281</v>
      </c>
      <c r="BU17" s="6">
        <v>31984661</v>
      </c>
      <c r="BV17" s="6">
        <v>30524750</v>
      </c>
      <c r="BW17" s="6">
        <v>40996280</v>
      </c>
      <c r="BX17" s="6">
        <v>41677560</v>
      </c>
      <c r="BY17" s="263">
        <v>47846711</v>
      </c>
      <c r="BZ17" s="35">
        <v>50683725</v>
      </c>
      <c r="CA17" s="269">
        <v>48608176</v>
      </c>
      <c r="CB17" s="269">
        <v>43318417</v>
      </c>
      <c r="CC17" s="35">
        <v>38465106</v>
      </c>
      <c r="CD17" s="35">
        <v>13451497</v>
      </c>
      <c r="CE17" s="35">
        <v>15651061</v>
      </c>
      <c r="CF17" s="35">
        <v>15285183</v>
      </c>
      <c r="CG17" s="35">
        <v>16287740</v>
      </c>
      <c r="CH17" s="35">
        <v>12347148</v>
      </c>
      <c r="CI17" s="205">
        <v>11256224</v>
      </c>
      <c r="CJ17" s="205">
        <v>8992401</v>
      </c>
      <c r="CK17" s="6">
        <v>8478007</v>
      </c>
      <c r="CL17" s="35" t="s">
        <v>16</v>
      </c>
      <c r="CM17" s="35" t="s">
        <v>16</v>
      </c>
      <c r="CN17" s="263">
        <v>50044560</v>
      </c>
      <c r="CO17" s="35">
        <v>55755787</v>
      </c>
      <c r="CP17" s="35">
        <v>53235683</v>
      </c>
      <c r="CQ17" s="35">
        <v>47666195</v>
      </c>
      <c r="CR17" s="35">
        <v>42254956</v>
      </c>
      <c r="CS17" s="35">
        <v>48541711</v>
      </c>
      <c r="CT17" s="35">
        <v>61180425</v>
      </c>
      <c r="CU17" s="35">
        <v>63845090</v>
      </c>
      <c r="CV17" s="35">
        <v>65275909</v>
      </c>
      <c r="CW17" s="35">
        <v>47599418</v>
      </c>
      <c r="CX17" s="205">
        <v>40157223</v>
      </c>
      <c r="CY17" s="6">
        <v>31817715</v>
      </c>
      <c r="CZ17" s="6">
        <v>30243605</v>
      </c>
      <c r="DA17" s="6">
        <v>31767020</v>
      </c>
      <c r="DB17" s="6">
        <v>32286498</v>
      </c>
      <c r="DC17" s="263">
        <v>37789070</v>
      </c>
      <c r="DD17" s="35">
        <v>40798253</v>
      </c>
      <c r="DE17" s="35">
        <v>38983778</v>
      </c>
      <c r="DF17" s="22">
        <v>34857380</v>
      </c>
      <c r="DG17" s="35">
        <v>31099335</v>
      </c>
      <c r="DH17" s="35">
        <v>32139709</v>
      </c>
      <c r="DI17" s="35">
        <v>22305813</v>
      </c>
      <c r="DJ17" s="35">
        <v>23077521</v>
      </c>
      <c r="DK17" s="35">
        <v>24820566</v>
      </c>
      <c r="DL17" s="35">
        <v>29923377</v>
      </c>
      <c r="DM17" s="205">
        <v>27273896</v>
      </c>
      <c r="DN17" s="6">
        <v>21829088</v>
      </c>
      <c r="DO17" s="6">
        <v>20905016</v>
      </c>
      <c r="DP17" s="6">
        <v>21946754</v>
      </c>
      <c r="DQ17" s="6">
        <v>22296542</v>
      </c>
      <c r="DR17" s="268">
        <v>125228019</v>
      </c>
      <c r="DS17" s="35">
        <v>173090589</v>
      </c>
      <c r="DT17" s="35">
        <v>185782284</v>
      </c>
      <c r="DU17" s="35">
        <v>178217238</v>
      </c>
      <c r="DV17" s="22">
        <v>157956705</v>
      </c>
      <c r="DW17" s="35">
        <v>140951285</v>
      </c>
      <c r="DX17" s="35">
        <v>146035797</v>
      </c>
      <c r="DY17" s="35">
        <v>152496944</v>
      </c>
      <c r="DZ17" s="35">
        <v>160613381</v>
      </c>
      <c r="EA17" s="35">
        <v>172468930</v>
      </c>
      <c r="EB17" s="35">
        <v>126115961</v>
      </c>
      <c r="EC17" s="205">
        <v>115538974</v>
      </c>
      <c r="ED17" s="6">
        <v>99546468</v>
      </c>
      <c r="EE17" s="6">
        <v>100788457</v>
      </c>
      <c r="EF17" s="6">
        <v>104690227</v>
      </c>
      <c r="EG17" s="6">
        <v>105969657</v>
      </c>
      <c r="EH17" s="267" t="s">
        <v>16</v>
      </c>
      <c r="EI17" s="22" t="s">
        <v>16</v>
      </c>
      <c r="EJ17" s="22" t="s">
        <v>16</v>
      </c>
      <c r="EK17" s="35">
        <v>2026215</v>
      </c>
      <c r="EL17" s="35">
        <v>2609487</v>
      </c>
      <c r="EM17" s="35">
        <v>2496807</v>
      </c>
      <c r="EN17" s="35">
        <v>2695088</v>
      </c>
      <c r="EO17" s="35" t="s">
        <v>16</v>
      </c>
      <c r="EP17" s="35" t="s">
        <v>16</v>
      </c>
      <c r="EQ17" s="35" t="s">
        <v>16</v>
      </c>
      <c r="ER17" s="35" t="s">
        <v>16</v>
      </c>
      <c r="ES17" s="35" t="s">
        <v>16</v>
      </c>
      <c r="ET17" s="35" t="s">
        <v>16</v>
      </c>
      <c r="EU17" s="267">
        <v>70427579</v>
      </c>
      <c r="EV17" s="22">
        <v>62373572</v>
      </c>
      <c r="EW17" s="35">
        <v>55594357</v>
      </c>
      <c r="EX17" s="35">
        <v>58189454</v>
      </c>
      <c r="EY17" s="35">
        <v>60567428</v>
      </c>
      <c r="EZ17" s="35">
        <v>62397553</v>
      </c>
      <c r="FA17" s="2">
        <v>67634261</v>
      </c>
      <c r="FB17" s="35">
        <v>49801166</v>
      </c>
      <c r="FC17" s="205">
        <v>45674736</v>
      </c>
      <c r="FD17" s="6">
        <v>52067030</v>
      </c>
      <c r="FE17" s="6">
        <v>65158716</v>
      </c>
      <c r="FF17" s="6">
        <v>67950750</v>
      </c>
      <c r="FG17" s="6">
        <v>69080578</v>
      </c>
      <c r="FH17" s="267">
        <v>66641440</v>
      </c>
      <c r="FI17" s="22">
        <v>59141345</v>
      </c>
      <c r="FJ17" s="35">
        <v>57989612</v>
      </c>
      <c r="FK17" s="35">
        <v>60238810</v>
      </c>
      <c r="FL17" s="35">
        <v>62878170</v>
      </c>
      <c r="FM17" s="35">
        <v>68341697</v>
      </c>
      <c r="FN17" s="35">
        <v>78127762</v>
      </c>
      <c r="FO17" s="35">
        <v>57876695</v>
      </c>
      <c r="FP17" s="205">
        <v>53185553</v>
      </c>
      <c r="FQ17" s="6">
        <v>33459274</v>
      </c>
      <c r="FR17" s="6">
        <v>21967524</v>
      </c>
      <c r="FS17" s="6">
        <v>22886348</v>
      </c>
      <c r="FT17" s="6">
        <v>23243323</v>
      </c>
      <c r="FU17" s="267">
        <v>41148219</v>
      </c>
      <c r="FV17" s="22">
        <v>36441788</v>
      </c>
      <c r="FW17" s="35">
        <v>27367316</v>
      </c>
      <c r="FX17" s="35">
        <v>25581318</v>
      </c>
      <c r="FY17" s="35">
        <v>26441859</v>
      </c>
      <c r="FZ17" s="35">
        <v>27377324</v>
      </c>
      <c r="GA17" s="35">
        <v>24011819</v>
      </c>
      <c r="GB17" s="35">
        <v>18438100</v>
      </c>
      <c r="GC17" s="205">
        <v>16678685</v>
      </c>
      <c r="GD17" s="6">
        <v>14020164</v>
      </c>
      <c r="GE17" s="6">
        <v>13662217</v>
      </c>
      <c r="GF17" s="6">
        <v>13853129</v>
      </c>
      <c r="GG17" s="6">
        <v>13645756</v>
      </c>
      <c r="GH17" s="268" t="s">
        <v>16</v>
      </c>
      <c r="GI17" s="35" t="s">
        <v>16</v>
      </c>
      <c r="GJ17" s="35" t="s">
        <v>16</v>
      </c>
      <c r="GK17" s="35" t="s">
        <v>16</v>
      </c>
      <c r="GL17" s="35" t="s">
        <v>16</v>
      </c>
      <c r="GM17" s="35" t="s">
        <v>16</v>
      </c>
      <c r="GN17" s="35" t="s">
        <v>16</v>
      </c>
      <c r="GO17" s="35" t="s">
        <v>16</v>
      </c>
      <c r="GP17" s="35" t="s">
        <v>16</v>
      </c>
      <c r="GQ17" s="35" t="s">
        <v>16</v>
      </c>
      <c r="GR17" s="35" t="s">
        <v>16</v>
      </c>
      <c r="GS17" s="35" t="s">
        <v>16</v>
      </c>
      <c r="GT17" s="35" t="s">
        <v>16</v>
      </c>
      <c r="GU17" s="35" t="s">
        <v>16</v>
      </c>
      <c r="GV17" s="35" t="s">
        <v>16</v>
      </c>
      <c r="GW17" s="267" t="s">
        <v>16</v>
      </c>
      <c r="GX17" s="35" t="s">
        <v>16</v>
      </c>
      <c r="GY17" s="35" t="s">
        <v>16</v>
      </c>
      <c r="GZ17" s="35" t="s">
        <v>16</v>
      </c>
      <c r="HA17" s="35" t="s">
        <v>16</v>
      </c>
      <c r="HB17" s="35" t="s">
        <v>16</v>
      </c>
      <c r="HC17" s="35" t="s">
        <v>16</v>
      </c>
      <c r="HD17" s="35" t="s">
        <v>16</v>
      </c>
      <c r="HE17" s="35" t="s">
        <v>16</v>
      </c>
      <c r="HF17" s="35" t="s">
        <v>16</v>
      </c>
      <c r="HG17" s="35" t="s">
        <v>16</v>
      </c>
      <c r="HH17" s="35" t="s">
        <v>16</v>
      </c>
      <c r="HI17" s="35" t="s">
        <v>16</v>
      </c>
      <c r="HJ17" s="267" t="s">
        <v>16</v>
      </c>
      <c r="HK17" s="35" t="s">
        <v>16</v>
      </c>
      <c r="HL17" s="35" t="s">
        <v>16</v>
      </c>
      <c r="HM17" s="35" t="s">
        <v>16</v>
      </c>
      <c r="HN17" s="35" t="s">
        <v>16</v>
      </c>
      <c r="HO17" s="35" t="s">
        <v>16</v>
      </c>
      <c r="HP17" s="35" t="s">
        <v>16</v>
      </c>
      <c r="HQ17" s="35" t="s">
        <v>16</v>
      </c>
      <c r="HR17" s="35" t="s">
        <v>16</v>
      </c>
      <c r="HS17" s="35" t="s">
        <v>16</v>
      </c>
      <c r="HT17" s="35" t="s">
        <v>16</v>
      </c>
      <c r="HU17" s="35" t="s">
        <v>16</v>
      </c>
      <c r="HV17" s="35" t="s">
        <v>16</v>
      </c>
      <c r="HW17" s="137"/>
      <c r="HX17" s="137"/>
      <c r="HY17" s="137"/>
      <c r="HZ17" s="137"/>
      <c r="IA17" s="137"/>
      <c r="IB17" s="137"/>
      <c r="IC17" s="137"/>
      <c r="ID17" s="137"/>
      <c r="IE17" s="137"/>
    </row>
    <row r="18" spans="1:239" s="2" customFormat="1">
      <c r="A18" s="262" t="s">
        <v>11</v>
      </c>
      <c r="B18" s="262">
        <v>291351000</v>
      </c>
      <c r="C18" s="6">
        <v>319393000</v>
      </c>
      <c r="D18" s="2">
        <v>358962000</v>
      </c>
      <c r="E18" s="2">
        <v>370737000</v>
      </c>
      <c r="F18" s="2">
        <v>393020000</v>
      </c>
      <c r="G18" s="2">
        <v>413616000</v>
      </c>
      <c r="H18" s="2">
        <v>410464000</v>
      </c>
      <c r="I18" s="2">
        <v>392190000</v>
      </c>
      <c r="J18" s="2">
        <v>436654000</v>
      </c>
      <c r="K18" s="2">
        <v>468077000</v>
      </c>
      <c r="L18" s="2">
        <v>514078000</v>
      </c>
      <c r="M18" s="2">
        <v>515364000</v>
      </c>
      <c r="N18" s="2">
        <v>532294000</v>
      </c>
      <c r="O18" s="2">
        <v>515363000</v>
      </c>
      <c r="P18" s="2">
        <v>545209297</v>
      </c>
      <c r="Q18" s="2">
        <v>550367881</v>
      </c>
      <c r="R18" s="205">
        <v>565498081</v>
      </c>
      <c r="S18" s="205">
        <v>580148569</v>
      </c>
      <c r="T18" s="6">
        <v>594423600</v>
      </c>
      <c r="U18" s="6">
        <v>585781073.50999999</v>
      </c>
      <c r="V18" s="6">
        <v>602606220.49000001</v>
      </c>
      <c r="W18" s="6">
        <v>624790142.4313333</v>
      </c>
      <c r="X18" s="6">
        <v>669573300</v>
      </c>
      <c r="Y18" s="6">
        <v>711946300</v>
      </c>
      <c r="Z18" s="6">
        <v>662351700</v>
      </c>
      <c r="AA18" s="6">
        <v>608921718.30999994</v>
      </c>
      <c r="AB18" s="6">
        <v>720907885.63432777</v>
      </c>
      <c r="AC18" s="6">
        <v>537849181</v>
      </c>
      <c r="AD18" s="6">
        <v>558027088.87978303</v>
      </c>
      <c r="AE18" s="6">
        <v>596946691.25662875</v>
      </c>
      <c r="AF18" s="263">
        <v>156476782</v>
      </c>
      <c r="AG18" s="35">
        <v>162249111</v>
      </c>
      <c r="AH18" s="35">
        <v>165766135</v>
      </c>
      <c r="AI18" s="35">
        <v>167253200</v>
      </c>
      <c r="AJ18" s="35">
        <v>164892387.87</v>
      </c>
      <c r="AK18" s="35">
        <v>170063745.69</v>
      </c>
      <c r="AL18" s="35">
        <v>176419053.91913334</v>
      </c>
      <c r="AM18" s="35">
        <v>189618200</v>
      </c>
      <c r="AN18" s="205">
        <v>202406600</v>
      </c>
      <c r="AO18" s="260">
        <v>307071500</v>
      </c>
      <c r="AP18" s="260">
        <v>285410644</v>
      </c>
      <c r="AQ18" s="6">
        <v>337827395.13881433</v>
      </c>
      <c r="AR18" s="6">
        <v>251734240</v>
      </c>
      <c r="AS18" s="6">
        <v>261846469.7920163</v>
      </c>
      <c r="AT18" s="6">
        <v>283575889.87731534</v>
      </c>
      <c r="AU18" s="267">
        <v>98472040</v>
      </c>
      <c r="AV18" s="35">
        <v>101915480</v>
      </c>
      <c r="AW18" s="35">
        <v>103908245</v>
      </c>
      <c r="AX18" s="35">
        <v>107296500</v>
      </c>
      <c r="AY18" s="35">
        <v>105491067.955</v>
      </c>
      <c r="AZ18" s="35">
        <v>108304140.345</v>
      </c>
      <c r="BA18" s="35">
        <v>112070088.99126667</v>
      </c>
      <c r="BB18" s="35">
        <v>119405800</v>
      </c>
      <c r="BC18" s="35">
        <v>127736800</v>
      </c>
      <c r="BD18" s="35" t="s">
        <v>16</v>
      </c>
      <c r="BE18" s="35" t="s">
        <v>16</v>
      </c>
      <c r="BF18" s="35">
        <v>44986076</v>
      </c>
      <c r="BG18" s="35">
        <v>33047340</v>
      </c>
      <c r="BH18" s="35">
        <v>34167155</v>
      </c>
      <c r="BI18" s="35">
        <v>36208835</v>
      </c>
      <c r="BJ18" s="267">
        <v>197755670</v>
      </c>
      <c r="BK18" s="35">
        <v>201681950</v>
      </c>
      <c r="BL18" s="35">
        <v>208025589</v>
      </c>
      <c r="BM18" s="35">
        <v>215444800</v>
      </c>
      <c r="BN18" s="35">
        <v>212484761.22500002</v>
      </c>
      <c r="BO18" s="35">
        <v>218570291.63</v>
      </c>
      <c r="BP18" s="35">
        <v>226610787.85673332</v>
      </c>
      <c r="BQ18" s="35">
        <v>243320600</v>
      </c>
      <c r="BR18" s="35">
        <v>257216300</v>
      </c>
      <c r="BS18" s="35">
        <v>289288600</v>
      </c>
      <c r="BT18" s="205">
        <v>294396974.31</v>
      </c>
      <c r="BU18" s="6">
        <v>304001059.15269578</v>
      </c>
      <c r="BV18" s="6">
        <v>227479400</v>
      </c>
      <c r="BW18" s="6">
        <v>235379845.55668432</v>
      </c>
      <c r="BX18" s="6">
        <v>250381401.68110457</v>
      </c>
      <c r="BY18" s="263">
        <v>71440454</v>
      </c>
      <c r="BZ18" s="35">
        <v>72682154</v>
      </c>
      <c r="CA18" s="35">
        <v>74865250</v>
      </c>
      <c r="CB18" s="269">
        <v>76358400</v>
      </c>
      <c r="CC18" s="35">
        <v>75142048.219999999</v>
      </c>
      <c r="CD18" s="35">
        <v>77155173.510000005</v>
      </c>
      <c r="CE18" s="35">
        <v>79936360.816933334</v>
      </c>
      <c r="CF18" s="35">
        <v>85338900</v>
      </c>
      <c r="CG18" s="35">
        <v>90718500</v>
      </c>
      <c r="CH18" s="35">
        <v>34362800</v>
      </c>
      <c r="CI18" s="35" t="s">
        <v>16</v>
      </c>
      <c r="CJ18" s="35" t="s">
        <v>16</v>
      </c>
      <c r="CK18" s="35" t="s">
        <v>16</v>
      </c>
      <c r="CL18" s="35" t="s">
        <v>16</v>
      </c>
      <c r="CM18" s="35" t="s">
        <v>16</v>
      </c>
      <c r="CN18" s="263">
        <v>26222935</v>
      </c>
      <c r="CO18" s="35">
        <v>26969386</v>
      </c>
      <c r="CP18" s="35">
        <v>27583350</v>
      </c>
      <c r="CQ18" s="35">
        <v>28070700</v>
      </c>
      <c r="CR18" s="35">
        <v>27770808.239999998</v>
      </c>
      <c r="CS18" s="35">
        <v>28512869.315000001</v>
      </c>
      <c r="CT18" s="35">
        <v>29753850.847266667</v>
      </c>
      <c r="CU18" s="35">
        <v>31889800</v>
      </c>
      <c r="CV18" s="35">
        <v>33868100</v>
      </c>
      <c r="CW18" s="35">
        <v>31628800</v>
      </c>
      <c r="CX18" s="205">
        <v>29114100</v>
      </c>
      <c r="CY18" s="6">
        <v>34093355.342817701</v>
      </c>
      <c r="CZ18" s="6">
        <v>25588201</v>
      </c>
      <c r="DA18" s="6">
        <v>26633618.531082422</v>
      </c>
      <c r="DB18" s="6">
        <v>26780564.698208787</v>
      </c>
      <c r="DC18" s="267" t="s">
        <v>16</v>
      </c>
      <c r="DD18" s="35" t="s">
        <v>16</v>
      </c>
      <c r="DE18" s="35" t="s">
        <v>16</v>
      </c>
      <c r="DF18" s="22" t="s">
        <v>16</v>
      </c>
      <c r="DG18" s="35" t="s">
        <v>16</v>
      </c>
      <c r="DH18" s="35" t="s">
        <v>16</v>
      </c>
      <c r="DI18" s="35" t="s">
        <v>16</v>
      </c>
      <c r="DJ18" s="35" t="s">
        <v>16</v>
      </c>
      <c r="DK18" s="35" t="s">
        <v>16</v>
      </c>
      <c r="DL18" s="35" t="s">
        <v>16</v>
      </c>
      <c r="DM18" s="35" t="s">
        <v>16</v>
      </c>
      <c r="DN18" s="35" t="s">
        <v>16</v>
      </c>
      <c r="DO18" s="35" t="s">
        <v>16</v>
      </c>
      <c r="DP18" s="35" t="s">
        <v>16</v>
      </c>
      <c r="DQ18" s="35" t="s">
        <v>16</v>
      </c>
      <c r="DR18" s="268">
        <v>111780874</v>
      </c>
      <c r="DS18" s="35">
        <v>180006300</v>
      </c>
      <c r="DT18" s="35">
        <v>186039700</v>
      </c>
      <c r="DU18" s="35">
        <v>189732580</v>
      </c>
      <c r="DV18" s="22">
        <v>193720900</v>
      </c>
      <c r="DW18" s="35">
        <v>190561900</v>
      </c>
      <c r="DX18" s="35">
        <v>197305400</v>
      </c>
      <c r="DY18" s="35">
        <v>203981500</v>
      </c>
      <c r="DZ18" s="35">
        <v>218518600</v>
      </c>
      <c r="EA18" s="35">
        <v>232295900</v>
      </c>
      <c r="EB18" s="35">
        <v>221264100</v>
      </c>
      <c r="EC18" s="205">
        <v>207450531.59999999</v>
      </c>
      <c r="ED18" s="6">
        <v>235215931</v>
      </c>
      <c r="EE18" s="697">
        <v>195536720.01999998</v>
      </c>
      <c r="EF18" s="6">
        <v>202581368.69999999</v>
      </c>
      <c r="EG18" s="6">
        <v>214831336</v>
      </c>
      <c r="EH18" s="267" t="s">
        <v>16</v>
      </c>
      <c r="EI18" s="22" t="s">
        <v>16</v>
      </c>
      <c r="EJ18" s="22" t="s">
        <v>16</v>
      </c>
      <c r="EK18" s="22" t="s">
        <v>16</v>
      </c>
      <c r="EL18" s="22" t="s">
        <v>16</v>
      </c>
      <c r="EM18" s="35" t="s">
        <v>16</v>
      </c>
      <c r="EN18" s="35" t="s">
        <v>16</v>
      </c>
      <c r="EO18" s="35" t="s">
        <v>16</v>
      </c>
      <c r="EP18" s="35" t="s">
        <v>16</v>
      </c>
      <c r="EQ18" s="35" t="s">
        <v>16</v>
      </c>
      <c r="ER18" s="35" t="s">
        <v>16</v>
      </c>
      <c r="ES18" s="35" t="s">
        <v>16</v>
      </c>
      <c r="ET18" s="35" t="s">
        <v>16</v>
      </c>
      <c r="EU18" s="267">
        <v>74431912.5</v>
      </c>
      <c r="EV18" s="22">
        <v>74824700</v>
      </c>
      <c r="EW18" s="35">
        <v>73561300</v>
      </c>
      <c r="EX18" s="35">
        <v>75931500</v>
      </c>
      <c r="EY18" s="35">
        <v>78454200</v>
      </c>
      <c r="EZ18" s="35">
        <v>82826400</v>
      </c>
      <c r="FA18" s="35">
        <v>87465900</v>
      </c>
      <c r="FB18" s="35">
        <v>83330000</v>
      </c>
      <c r="FC18" s="205">
        <v>78111524</v>
      </c>
      <c r="FD18" s="6">
        <v>124696622</v>
      </c>
      <c r="FE18" s="6">
        <v>102672482</v>
      </c>
      <c r="FF18" s="6">
        <v>106286734.43097121</v>
      </c>
      <c r="FG18" s="6">
        <v>111311834.89279267</v>
      </c>
      <c r="FH18" s="267">
        <v>109262816</v>
      </c>
      <c r="FI18" s="22">
        <v>112656600</v>
      </c>
      <c r="FJ18" s="35">
        <v>110844200</v>
      </c>
      <c r="FK18" s="35">
        <v>115010100</v>
      </c>
      <c r="FL18" s="35">
        <v>118934400</v>
      </c>
      <c r="FM18" s="35">
        <v>128486400</v>
      </c>
      <c r="FN18" s="35">
        <v>137127200</v>
      </c>
      <c r="FO18" s="35">
        <v>130572400</v>
      </c>
      <c r="FP18" s="205">
        <v>122362007.59999999</v>
      </c>
      <c r="FQ18" s="6">
        <v>110519309</v>
      </c>
      <c r="FR18" s="6">
        <v>92864238.019999996</v>
      </c>
      <c r="FS18" s="6">
        <v>96294634.269028783</v>
      </c>
      <c r="FT18" s="6">
        <v>103519501.10720733</v>
      </c>
      <c r="FU18" s="267">
        <v>6037851.5</v>
      </c>
      <c r="FV18" s="22">
        <v>6239600</v>
      </c>
      <c r="FW18" s="35">
        <v>6156400</v>
      </c>
      <c r="FX18" s="35">
        <v>6363800</v>
      </c>
      <c r="FY18" s="35">
        <v>6592900</v>
      </c>
      <c r="FZ18" s="35">
        <v>7205800</v>
      </c>
      <c r="GA18" s="35">
        <v>7702800</v>
      </c>
      <c r="GB18" s="35">
        <v>7361700</v>
      </c>
      <c r="GC18" s="205">
        <v>6977000</v>
      </c>
      <c r="GD18" s="22" t="s">
        <v>16</v>
      </c>
      <c r="GE18" s="22" t="s">
        <v>16</v>
      </c>
      <c r="GF18" s="22" t="s">
        <v>16</v>
      </c>
      <c r="GG18" s="22" t="s">
        <v>16</v>
      </c>
      <c r="GH18" s="268">
        <v>36589360</v>
      </c>
      <c r="GI18" s="35">
        <v>39749000</v>
      </c>
      <c r="GJ18" s="35">
        <v>40569400</v>
      </c>
      <c r="GK18" s="35">
        <v>42576200</v>
      </c>
      <c r="GL18" s="35">
        <v>41805600</v>
      </c>
      <c r="GM18" s="35">
        <v>44188800</v>
      </c>
      <c r="GN18" s="35">
        <v>44804200</v>
      </c>
      <c r="GO18" s="35">
        <v>50322500</v>
      </c>
      <c r="GP18" s="35">
        <v>53607000</v>
      </c>
      <c r="GQ18" s="35">
        <v>50872900</v>
      </c>
      <c r="GR18" s="205">
        <v>49657300</v>
      </c>
      <c r="GS18" s="6">
        <v>54452800</v>
      </c>
      <c r="GT18" s="6">
        <v>52970300</v>
      </c>
      <c r="GU18" s="6">
        <v>54814900</v>
      </c>
      <c r="GV18" s="6">
        <v>57575900</v>
      </c>
      <c r="GW18" s="267" t="s">
        <v>16</v>
      </c>
      <c r="GX18" s="35">
        <v>3348200</v>
      </c>
      <c r="GY18" s="35">
        <v>3287600</v>
      </c>
      <c r="GZ18" s="35" t="s">
        <v>16</v>
      </c>
      <c r="HA18" s="35" t="s">
        <v>16</v>
      </c>
      <c r="HB18" s="35" t="s">
        <v>16</v>
      </c>
      <c r="HC18" s="35" t="s">
        <v>16</v>
      </c>
      <c r="HD18" s="35" t="s">
        <v>16</v>
      </c>
      <c r="HE18" s="35" t="s">
        <v>16</v>
      </c>
      <c r="HF18" s="35" t="s">
        <v>16</v>
      </c>
      <c r="HG18" s="722">
        <v>3116500</v>
      </c>
      <c r="HH18" s="35">
        <v>3225100</v>
      </c>
      <c r="HI18" s="35">
        <v>3387500</v>
      </c>
      <c r="HJ18" s="267">
        <v>37379000</v>
      </c>
      <c r="HK18" s="35">
        <v>39228000</v>
      </c>
      <c r="HL18" s="35">
        <v>38518000</v>
      </c>
      <c r="HM18" s="35">
        <v>44188800</v>
      </c>
      <c r="HN18" s="35">
        <v>44804200</v>
      </c>
      <c r="HO18" s="35">
        <v>50322500</v>
      </c>
      <c r="HP18" s="35">
        <v>53607000</v>
      </c>
      <c r="HQ18" s="35">
        <v>50872900</v>
      </c>
      <c r="HR18" s="205">
        <v>49657300</v>
      </c>
      <c r="HS18" s="6">
        <v>54452800</v>
      </c>
      <c r="HT18" s="721">
        <v>49853800</v>
      </c>
      <c r="HU18" s="137">
        <v>51589800</v>
      </c>
      <c r="HV18" s="137">
        <v>54188400</v>
      </c>
      <c r="HW18" s="137"/>
      <c r="HX18" s="137"/>
      <c r="HY18" s="137"/>
      <c r="HZ18" s="137"/>
      <c r="IA18" s="137"/>
      <c r="IB18" s="137"/>
      <c r="IC18" s="137"/>
      <c r="ID18" s="137"/>
      <c r="IE18" s="137"/>
    </row>
    <row r="19" spans="1:239" s="2" customFormat="1">
      <c r="A19" s="262" t="s">
        <v>12</v>
      </c>
      <c r="B19" s="262">
        <v>1204838224</v>
      </c>
      <c r="C19" s="6">
        <v>1235810000</v>
      </c>
      <c r="D19" s="2">
        <v>1176100000</v>
      </c>
      <c r="E19" s="2">
        <v>1004810000</v>
      </c>
      <c r="F19" s="2">
        <v>1269923000</v>
      </c>
      <c r="G19" s="2">
        <v>1403803000</v>
      </c>
      <c r="H19" s="2">
        <v>1453229000</v>
      </c>
      <c r="I19" s="2">
        <v>1606510000</v>
      </c>
      <c r="J19" s="2">
        <v>1618998000</v>
      </c>
      <c r="K19" s="2">
        <v>1699980000</v>
      </c>
      <c r="L19" s="2">
        <v>1643935000</v>
      </c>
      <c r="M19" s="2">
        <v>1768640000</v>
      </c>
      <c r="N19" s="2">
        <v>1778202000</v>
      </c>
      <c r="O19" s="2">
        <v>1891283000</v>
      </c>
      <c r="P19" s="2">
        <v>1874025087</v>
      </c>
      <c r="Q19" s="2">
        <v>2096696768</v>
      </c>
      <c r="R19" s="205">
        <v>2157200630</v>
      </c>
      <c r="S19" s="205">
        <v>2380174143</v>
      </c>
      <c r="T19" s="6">
        <v>2379508992</v>
      </c>
      <c r="U19" s="6">
        <v>2354926094</v>
      </c>
      <c r="V19" s="6">
        <v>2338713791</v>
      </c>
      <c r="W19" s="6">
        <v>2528789627</v>
      </c>
      <c r="X19" s="6">
        <v>2555659315</v>
      </c>
      <c r="Y19" s="6">
        <v>2786105340</v>
      </c>
      <c r="Z19" s="6">
        <v>2811006963</v>
      </c>
      <c r="AA19" s="6">
        <v>2988120542</v>
      </c>
      <c r="AB19" s="6">
        <v>2895694946</v>
      </c>
      <c r="AC19" s="721">
        <v>2677270967</v>
      </c>
      <c r="AD19" s="6">
        <v>2629592182</v>
      </c>
      <c r="AE19" s="6">
        <v>2867297551</v>
      </c>
      <c r="AF19" s="263">
        <v>1032730966</v>
      </c>
      <c r="AG19" s="35">
        <v>1089402590</v>
      </c>
      <c r="AH19" s="35">
        <v>1171314099</v>
      </c>
      <c r="AI19" s="35">
        <v>1165400401</v>
      </c>
      <c r="AJ19" s="35">
        <v>1162206236</v>
      </c>
      <c r="AK19" s="35">
        <v>1153966699</v>
      </c>
      <c r="AL19" s="35">
        <v>1219150364</v>
      </c>
      <c r="AM19" s="165">
        <v>1305096669</v>
      </c>
      <c r="AN19" s="206">
        <v>1539180583</v>
      </c>
      <c r="AO19" s="260">
        <v>1566631964</v>
      </c>
      <c r="AP19" s="260">
        <v>1643132438</v>
      </c>
      <c r="AQ19" s="6">
        <v>1633125007</v>
      </c>
      <c r="AR19" s="721">
        <v>1516082144</v>
      </c>
      <c r="AS19" s="6">
        <v>1501388942</v>
      </c>
      <c r="AT19" s="6">
        <v>1641376187</v>
      </c>
      <c r="AU19" s="267">
        <v>193160942</v>
      </c>
      <c r="AV19" s="35">
        <v>197671394</v>
      </c>
      <c r="AW19" s="35">
        <v>225542209</v>
      </c>
      <c r="AX19" s="35">
        <v>225436206</v>
      </c>
      <c r="AY19" s="35">
        <v>216086362</v>
      </c>
      <c r="AZ19" s="35">
        <v>214643971</v>
      </c>
      <c r="BA19" s="35">
        <v>236901584</v>
      </c>
      <c r="BB19" s="35">
        <v>170857426</v>
      </c>
      <c r="BC19" s="35">
        <v>152959366</v>
      </c>
      <c r="BD19" s="2">
        <v>257858176</v>
      </c>
      <c r="BE19" s="206">
        <v>274500240</v>
      </c>
      <c r="BF19" s="6">
        <v>254222207</v>
      </c>
      <c r="BG19" s="6">
        <v>242837438</v>
      </c>
      <c r="BH19" s="6">
        <v>242934494</v>
      </c>
      <c r="BI19" s="6">
        <v>264406409</v>
      </c>
      <c r="BJ19" s="267">
        <v>727896831</v>
      </c>
      <c r="BK19" s="35">
        <v>730947837</v>
      </c>
      <c r="BL19" s="35">
        <v>860487612</v>
      </c>
      <c r="BM19" s="35">
        <v>863366780</v>
      </c>
      <c r="BN19" s="35">
        <v>851806559</v>
      </c>
      <c r="BO19" s="35">
        <v>844840052</v>
      </c>
      <c r="BP19" s="35">
        <v>934916335</v>
      </c>
      <c r="BQ19" s="35">
        <v>940311849</v>
      </c>
      <c r="BR19" s="35">
        <v>932749761</v>
      </c>
      <c r="BS19" s="35">
        <v>854005682</v>
      </c>
      <c r="BT19" s="206">
        <v>961029517</v>
      </c>
      <c r="BU19" s="6">
        <v>925661576</v>
      </c>
      <c r="BV19" s="721">
        <v>823949738</v>
      </c>
      <c r="BW19" s="6">
        <v>792610486</v>
      </c>
      <c r="BX19" s="6">
        <v>847598534</v>
      </c>
      <c r="BY19" s="263">
        <v>81233260</v>
      </c>
      <c r="BZ19" s="35">
        <v>81232900</v>
      </c>
      <c r="CA19" s="35">
        <v>67373973</v>
      </c>
      <c r="CB19" s="269">
        <v>69110144</v>
      </c>
      <c r="CC19" s="35">
        <v>68259071</v>
      </c>
      <c r="CD19" s="35">
        <v>68479421</v>
      </c>
      <c r="CE19" s="35">
        <v>75336920</v>
      </c>
      <c r="CF19" s="35">
        <v>76442483</v>
      </c>
      <c r="CG19" s="35">
        <v>91025566</v>
      </c>
      <c r="CH19" s="35">
        <v>77981581</v>
      </c>
      <c r="CI19" s="206">
        <v>51612658</v>
      </c>
      <c r="CJ19" s="206">
        <v>27809114</v>
      </c>
      <c r="CK19" s="721">
        <v>37997613</v>
      </c>
      <c r="CL19" s="6">
        <v>37567738</v>
      </c>
      <c r="CM19" s="6">
        <v>46009871</v>
      </c>
      <c r="CN19" s="263">
        <v>22832956</v>
      </c>
      <c r="CO19" s="35">
        <v>22468584</v>
      </c>
      <c r="CP19" s="35">
        <v>17381125</v>
      </c>
      <c r="CQ19" s="35">
        <v>16943911</v>
      </c>
      <c r="CR19" s="35">
        <v>18841121</v>
      </c>
      <c r="CS19" s="35">
        <v>18916399</v>
      </c>
      <c r="CT19" s="35">
        <v>49337961</v>
      </c>
      <c r="CU19" s="35">
        <v>49682824</v>
      </c>
      <c r="CV19" s="35">
        <v>55474382</v>
      </c>
      <c r="CW19" s="35">
        <v>39763367</v>
      </c>
      <c r="CX19" s="206">
        <v>42328592</v>
      </c>
      <c r="CY19" s="6">
        <v>40507722</v>
      </c>
      <c r="CZ19" s="721">
        <v>41740104</v>
      </c>
      <c r="DA19" s="6">
        <v>40354866</v>
      </c>
      <c r="DB19" s="6">
        <v>52203619</v>
      </c>
      <c r="DC19" s="263">
        <v>34721000</v>
      </c>
      <c r="DD19" s="35">
        <v>35477325</v>
      </c>
      <c r="DE19" s="35">
        <v>38075125</v>
      </c>
      <c r="DF19" s="22">
        <v>39251550</v>
      </c>
      <c r="DG19" s="35">
        <v>37726745</v>
      </c>
      <c r="DH19" s="35">
        <v>37867249</v>
      </c>
      <c r="DI19" s="35">
        <v>13146463</v>
      </c>
      <c r="DJ19" s="35">
        <v>13268064</v>
      </c>
      <c r="DK19" s="35">
        <v>14715682</v>
      </c>
      <c r="DL19" s="35">
        <v>14766193</v>
      </c>
      <c r="DM19" s="206">
        <v>15517097</v>
      </c>
      <c r="DN19" s="6">
        <v>14369320</v>
      </c>
      <c r="DO19" s="6">
        <v>14663930</v>
      </c>
      <c r="DP19" s="6">
        <v>14735656</v>
      </c>
      <c r="DQ19" s="6">
        <v>15702931</v>
      </c>
      <c r="DR19" s="268">
        <v>774824630</v>
      </c>
      <c r="DS19" s="35">
        <v>962210853</v>
      </c>
      <c r="DT19" s="35">
        <v>970425642</v>
      </c>
      <c r="DU19" s="35">
        <v>1073269672</v>
      </c>
      <c r="DV19" s="22">
        <v>1028586135</v>
      </c>
      <c r="DW19" s="35">
        <v>1028045855</v>
      </c>
      <c r="DX19" s="35">
        <v>1023960031</v>
      </c>
      <c r="DY19" s="35">
        <v>1103570504.3899999</v>
      </c>
      <c r="DZ19" s="35">
        <v>1140290329</v>
      </c>
      <c r="EA19" s="35">
        <v>1301573405</v>
      </c>
      <c r="EB19" s="35">
        <v>1053519459</v>
      </c>
      <c r="EC19" s="206">
        <v>1298852251</v>
      </c>
      <c r="ED19" s="6">
        <v>1224460550</v>
      </c>
      <c r="EE19" s="721">
        <v>1129320549</v>
      </c>
      <c r="EF19" s="6">
        <v>1128794329</v>
      </c>
      <c r="EG19" s="6">
        <v>1270405607</v>
      </c>
      <c r="EH19" s="267" t="s">
        <v>16</v>
      </c>
      <c r="EI19" s="22" t="s">
        <v>16</v>
      </c>
      <c r="EJ19" s="22" t="s">
        <v>16</v>
      </c>
      <c r="EK19" s="22" t="s">
        <v>16</v>
      </c>
      <c r="EL19" s="22" t="s">
        <v>16</v>
      </c>
      <c r="EM19" s="35" t="s">
        <v>16</v>
      </c>
      <c r="EN19" s="35" t="s">
        <v>16</v>
      </c>
      <c r="EO19" s="35">
        <v>46480032</v>
      </c>
      <c r="EP19" s="206">
        <v>60002459</v>
      </c>
      <c r="EQ19" s="6">
        <v>56597025</v>
      </c>
      <c r="ER19" s="721">
        <v>53734547</v>
      </c>
      <c r="ES19" s="6">
        <v>54084556</v>
      </c>
      <c r="ET19" s="6">
        <v>57442705</v>
      </c>
      <c r="EU19" s="267">
        <v>519683180</v>
      </c>
      <c r="EV19" s="22">
        <v>497576162</v>
      </c>
      <c r="EW19" s="35">
        <v>511862226</v>
      </c>
      <c r="EX19" s="35">
        <v>510302983</v>
      </c>
      <c r="EY19" s="35">
        <v>555905076.68999994</v>
      </c>
      <c r="EZ19" s="35">
        <v>588050552</v>
      </c>
      <c r="FA19" s="35">
        <v>688266521</v>
      </c>
      <c r="FB19" s="35">
        <v>518353132</v>
      </c>
      <c r="FC19" s="206">
        <v>660430004</v>
      </c>
      <c r="FD19" s="6">
        <v>677781038</v>
      </c>
      <c r="FE19" s="721">
        <v>634909017</v>
      </c>
      <c r="FF19" s="6">
        <v>637104432</v>
      </c>
      <c r="FG19" s="6">
        <v>646625847</v>
      </c>
      <c r="FH19" s="267">
        <v>285662162</v>
      </c>
      <c r="FI19" s="22">
        <v>277470573</v>
      </c>
      <c r="FJ19" s="35">
        <v>279144009</v>
      </c>
      <c r="FK19" s="35">
        <v>286762502</v>
      </c>
      <c r="FL19" s="35">
        <v>306299254.66000003</v>
      </c>
      <c r="FM19" s="35">
        <v>291846236</v>
      </c>
      <c r="FN19" s="35">
        <v>318945919</v>
      </c>
      <c r="FO19" s="35">
        <v>246096794</v>
      </c>
      <c r="FP19" s="206">
        <v>284353875</v>
      </c>
      <c r="FQ19" s="6">
        <v>219917904</v>
      </c>
      <c r="FR19" s="721">
        <v>223697411</v>
      </c>
      <c r="FS19" s="6">
        <v>204732204</v>
      </c>
      <c r="FT19" s="6">
        <v>204525394</v>
      </c>
      <c r="FU19" s="267">
        <v>86987880</v>
      </c>
      <c r="FV19" s="22">
        <v>80394086</v>
      </c>
      <c r="FW19" s="35">
        <v>60888116</v>
      </c>
      <c r="FX19" s="35">
        <v>51241005</v>
      </c>
      <c r="FY19" s="35">
        <v>53876684.289999999</v>
      </c>
      <c r="FZ19" s="35">
        <v>66222327</v>
      </c>
      <c r="GA19" s="35">
        <v>70990795</v>
      </c>
      <c r="GB19" s="35">
        <v>65385170</v>
      </c>
      <c r="GC19" s="206">
        <v>74666976</v>
      </c>
      <c r="GD19" s="6">
        <v>66021399</v>
      </c>
      <c r="GE19" s="721">
        <v>47473793</v>
      </c>
      <c r="GF19" s="6">
        <v>47543039</v>
      </c>
      <c r="GG19" s="6">
        <v>49186296</v>
      </c>
      <c r="GH19" s="268" t="s">
        <v>16</v>
      </c>
      <c r="GI19" s="35" t="s">
        <v>16</v>
      </c>
      <c r="GJ19" s="35" t="s">
        <v>16</v>
      </c>
      <c r="GK19" s="35" t="s">
        <v>16</v>
      </c>
      <c r="GL19" s="35" t="s">
        <v>16</v>
      </c>
      <c r="GM19" s="35" t="s">
        <v>16</v>
      </c>
      <c r="GN19" s="35" t="s">
        <v>16</v>
      </c>
      <c r="GO19" s="35" t="s">
        <v>16</v>
      </c>
      <c r="GP19" s="35" t="s">
        <v>16</v>
      </c>
      <c r="GQ19" s="35" t="s">
        <v>16</v>
      </c>
      <c r="GR19" s="281" t="s">
        <v>16</v>
      </c>
      <c r="GS19" s="281" t="s">
        <v>16</v>
      </c>
      <c r="GT19" s="22" t="s">
        <v>16</v>
      </c>
      <c r="GU19" s="22" t="s">
        <v>16</v>
      </c>
      <c r="GV19" s="22" t="s">
        <v>16</v>
      </c>
      <c r="GW19" s="267" t="s">
        <v>16</v>
      </c>
      <c r="GX19" s="35" t="s">
        <v>16</v>
      </c>
      <c r="GY19" s="35" t="s">
        <v>16</v>
      </c>
      <c r="GZ19" s="35" t="s">
        <v>16</v>
      </c>
      <c r="HA19" s="35" t="s">
        <v>16</v>
      </c>
      <c r="HB19" s="35" t="s">
        <v>16</v>
      </c>
      <c r="HC19" s="35" t="s">
        <v>16</v>
      </c>
      <c r="HD19" s="35" t="s">
        <v>16</v>
      </c>
      <c r="HE19" s="35" t="s">
        <v>16</v>
      </c>
      <c r="HF19" s="35" t="s">
        <v>16</v>
      </c>
      <c r="HG19" s="35" t="s">
        <v>16</v>
      </c>
      <c r="HH19" s="35" t="s">
        <v>16</v>
      </c>
      <c r="HI19" s="35" t="s">
        <v>16</v>
      </c>
      <c r="HJ19" s="267" t="s">
        <v>16</v>
      </c>
      <c r="HK19" s="35" t="s">
        <v>16</v>
      </c>
      <c r="HL19" s="35" t="s">
        <v>16</v>
      </c>
      <c r="HM19" s="35" t="s">
        <v>16</v>
      </c>
      <c r="HN19" s="35" t="s">
        <v>16</v>
      </c>
      <c r="HO19" s="35" t="s">
        <v>16</v>
      </c>
      <c r="HP19" s="35" t="s">
        <v>16</v>
      </c>
      <c r="HQ19" s="35" t="s">
        <v>16</v>
      </c>
      <c r="HR19" s="35" t="s">
        <v>16</v>
      </c>
      <c r="HS19" s="35" t="s">
        <v>16</v>
      </c>
      <c r="HT19" s="35" t="s">
        <v>16</v>
      </c>
      <c r="HU19" s="35" t="s">
        <v>16</v>
      </c>
      <c r="HV19" s="35" t="s">
        <v>16</v>
      </c>
      <c r="HW19" s="137"/>
      <c r="HX19" s="137"/>
      <c r="HY19" s="137"/>
      <c r="HZ19" s="137"/>
      <c r="IA19" s="137"/>
      <c r="IB19" s="137"/>
      <c r="IC19" s="137"/>
      <c r="ID19" s="137"/>
      <c r="IE19" s="137"/>
    </row>
    <row r="20" spans="1:239" s="2" customFormat="1">
      <c r="A20" s="262" t="s">
        <v>13</v>
      </c>
      <c r="B20" s="262">
        <v>378692041</v>
      </c>
      <c r="C20" s="6">
        <v>408603000</v>
      </c>
      <c r="D20" s="2">
        <v>463796000</v>
      </c>
      <c r="E20" s="2">
        <v>484808000</v>
      </c>
      <c r="F20" s="2">
        <v>547292000</v>
      </c>
      <c r="G20" s="2">
        <v>574855000</v>
      </c>
      <c r="H20" s="2">
        <v>561841000</v>
      </c>
      <c r="I20" s="2">
        <v>510399000</v>
      </c>
      <c r="J20" s="2">
        <v>495131000</v>
      </c>
      <c r="K20" s="2">
        <v>504280000</v>
      </c>
      <c r="L20" s="2">
        <v>533584000</v>
      </c>
      <c r="M20" s="2">
        <v>530891000</v>
      </c>
      <c r="N20" s="2">
        <v>604830000</v>
      </c>
      <c r="O20" s="2">
        <v>653999000</v>
      </c>
      <c r="P20" s="2">
        <v>747379230.99999988</v>
      </c>
      <c r="Q20" s="2">
        <v>862640508</v>
      </c>
      <c r="R20" s="205">
        <v>928550666</v>
      </c>
      <c r="S20" s="205">
        <v>923051567</v>
      </c>
      <c r="T20" s="6">
        <v>776255628</v>
      </c>
      <c r="U20" s="6">
        <v>728338882</v>
      </c>
      <c r="V20" s="6">
        <v>802694395</v>
      </c>
      <c r="W20" s="6">
        <v>878690932</v>
      </c>
      <c r="X20" s="6">
        <v>1020983522</v>
      </c>
      <c r="Y20" s="6">
        <v>995934737</v>
      </c>
      <c r="Z20" s="6">
        <v>1019827900</v>
      </c>
      <c r="AA20" s="6">
        <v>876408740</v>
      </c>
      <c r="AB20" s="6">
        <v>868464242</v>
      </c>
      <c r="AC20" s="6">
        <v>797612350</v>
      </c>
      <c r="AD20" s="6">
        <v>842042674</v>
      </c>
      <c r="AE20" s="6">
        <v>873636385</v>
      </c>
      <c r="AF20" s="263">
        <v>295282225</v>
      </c>
      <c r="AG20" s="35">
        <v>307057437</v>
      </c>
      <c r="AH20" s="35">
        <v>303515735</v>
      </c>
      <c r="AI20" s="35">
        <v>237615278</v>
      </c>
      <c r="AJ20" s="35">
        <v>218116518</v>
      </c>
      <c r="AK20" s="35">
        <v>235332999</v>
      </c>
      <c r="AL20" s="35">
        <v>257837689</v>
      </c>
      <c r="AM20" s="35">
        <v>293115444</v>
      </c>
      <c r="AN20" s="205">
        <v>403779339</v>
      </c>
      <c r="AO20" s="260">
        <v>516682350</v>
      </c>
      <c r="AP20" s="260">
        <v>444423331</v>
      </c>
      <c r="AQ20" s="6">
        <v>443846926</v>
      </c>
      <c r="AR20" s="6">
        <v>416777124</v>
      </c>
      <c r="AS20" s="6">
        <v>435805033</v>
      </c>
      <c r="AT20" s="6">
        <v>453730589</v>
      </c>
      <c r="AU20" s="267">
        <v>353142380</v>
      </c>
      <c r="AV20" s="35">
        <v>382275862</v>
      </c>
      <c r="AW20" s="35">
        <v>382599976</v>
      </c>
      <c r="AX20" s="35">
        <v>322511265</v>
      </c>
      <c r="AY20" s="35">
        <v>305737562</v>
      </c>
      <c r="AZ20" s="35">
        <v>340185726</v>
      </c>
      <c r="BA20" s="35">
        <v>374004334</v>
      </c>
      <c r="BB20" s="35">
        <v>442094317</v>
      </c>
      <c r="BC20" s="35">
        <v>305510129</v>
      </c>
      <c r="BD20" s="2">
        <v>205339840</v>
      </c>
      <c r="BE20" s="205">
        <v>174446036</v>
      </c>
      <c r="BF20" s="6">
        <v>170661970</v>
      </c>
      <c r="BG20" s="6">
        <v>139161246</v>
      </c>
      <c r="BH20" s="6">
        <v>149352166</v>
      </c>
      <c r="BI20" s="6">
        <v>155164219</v>
      </c>
      <c r="BJ20" s="263">
        <v>93925102</v>
      </c>
      <c r="BK20" s="35">
        <v>103435776</v>
      </c>
      <c r="BL20" s="35">
        <v>102170693</v>
      </c>
      <c r="BM20" s="35">
        <v>89762545</v>
      </c>
      <c r="BN20" s="35">
        <v>83522817</v>
      </c>
      <c r="BO20" s="35">
        <v>94472096</v>
      </c>
      <c r="BP20" s="35">
        <v>103527978</v>
      </c>
      <c r="BQ20" s="35">
        <v>119883971</v>
      </c>
      <c r="BR20" s="35">
        <v>121115142</v>
      </c>
      <c r="BS20" s="35">
        <v>120613166</v>
      </c>
      <c r="BT20" s="205">
        <v>104889828</v>
      </c>
      <c r="BU20" s="6">
        <v>103385319</v>
      </c>
      <c r="BV20" s="6">
        <v>100381522</v>
      </c>
      <c r="BW20" s="6">
        <v>220545163</v>
      </c>
      <c r="BX20" s="6">
        <v>227324218</v>
      </c>
      <c r="BY20" s="263">
        <v>55964794</v>
      </c>
      <c r="BZ20" s="35">
        <v>64664976</v>
      </c>
      <c r="CA20" s="35">
        <v>64886827</v>
      </c>
      <c r="CB20" s="269">
        <v>64900616</v>
      </c>
      <c r="CC20" s="35">
        <v>82094994</v>
      </c>
      <c r="CD20" s="35">
        <v>89105573</v>
      </c>
      <c r="CE20" s="35">
        <v>94268795</v>
      </c>
      <c r="CF20" s="35">
        <v>103896595</v>
      </c>
      <c r="CG20" s="35">
        <v>103244540</v>
      </c>
      <c r="CH20" s="35">
        <v>83393598</v>
      </c>
      <c r="CI20" s="205">
        <v>73194106</v>
      </c>
      <c r="CJ20" s="205">
        <v>72516277</v>
      </c>
      <c r="CK20" s="721">
        <v>89671830</v>
      </c>
      <c r="CL20" s="35" t="s">
        <v>16</v>
      </c>
      <c r="CM20" s="35" t="s">
        <v>16</v>
      </c>
      <c r="CN20" s="263">
        <v>18122067</v>
      </c>
      <c r="CO20" s="35">
        <v>20007251</v>
      </c>
      <c r="CP20" s="35">
        <v>19605162</v>
      </c>
      <c r="CQ20" s="22">
        <v>37623219</v>
      </c>
      <c r="CR20" s="35">
        <v>16418342</v>
      </c>
      <c r="CS20" s="35">
        <v>33933931</v>
      </c>
      <c r="CT20" s="35">
        <v>38095062</v>
      </c>
      <c r="CU20" s="35">
        <v>47728548</v>
      </c>
      <c r="CV20" s="35">
        <v>47958120</v>
      </c>
      <c r="CW20" s="35">
        <v>79284799</v>
      </c>
      <c r="CX20" s="205">
        <v>67081714</v>
      </c>
      <c r="CY20" s="6">
        <v>66224528</v>
      </c>
      <c r="CZ20" s="721">
        <v>40303254</v>
      </c>
      <c r="DA20" s="6">
        <v>23779417</v>
      </c>
      <c r="DB20" s="6">
        <v>24479716</v>
      </c>
      <c r="DC20" s="263">
        <v>47425588</v>
      </c>
      <c r="DD20" s="35">
        <v>51109364</v>
      </c>
      <c r="DE20" s="35">
        <v>50273174</v>
      </c>
      <c r="DF20" s="22">
        <v>23842705</v>
      </c>
      <c r="DG20" s="35">
        <v>22448649</v>
      </c>
      <c r="DH20" s="35">
        <v>9664070</v>
      </c>
      <c r="DI20" s="35">
        <v>10957074</v>
      </c>
      <c r="DJ20" s="35">
        <v>14264647</v>
      </c>
      <c r="DK20" s="35">
        <v>14327467</v>
      </c>
      <c r="DL20" s="35">
        <v>14514147</v>
      </c>
      <c r="DM20" s="205">
        <v>12373725</v>
      </c>
      <c r="DN20" s="6">
        <v>11829222</v>
      </c>
      <c r="DO20" s="6">
        <v>11317374</v>
      </c>
      <c r="DP20" s="6">
        <v>12560895</v>
      </c>
      <c r="DQ20" s="6">
        <v>12937643</v>
      </c>
      <c r="DR20" s="268">
        <v>179689828</v>
      </c>
      <c r="DS20" s="35">
        <v>276256844</v>
      </c>
      <c r="DT20" s="35">
        <v>302570288</v>
      </c>
      <c r="DU20" s="35">
        <v>296152143</v>
      </c>
      <c r="DV20" s="22">
        <v>276912601</v>
      </c>
      <c r="DW20" s="35">
        <v>261024476</v>
      </c>
      <c r="DX20" s="35">
        <v>298213075</v>
      </c>
      <c r="DY20" s="35">
        <v>320756517</v>
      </c>
      <c r="DZ20" s="35">
        <v>373584405</v>
      </c>
      <c r="EA20" s="35">
        <v>364525598</v>
      </c>
      <c r="EB20" s="35">
        <v>369738468</v>
      </c>
      <c r="EC20" s="205">
        <v>336608250</v>
      </c>
      <c r="ED20" s="6">
        <v>332157108</v>
      </c>
      <c r="EE20" s="6">
        <v>307859228</v>
      </c>
      <c r="EF20" s="6">
        <v>321944532</v>
      </c>
      <c r="EG20" s="6">
        <v>330388861</v>
      </c>
      <c r="EH20" s="267" t="s">
        <v>16</v>
      </c>
      <c r="EI20" s="22" t="s">
        <v>16</v>
      </c>
      <c r="EJ20" s="22" t="s">
        <v>16</v>
      </c>
      <c r="EK20" s="22" t="s">
        <v>16</v>
      </c>
      <c r="EL20" s="22" t="s">
        <v>16</v>
      </c>
      <c r="EM20" s="35" t="s">
        <v>16</v>
      </c>
      <c r="EN20" s="35" t="s">
        <v>16</v>
      </c>
      <c r="EO20" s="35" t="s">
        <v>16</v>
      </c>
      <c r="EP20" s="35" t="s">
        <v>16</v>
      </c>
      <c r="EQ20" s="35" t="s">
        <v>16</v>
      </c>
      <c r="ER20" s="35" t="s">
        <v>16</v>
      </c>
      <c r="ES20" s="35" t="s">
        <v>16</v>
      </c>
      <c r="ET20" s="35" t="s">
        <v>16</v>
      </c>
      <c r="EU20" s="267" t="s">
        <v>43</v>
      </c>
      <c r="EV20" s="35" t="s">
        <v>43</v>
      </c>
      <c r="EW20" s="35" t="s">
        <v>43</v>
      </c>
      <c r="EX20" s="35" t="s">
        <v>43</v>
      </c>
      <c r="EY20" s="35" t="s">
        <v>43</v>
      </c>
      <c r="EZ20" s="35" t="s">
        <v>43</v>
      </c>
      <c r="FA20" s="35" t="s">
        <v>43</v>
      </c>
      <c r="FB20" s="35" t="s">
        <v>43</v>
      </c>
      <c r="FC20" s="35" t="s">
        <v>43</v>
      </c>
      <c r="FD20" s="35" t="s">
        <v>43</v>
      </c>
      <c r="FE20" s="35" t="s">
        <v>43</v>
      </c>
      <c r="FF20" s="35" t="s">
        <v>43</v>
      </c>
      <c r="FG20" s="35" t="s">
        <v>43</v>
      </c>
      <c r="FH20" s="267" t="s">
        <v>43</v>
      </c>
      <c r="FI20" s="22" t="s">
        <v>43</v>
      </c>
      <c r="FJ20" s="35" t="s">
        <v>43</v>
      </c>
      <c r="FK20" s="35" t="s">
        <v>43</v>
      </c>
      <c r="FL20" s="35" t="s">
        <v>43</v>
      </c>
      <c r="FM20" s="35" t="s">
        <v>43</v>
      </c>
      <c r="FN20" s="35" t="s">
        <v>43</v>
      </c>
      <c r="FO20" s="35" t="s">
        <v>43</v>
      </c>
      <c r="FP20" s="35" t="s">
        <v>43</v>
      </c>
      <c r="FQ20" s="35" t="s">
        <v>43</v>
      </c>
      <c r="FR20" s="35" t="s">
        <v>43</v>
      </c>
      <c r="FS20" s="35" t="s">
        <v>43</v>
      </c>
      <c r="FT20" s="35" t="s">
        <v>43</v>
      </c>
      <c r="FU20" s="267">
        <v>4725965</v>
      </c>
      <c r="FV20" s="22">
        <v>4442049</v>
      </c>
      <c r="FW20" s="35">
        <v>4226990</v>
      </c>
      <c r="FX20" s="35">
        <v>4476758</v>
      </c>
      <c r="FY20" s="35">
        <v>4638537</v>
      </c>
      <c r="FZ20" s="35">
        <v>5680536</v>
      </c>
      <c r="GA20" s="35">
        <v>5705412</v>
      </c>
      <c r="GB20" s="35">
        <v>5846156</v>
      </c>
      <c r="GC20" s="205">
        <v>5304163</v>
      </c>
      <c r="GD20" s="6">
        <v>5234621</v>
      </c>
      <c r="GE20" s="6">
        <v>4951071</v>
      </c>
      <c r="GF20" s="6">
        <v>5238116</v>
      </c>
      <c r="GG20" s="6">
        <v>5473340</v>
      </c>
      <c r="GH20" s="268" t="s">
        <v>16</v>
      </c>
      <c r="GI20" s="35" t="s">
        <v>16</v>
      </c>
      <c r="GJ20" s="35" t="s">
        <v>16</v>
      </c>
      <c r="GK20" s="35" t="s">
        <v>16</v>
      </c>
      <c r="GL20" s="35" t="s">
        <v>16</v>
      </c>
      <c r="GM20" s="35" t="s">
        <v>16</v>
      </c>
      <c r="GN20" s="35" t="s">
        <v>16</v>
      </c>
      <c r="GO20" s="35" t="s">
        <v>16</v>
      </c>
      <c r="GP20" s="35" t="s">
        <v>16</v>
      </c>
      <c r="GQ20" s="35" t="s">
        <v>16</v>
      </c>
      <c r="GR20" s="35" t="s">
        <v>16</v>
      </c>
      <c r="GS20" s="35" t="s">
        <v>16</v>
      </c>
      <c r="GT20" s="22" t="s">
        <v>16</v>
      </c>
      <c r="GU20" s="22" t="s">
        <v>16</v>
      </c>
      <c r="GV20" s="22" t="s">
        <v>16</v>
      </c>
      <c r="GW20" s="267" t="s">
        <v>16</v>
      </c>
      <c r="GX20" s="35" t="s">
        <v>16</v>
      </c>
      <c r="GY20" s="35" t="s">
        <v>16</v>
      </c>
      <c r="GZ20" s="35" t="s">
        <v>16</v>
      </c>
      <c r="HA20" s="35" t="s">
        <v>16</v>
      </c>
      <c r="HB20" s="35" t="s">
        <v>16</v>
      </c>
      <c r="HC20" s="35" t="s">
        <v>16</v>
      </c>
      <c r="HD20" s="35" t="s">
        <v>16</v>
      </c>
      <c r="HE20" s="35" t="s">
        <v>16</v>
      </c>
      <c r="HF20" s="35" t="s">
        <v>16</v>
      </c>
      <c r="HG20" s="35" t="s">
        <v>16</v>
      </c>
      <c r="HH20" s="35" t="s">
        <v>16</v>
      </c>
      <c r="HI20" s="35" t="s">
        <v>16</v>
      </c>
      <c r="HJ20" s="267" t="s">
        <v>16</v>
      </c>
      <c r="HK20" s="35" t="s">
        <v>16</v>
      </c>
      <c r="HL20" s="35" t="s">
        <v>16</v>
      </c>
      <c r="HM20" s="35" t="s">
        <v>16</v>
      </c>
      <c r="HN20" s="35" t="s">
        <v>16</v>
      </c>
      <c r="HO20" s="35" t="s">
        <v>16</v>
      </c>
      <c r="HP20" s="35" t="s">
        <v>16</v>
      </c>
      <c r="HQ20" s="35" t="s">
        <v>16</v>
      </c>
      <c r="HR20" s="35" t="s">
        <v>16</v>
      </c>
      <c r="HS20" s="35" t="s">
        <v>16</v>
      </c>
      <c r="HT20" s="35" t="s">
        <v>16</v>
      </c>
      <c r="HU20" s="35" t="s">
        <v>16</v>
      </c>
      <c r="HV20" s="35" t="s">
        <v>16</v>
      </c>
      <c r="HW20" s="137"/>
      <c r="HX20" s="137"/>
      <c r="HY20" s="137"/>
      <c r="HZ20" s="137"/>
      <c r="IA20" s="137"/>
      <c r="IB20" s="137"/>
      <c r="IC20" s="137"/>
      <c r="ID20" s="137"/>
      <c r="IE20" s="137"/>
    </row>
    <row r="21" spans="1:239" s="2" customFormat="1">
      <c r="A21" s="274" t="s">
        <v>14</v>
      </c>
      <c r="B21" s="274">
        <v>153186000</v>
      </c>
      <c r="C21" s="275">
        <v>152105000</v>
      </c>
      <c r="D21" s="275">
        <v>154474000</v>
      </c>
      <c r="E21" s="275">
        <v>149774000</v>
      </c>
      <c r="F21" s="275">
        <v>154614000</v>
      </c>
      <c r="G21" s="275">
        <v>101766000</v>
      </c>
      <c r="H21" s="275">
        <v>168179000</v>
      </c>
      <c r="I21" s="275">
        <v>164946000</v>
      </c>
      <c r="J21" s="275">
        <v>162179000</v>
      </c>
      <c r="K21" s="275">
        <v>171457000</v>
      </c>
      <c r="L21" s="275">
        <v>177172000</v>
      </c>
      <c r="M21" s="275">
        <v>186678000</v>
      </c>
      <c r="N21" s="275">
        <v>192360000</v>
      </c>
      <c r="O21" s="275">
        <v>198300000</v>
      </c>
      <c r="P21" s="275">
        <v>213985748</v>
      </c>
      <c r="Q21" s="275">
        <v>214974024</v>
      </c>
      <c r="R21" s="275">
        <v>234232246</v>
      </c>
      <c r="S21" s="275">
        <v>238021884</v>
      </c>
      <c r="T21" s="13">
        <v>231030224</v>
      </c>
      <c r="U21" s="13">
        <v>179878908</v>
      </c>
      <c r="V21" s="13">
        <v>174764535</v>
      </c>
      <c r="W21" s="13">
        <v>175908284</v>
      </c>
      <c r="X21" s="13">
        <v>185720759</v>
      </c>
      <c r="Y21" s="13">
        <v>196324014</v>
      </c>
      <c r="Z21" s="13">
        <v>207918588</v>
      </c>
      <c r="AA21" s="13">
        <v>187844969</v>
      </c>
      <c r="AB21" s="13">
        <v>188994721</v>
      </c>
      <c r="AC21" s="13">
        <v>214071163</v>
      </c>
      <c r="AD21" s="13">
        <v>214390095</v>
      </c>
      <c r="AE21" s="13">
        <v>188619194</v>
      </c>
      <c r="AF21" s="276">
        <v>87251997</v>
      </c>
      <c r="AG21" s="277">
        <v>95864878</v>
      </c>
      <c r="AH21" s="277">
        <v>95043097</v>
      </c>
      <c r="AI21" s="277">
        <v>91066754</v>
      </c>
      <c r="AJ21" s="277">
        <v>80058944</v>
      </c>
      <c r="AK21" s="277">
        <v>76961362</v>
      </c>
      <c r="AL21" s="277">
        <v>75458736</v>
      </c>
      <c r="AM21" s="171">
        <v>74825407</v>
      </c>
      <c r="AN21" s="207">
        <v>78511727</v>
      </c>
      <c r="AO21" s="278">
        <v>81100464</v>
      </c>
      <c r="AP21" s="278">
        <v>70868714</v>
      </c>
      <c r="AQ21" s="13">
        <v>68791992</v>
      </c>
      <c r="AR21" s="13">
        <v>80553201</v>
      </c>
      <c r="AS21" s="13">
        <v>78213821</v>
      </c>
      <c r="AT21" s="13">
        <v>453730589</v>
      </c>
      <c r="AU21" s="279" t="s">
        <v>16</v>
      </c>
      <c r="AV21" s="277" t="s">
        <v>16</v>
      </c>
      <c r="AW21" s="277" t="s">
        <v>16</v>
      </c>
      <c r="AX21" s="277" t="s">
        <v>16</v>
      </c>
      <c r="AY21" s="277" t="s">
        <v>16</v>
      </c>
      <c r="AZ21" s="277" t="s">
        <v>16</v>
      </c>
      <c r="BA21" s="277" t="s">
        <v>16</v>
      </c>
      <c r="BB21" s="277" t="s">
        <v>16</v>
      </c>
      <c r="BC21" s="277" t="s">
        <v>16</v>
      </c>
      <c r="BD21" s="277" t="s">
        <v>16</v>
      </c>
      <c r="BE21" s="277" t="s">
        <v>16</v>
      </c>
      <c r="BF21" s="277" t="s">
        <v>16</v>
      </c>
      <c r="BG21" s="277" t="s">
        <v>16</v>
      </c>
      <c r="BH21" s="277" t="s">
        <v>16</v>
      </c>
      <c r="BI21" s="277" t="s">
        <v>16</v>
      </c>
      <c r="BJ21" s="279">
        <v>43329075</v>
      </c>
      <c r="BK21" s="277">
        <v>46521038</v>
      </c>
      <c r="BL21" s="277">
        <v>48686740</v>
      </c>
      <c r="BM21" s="277">
        <v>48120404</v>
      </c>
      <c r="BN21" s="277">
        <v>38105614</v>
      </c>
      <c r="BO21" s="277">
        <v>36621920</v>
      </c>
      <c r="BP21" s="277">
        <v>37928323</v>
      </c>
      <c r="BQ21" s="277">
        <v>41321995</v>
      </c>
      <c r="BR21" s="277">
        <v>43354786</v>
      </c>
      <c r="BS21" s="277">
        <v>47104987</v>
      </c>
      <c r="BT21" s="207">
        <v>44147691</v>
      </c>
      <c r="BU21" s="13">
        <v>45897948</v>
      </c>
      <c r="BV21" s="13">
        <v>50657146</v>
      </c>
      <c r="BW21" s="13">
        <v>51457526</v>
      </c>
      <c r="BX21" s="13">
        <v>45819526</v>
      </c>
      <c r="BY21" s="279" t="s">
        <v>16</v>
      </c>
      <c r="BZ21" s="277" t="s">
        <v>16</v>
      </c>
      <c r="CA21" s="277" t="s">
        <v>16</v>
      </c>
      <c r="CB21" s="277" t="s">
        <v>16</v>
      </c>
      <c r="CC21" s="277" t="s">
        <v>16</v>
      </c>
      <c r="CD21" s="277" t="s">
        <v>16</v>
      </c>
      <c r="CE21" s="277" t="s">
        <v>16</v>
      </c>
      <c r="CF21" s="277" t="s">
        <v>16</v>
      </c>
      <c r="CG21" s="277" t="s">
        <v>16</v>
      </c>
      <c r="CH21" s="277" t="s">
        <v>16</v>
      </c>
      <c r="CI21" s="277" t="s">
        <v>16</v>
      </c>
      <c r="CJ21" s="277" t="s">
        <v>16</v>
      </c>
      <c r="CK21" s="277" t="s">
        <v>16</v>
      </c>
      <c r="CL21" s="35" t="s">
        <v>16</v>
      </c>
      <c r="CM21" s="35" t="s">
        <v>16</v>
      </c>
      <c r="CN21" s="279" t="s">
        <v>16</v>
      </c>
      <c r="CO21" s="277" t="s">
        <v>16</v>
      </c>
      <c r="CP21" s="277" t="s">
        <v>16</v>
      </c>
      <c r="CQ21" s="277" t="s">
        <v>16</v>
      </c>
      <c r="CR21" s="277" t="s">
        <v>16</v>
      </c>
      <c r="CS21" s="277" t="s">
        <v>16</v>
      </c>
      <c r="CT21" s="277" t="s">
        <v>16</v>
      </c>
      <c r="CU21" s="277" t="s">
        <v>16</v>
      </c>
      <c r="CV21" s="277" t="s">
        <v>16</v>
      </c>
      <c r="CW21" s="277">
        <v>15019754</v>
      </c>
      <c r="CX21" s="277">
        <v>23489822</v>
      </c>
      <c r="CY21" s="13">
        <v>25664875</v>
      </c>
      <c r="CZ21" s="13">
        <v>28906425</v>
      </c>
      <c r="DA21" s="13">
        <v>29009145</v>
      </c>
      <c r="DB21" s="13">
        <v>26116968</v>
      </c>
      <c r="DC21" s="276">
        <v>84392952</v>
      </c>
      <c r="DD21" s="277">
        <v>91846330</v>
      </c>
      <c r="DE21" s="277">
        <v>94292047</v>
      </c>
      <c r="DF21" s="277">
        <v>91843066</v>
      </c>
      <c r="DG21" s="277">
        <v>61714350</v>
      </c>
      <c r="DH21" s="277">
        <v>61181253</v>
      </c>
      <c r="DI21" s="277">
        <v>62521225</v>
      </c>
      <c r="DJ21" s="277">
        <v>69573357</v>
      </c>
      <c r="DK21" s="277">
        <v>74457501</v>
      </c>
      <c r="DL21" s="277">
        <v>64693383</v>
      </c>
      <c r="DM21" s="207">
        <v>49338742</v>
      </c>
      <c r="DN21" s="13">
        <v>48639906</v>
      </c>
      <c r="DO21" s="13">
        <v>53954391</v>
      </c>
      <c r="DP21" s="13">
        <v>55709603</v>
      </c>
      <c r="DQ21" s="13">
        <v>50222475</v>
      </c>
      <c r="DR21" s="280">
        <v>16818000</v>
      </c>
      <c r="DS21" s="277">
        <v>22952162</v>
      </c>
      <c r="DT21" s="277">
        <v>25097643</v>
      </c>
      <c r="DU21" s="277">
        <v>28119083</v>
      </c>
      <c r="DV21" s="277">
        <v>27518428</v>
      </c>
      <c r="DW21" s="277">
        <v>54807655</v>
      </c>
      <c r="DX21" s="277">
        <v>53641388</v>
      </c>
      <c r="DY21" s="277">
        <v>54359111</v>
      </c>
      <c r="DZ21" s="277">
        <v>55737680</v>
      </c>
      <c r="EA21" s="277">
        <v>60371544</v>
      </c>
      <c r="EB21" s="277">
        <v>64349734</v>
      </c>
      <c r="EC21" s="207">
        <v>59076491</v>
      </c>
      <c r="ED21" s="13">
        <v>58438558</v>
      </c>
      <c r="EE21" s="13">
        <v>65441116</v>
      </c>
      <c r="EF21" s="13">
        <v>68481238</v>
      </c>
      <c r="EG21" s="13">
        <v>63323711</v>
      </c>
      <c r="EH21" s="279">
        <v>8357825</v>
      </c>
      <c r="EI21" s="277">
        <v>8119504</v>
      </c>
      <c r="EJ21" s="277">
        <v>8130568</v>
      </c>
      <c r="EK21" s="277">
        <v>8035367</v>
      </c>
      <c r="EL21" s="277">
        <v>8306730</v>
      </c>
      <c r="EM21" s="277">
        <v>8428561</v>
      </c>
      <c r="EN21" s="277">
        <v>8953448</v>
      </c>
      <c r="EO21" s="277">
        <v>14839504</v>
      </c>
      <c r="EP21" s="207">
        <v>13136460</v>
      </c>
      <c r="EQ21" s="13">
        <v>12946249</v>
      </c>
      <c r="ER21" s="13">
        <v>14898297</v>
      </c>
      <c r="ES21" s="13">
        <v>15398877</v>
      </c>
      <c r="ET21" s="13">
        <v>14246880</v>
      </c>
      <c r="EU21" s="26" t="s">
        <v>16</v>
      </c>
      <c r="EV21" s="27" t="s">
        <v>16</v>
      </c>
      <c r="EW21" s="27" t="s">
        <v>16</v>
      </c>
      <c r="EX21" s="27" t="s">
        <v>16</v>
      </c>
      <c r="EY21" s="27" t="s">
        <v>16</v>
      </c>
      <c r="EZ21" s="27" t="s">
        <v>16</v>
      </c>
      <c r="FA21" s="27" t="s">
        <v>16</v>
      </c>
      <c r="FB21" s="27" t="s">
        <v>16</v>
      </c>
      <c r="FC21" s="27" t="s">
        <v>16</v>
      </c>
      <c r="FD21" s="27" t="s">
        <v>16</v>
      </c>
      <c r="FE21" s="27" t="s">
        <v>16</v>
      </c>
      <c r="FF21" s="27" t="s">
        <v>16</v>
      </c>
      <c r="FG21" s="27" t="s">
        <v>16</v>
      </c>
      <c r="FH21" s="279" t="s">
        <v>43</v>
      </c>
      <c r="FI21" s="277" t="s">
        <v>43</v>
      </c>
      <c r="FJ21" s="277">
        <v>7146332</v>
      </c>
      <c r="FK21" s="277">
        <v>7547531</v>
      </c>
      <c r="FL21" s="277">
        <v>7853196</v>
      </c>
      <c r="FM21" s="277">
        <v>7892952</v>
      </c>
      <c r="FN21" s="277">
        <v>8230927</v>
      </c>
      <c r="FO21" s="277" t="s">
        <v>16</v>
      </c>
      <c r="FP21" s="277" t="s">
        <v>16</v>
      </c>
      <c r="FQ21" s="277">
        <v>7120613</v>
      </c>
      <c r="FR21" s="277">
        <v>7859711</v>
      </c>
      <c r="FS21" s="277">
        <v>22642868</v>
      </c>
      <c r="FT21" s="277">
        <v>20740270</v>
      </c>
      <c r="FU21" s="279">
        <v>19761258</v>
      </c>
      <c r="FV21" s="277">
        <v>19398924</v>
      </c>
      <c r="FW21" s="277">
        <v>39530755</v>
      </c>
      <c r="FX21" s="277">
        <v>38058490</v>
      </c>
      <c r="FY21" s="277">
        <v>38199185</v>
      </c>
      <c r="FZ21" s="277">
        <v>39416167</v>
      </c>
      <c r="GA21" s="277">
        <v>43187169</v>
      </c>
      <c r="GB21" s="277">
        <v>49510230</v>
      </c>
      <c r="GC21" s="207">
        <v>45940031</v>
      </c>
      <c r="GD21" s="13">
        <v>38371696</v>
      </c>
      <c r="GE21" s="725">
        <v>28483304</v>
      </c>
      <c r="GF21" s="13">
        <v>30439493</v>
      </c>
      <c r="GG21" s="13">
        <v>28336561</v>
      </c>
      <c r="GH21" s="280" t="s">
        <v>43</v>
      </c>
      <c r="GI21" s="277" t="s">
        <v>43</v>
      </c>
      <c r="GJ21" s="277" t="s">
        <v>43</v>
      </c>
      <c r="GK21" s="277" t="s">
        <v>43</v>
      </c>
      <c r="GL21" s="277" t="s">
        <v>43</v>
      </c>
      <c r="GM21" s="277" t="s">
        <v>43</v>
      </c>
      <c r="GN21" s="277" t="s">
        <v>43</v>
      </c>
      <c r="GO21" s="277" t="s">
        <v>43</v>
      </c>
      <c r="GP21" s="277" t="s">
        <v>43</v>
      </c>
      <c r="GQ21" s="277" t="s">
        <v>16</v>
      </c>
      <c r="GR21" s="282" t="s">
        <v>16</v>
      </c>
      <c r="GS21" s="282" t="s">
        <v>16</v>
      </c>
      <c r="GT21" s="27" t="s">
        <v>16</v>
      </c>
      <c r="GU21" s="27" t="s">
        <v>16</v>
      </c>
      <c r="GV21" s="27">
        <v>7890076</v>
      </c>
      <c r="GW21" s="279" t="s">
        <v>43</v>
      </c>
      <c r="GX21" s="277" t="s">
        <v>43</v>
      </c>
      <c r="GY21" s="277" t="s">
        <v>43</v>
      </c>
      <c r="GZ21" s="277" t="s">
        <v>43</v>
      </c>
      <c r="HA21" s="277" t="s">
        <v>43</v>
      </c>
      <c r="HB21" s="277" t="s">
        <v>43</v>
      </c>
      <c r="HC21" s="277" t="s">
        <v>43</v>
      </c>
      <c r="HD21" s="277" t="s">
        <v>16</v>
      </c>
      <c r="HE21" s="277" t="s">
        <v>16</v>
      </c>
      <c r="HF21" s="277" t="s">
        <v>16</v>
      </c>
      <c r="HG21" s="277" t="s">
        <v>16</v>
      </c>
      <c r="HH21" s="277" t="s">
        <v>16</v>
      </c>
      <c r="HI21" s="277" t="s">
        <v>16</v>
      </c>
      <c r="HJ21" s="279" t="s">
        <v>43</v>
      </c>
      <c r="HK21" s="277" t="s">
        <v>43</v>
      </c>
      <c r="HL21" s="277" t="s">
        <v>43</v>
      </c>
      <c r="HM21" s="277" t="s">
        <v>43</v>
      </c>
      <c r="HN21" s="277" t="s">
        <v>43</v>
      </c>
      <c r="HO21" s="277" t="s">
        <v>43</v>
      </c>
      <c r="HP21" s="277" t="s">
        <v>43</v>
      </c>
      <c r="HQ21" s="277" t="s">
        <v>43</v>
      </c>
      <c r="HR21" s="277" t="s">
        <v>43</v>
      </c>
      <c r="HS21" s="277" t="s">
        <v>43</v>
      </c>
      <c r="HT21" s="277" t="s">
        <v>43</v>
      </c>
      <c r="HU21" s="277" t="s">
        <v>43</v>
      </c>
      <c r="HV21" s="277" t="s">
        <v>43</v>
      </c>
      <c r="HW21" s="137"/>
      <c r="HX21" s="137"/>
      <c r="HY21" s="137"/>
      <c r="HZ21" s="137"/>
      <c r="IA21" s="137"/>
      <c r="IB21" s="137"/>
      <c r="IC21" s="137"/>
      <c r="ID21" s="137"/>
      <c r="IE21" s="137"/>
    </row>
    <row r="22" spans="1:239">
      <c r="A22" s="50"/>
      <c r="B22" s="6" t="s">
        <v>79</v>
      </c>
      <c r="R22" s="50" t="s">
        <v>58</v>
      </c>
      <c r="S22" s="50" t="s">
        <v>63</v>
      </c>
      <c r="T22" s="50" t="s">
        <v>88</v>
      </c>
      <c r="U22" s="50" t="s">
        <v>94</v>
      </c>
      <c r="V22" s="50" t="s">
        <v>104</v>
      </c>
      <c r="W22" s="50" t="s">
        <v>108</v>
      </c>
      <c r="X22" s="50" t="s">
        <v>110</v>
      </c>
      <c r="Y22" s="50" t="s">
        <v>118</v>
      </c>
      <c r="Z22" s="50" t="s">
        <v>124</v>
      </c>
      <c r="AA22" s="50" t="s">
        <v>134</v>
      </c>
      <c r="AB22" s="50" t="s">
        <v>176</v>
      </c>
      <c r="AC22" s="50" t="s">
        <v>176</v>
      </c>
      <c r="AD22" s="50" t="s">
        <v>189</v>
      </c>
      <c r="AE22" s="50" t="s">
        <v>188</v>
      </c>
      <c r="AF22" s="15" t="s">
        <v>59</v>
      </c>
      <c r="AG22" s="50" t="s">
        <v>58</v>
      </c>
      <c r="AH22" s="50" t="s">
        <v>63</v>
      </c>
      <c r="AI22" s="50" t="s">
        <v>88</v>
      </c>
      <c r="AJ22" s="50" t="s">
        <v>94</v>
      </c>
      <c r="AK22" s="50" t="s">
        <v>104</v>
      </c>
      <c r="AL22" s="50" t="s">
        <v>108</v>
      </c>
      <c r="AM22" s="50" t="s">
        <v>110</v>
      </c>
      <c r="AN22" s="50" t="s">
        <v>118</v>
      </c>
      <c r="AO22" s="50" t="s">
        <v>124</v>
      </c>
      <c r="AP22" s="50" t="s">
        <v>134</v>
      </c>
      <c r="AQ22" s="50" t="s">
        <v>176</v>
      </c>
      <c r="AR22" s="50" t="s">
        <v>176</v>
      </c>
      <c r="AS22" s="50" t="s">
        <v>189</v>
      </c>
      <c r="AT22" s="50" t="s">
        <v>188</v>
      </c>
      <c r="AU22" s="14" t="s">
        <v>59</v>
      </c>
      <c r="AV22" s="50" t="s">
        <v>58</v>
      </c>
      <c r="AW22" s="50" t="s">
        <v>63</v>
      </c>
      <c r="AX22" s="50" t="s">
        <v>88</v>
      </c>
      <c r="AY22" s="50" t="s">
        <v>94</v>
      </c>
      <c r="AZ22" s="50" t="s">
        <v>104</v>
      </c>
      <c r="BA22" s="50" t="s">
        <v>108</v>
      </c>
      <c r="BB22" s="50" t="s">
        <v>110</v>
      </c>
      <c r="BC22" s="50" t="s">
        <v>118</v>
      </c>
      <c r="BD22" s="50" t="s">
        <v>124</v>
      </c>
      <c r="BE22" s="50" t="s">
        <v>134</v>
      </c>
      <c r="BF22" s="50" t="s">
        <v>176</v>
      </c>
      <c r="BG22" s="50" t="s">
        <v>176</v>
      </c>
      <c r="BH22" s="50"/>
      <c r="BI22" s="50" t="s">
        <v>187</v>
      </c>
      <c r="BJ22" s="50" t="s">
        <v>60</v>
      </c>
      <c r="BK22" s="50" t="s">
        <v>58</v>
      </c>
      <c r="BL22" s="50" t="s">
        <v>63</v>
      </c>
      <c r="BM22" s="50" t="s">
        <v>88</v>
      </c>
      <c r="BN22" s="50" t="s">
        <v>94</v>
      </c>
      <c r="BO22" s="50" t="s">
        <v>104</v>
      </c>
      <c r="BP22" s="50" t="s">
        <v>108</v>
      </c>
      <c r="BQ22" s="50" t="s">
        <v>110</v>
      </c>
      <c r="BR22" s="50" t="s">
        <v>118</v>
      </c>
      <c r="BS22" s="50" t="s">
        <v>124</v>
      </c>
      <c r="BT22" s="50" t="s">
        <v>134</v>
      </c>
      <c r="BU22" s="50" t="s">
        <v>176</v>
      </c>
      <c r="BV22" s="50" t="s">
        <v>176</v>
      </c>
      <c r="BW22" s="50" t="s">
        <v>189</v>
      </c>
      <c r="BX22" s="50" t="s">
        <v>188</v>
      </c>
      <c r="BY22" s="15" t="s">
        <v>59</v>
      </c>
      <c r="BZ22" s="50" t="s">
        <v>58</v>
      </c>
      <c r="CA22" s="50" t="s">
        <v>63</v>
      </c>
      <c r="CB22" s="50" t="s">
        <v>88</v>
      </c>
      <c r="CC22" s="50" t="s">
        <v>94</v>
      </c>
      <c r="CD22" s="50" t="s">
        <v>104</v>
      </c>
      <c r="CE22" s="50" t="s">
        <v>108</v>
      </c>
      <c r="CF22" s="50" t="s">
        <v>110</v>
      </c>
      <c r="CG22" s="50" t="s">
        <v>118</v>
      </c>
      <c r="CH22" s="50" t="s">
        <v>124</v>
      </c>
      <c r="CI22" s="50" t="s">
        <v>134</v>
      </c>
      <c r="CJ22" s="50" t="s">
        <v>176</v>
      </c>
      <c r="CK22" s="50" t="s">
        <v>176</v>
      </c>
      <c r="CL22" s="50" t="s">
        <v>189</v>
      </c>
      <c r="CM22" s="50" t="s">
        <v>188</v>
      </c>
      <c r="CN22" s="15" t="s">
        <v>59</v>
      </c>
      <c r="CO22" s="50" t="s">
        <v>58</v>
      </c>
      <c r="CP22" s="50" t="s">
        <v>63</v>
      </c>
      <c r="CQ22" s="50" t="s">
        <v>88</v>
      </c>
      <c r="CR22" s="50" t="s">
        <v>94</v>
      </c>
      <c r="CS22" s="50" t="s">
        <v>104</v>
      </c>
      <c r="CT22" s="50" t="s">
        <v>108</v>
      </c>
      <c r="CU22" s="50" t="s">
        <v>110</v>
      </c>
      <c r="CV22" s="50" t="s">
        <v>118</v>
      </c>
      <c r="CW22" s="50" t="s">
        <v>124</v>
      </c>
      <c r="CX22" s="50" t="s">
        <v>134</v>
      </c>
      <c r="CY22" s="50" t="s">
        <v>176</v>
      </c>
      <c r="CZ22" s="50" t="s">
        <v>176</v>
      </c>
      <c r="DA22" s="50" t="s">
        <v>189</v>
      </c>
      <c r="DB22" s="50" t="s">
        <v>188</v>
      </c>
      <c r="DC22" s="50" t="s">
        <v>59</v>
      </c>
      <c r="DD22" s="50" t="s">
        <v>58</v>
      </c>
      <c r="DE22" s="50" t="s">
        <v>63</v>
      </c>
      <c r="DF22" s="50" t="s">
        <v>88</v>
      </c>
      <c r="DG22" s="50" t="s">
        <v>94</v>
      </c>
      <c r="DH22" s="50" t="s">
        <v>104</v>
      </c>
      <c r="DI22" s="50" t="s">
        <v>108</v>
      </c>
      <c r="DJ22" s="50" t="s">
        <v>110</v>
      </c>
      <c r="DK22" s="50" t="s">
        <v>118</v>
      </c>
      <c r="DL22" s="50" t="s">
        <v>124</v>
      </c>
      <c r="DM22" s="50" t="s">
        <v>134</v>
      </c>
      <c r="DN22" s="50" t="s">
        <v>176</v>
      </c>
      <c r="DO22" s="50" t="s">
        <v>176</v>
      </c>
      <c r="DP22" s="50" t="s">
        <v>189</v>
      </c>
      <c r="DQ22" s="50" t="s">
        <v>188</v>
      </c>
      <c r="DR22" s="14" t="s">
        <v>86</v>
      </c>
      <c r="DS22" s="50" t="s">
        <v>59</v>
      </c>
      <c r="DT22" s="50" t="s">
        <v>58</v>
      </c>
      <c r="DU22" s="50" t="s">
        <v>63</v>
      </c>
      <c r="DV22" s="50" t="s">
        <v>88</v>
      </c>
      <c r="DW22" s="50" t="s">
        <v>94</v>
      </c>
      <c r="DX22" s="50" t="s">
        <v>104</v>
      </c>
      <c r="DY22" s="50" t="s">
        <v>108</v>
      </c>
      <c r="DZ22" s="50" t="s">
        <v>110</v>
      </c>
      <c r="EA22" s="50" t="s">
        <v>118</v>
      </c>
      <c r="EB22" s="50" t="s">
        <v>124</v>
      </c>
      <c r="EC22" s="50" t="s">
        <v>134</v>
      </c>
      <c r="ED22" s="50" t="s">
        <v>176</v>
      </c>
      <c r="EE22" s="50" t="s">
        <v>176</v>
      </c>
      <c r="EF22" s="50" t="s">
        <v>189</v>
      </c>
      <c r="EG22" s="50" t="s">
        <v>188</v>
      </c>
      <c r="EH22" s="50" t="s">
        <v>63</v>
      </c>
      <c r="EI22" s="50" t="s">
        <v>88</v>
      </c>
      <c r="EJ22" s="50" t="s">
        <v>94</v>
      </c>
      <c r="EK22" s="50" t="s">
        <v>104</v>
      </c>
      <c r="EL22" s="50" t="s">
        <v>108</v>
      </c>
      <c r="EM22" s="50" t="s">
        <v>110</v>
      </c>
      <c r="EN22" s="50" t="s">
        <v>118</v>
      </c>
      <c r="EO22" s="50" t="s">
        <v>124</v>
      </c>
      <c r="EP22" s="50" t="s">
        <v>134</v>
      </c>
      <c r="EQ22" s="50" t="s">
        <v>176</v>
      </c>
      <c r="ER22" s="50" t="s">
        <v>176</v>
      </c>
      <c r="ES22" s="50" t="s">
        <v>189</v>
      </c>
      <c r="ET22" s="50" t="s">
        <v>188</v>
      </c>
      <c r="EU22" s="50" t="s">
        <v>63</v>
      </c>
      <c r="EV22" s="50" t="s">
        <v>88</v>
      </c>
      <c r="EW22" s="50" t="s">
        <v>94</v>
      </c>
      <c r="EX22" s="50" t="s">
        <v>104</v>
      </c>
      <c r="EY22" s="50" t="s">
        <v>108</v>
      </c>
      <c r="EZ22" s="50" t="s">
        <v>110</v>
      </c>
      <c r="FA22" s="50" t="s">
        <v>118</v>
      </c>
      <c r="FB22" s="50" t="s">
        <v>124</v>
      </c>
      <c r="FC22" s="50" t="s">
        <v>134</v>
      </c>
      <c r="FD22" s="50" t="s">
        <v>176</v>
      </c>
      <c r="FE22" s="50" t="s">
        <v>176</v>
      </c>
      <c r="FF22" s="50" t="s">
        <v>189</v>
      </c>
      <c r="FG22" s="50" t="s">
        <v>188</v>
      </c>
      <c r="FH22" s="50" t="s">
        <v>63</v>
      </c>
      <c r="FI22" s="50" t="s">
        <v>88</v>
      </c>
      <c r="FJ22" s="50" t="s">
        <v>94</v>
      </c>
      <c r="FK22" s="50" t="s">
        <v>104</v>
      </c>
      <c r="FL22" s="50" t="s">
        <v>108</v>
      </c>
      <c r="FM22" s="50" t="s">
        <v>110</v>
      </c>
      <c r="FN22" s="50" t="s">
        <v>118</v>
      </c>
      <c r="FO22" s="50" t="s">
        <v>124</v>
      </c>
      <c r="FP22" s="50" t="s">
        <v>134</v>
      </c>
      <c r="FQ22" s="50" t="s">
        <v>176</v>
      </c>
      <c r="FR22" s="50" t="s">
        <v>176</v>
      </c>
      <c r="FS22" s="50" t="s">
        <v>189</v>
      </c>
      <c r="FT22" s="50" t="s">
        <v>188</v>
      </c>
      <c r="FU22" s="50" t="s">
        <v>63</v>
      </c>
      <c r="FV22" s="50" t="s">
        <v>88</v>
      </c>
      <c r="FW22" s="50" t="s">
        <v>94</v>
      </c>
      <c r="FX22" s="50" t="s">
        <v>104</v>
      </c>
      <c r="FY22" s="50" t="s">
        <v>108</v>
      </c>
      <c r="FZ22" s="50" t="s">
        <v>110</v>
      </c>
      <c r="GA22" s="50" t="s">
        <v>118</v>
      </c>
      <c r="GB22" s="50" t="s">
        <v>124</v>
      </c>
      <c r="GC22" s="50" t="s">
        <v>134</v>
      </c>
      <c r="GD22" s="50" t="s">
        <v>176</v>
      </c>
      <c r="GE22" s="50" t="s">
        <v>176</v>
      </c>
      <c r="GF22" s="50" t="s">
        <v>189</v>
      </c>
      <c r="GG22" s="50" t="s">
        <v>188</v>
      </c>
      <c r="GH22" s="15" t="s">
        <v>59</v>
      </c>
      <c r="GI22" s="50" t="s">
        <v>58</v>
      </c>
      <c r="GJ22" s="50" t="s">
        <v>63</v>
      </c>
      <c r="GK22" s="50" t="s">
        <v>88</v>
      </c>
      <c r="GL22" s="50" t="s">
        <v>94</v>
      </c>
      <c r="GM22" s="50" t="s">
        <v>104</v>
      </c>
      <c r="GN22" s="50" t="s">
        <v>108</v>
      </c>
      <c r="GO22" s="50" t="s">
        <v>110</v>
      </c>
      <c r="GP22" s="50" t="s">
        <v>118</v>
      </c>
      <c r="GQ22" s="50" t="s">
        <v>124</v>
      </c>
      <c r="GR22" s="50" t="s">
        <v>134</v>
      </c>
      <c r="GS22" s="50" t="s">
        <v>176</v>
      </c>
      <c r="GT22" s="50" t="s">
        <v>176</v>
      </c>
      <c r="GU22" s="50" t="s">
        <v>189</v>
      </c>
      <c r="GV22" s="50" t="s">
        <v>188</v>
      </c>
      <c r="GW22" s="50" t="s">
        <v>63</v>
      </c>
      <c r="GX22" s="50" t="s">
        <v>88</v>
      </c>
      <c r="GY22" s="50" t="s">
        <v>94</v>
      </c>
      <c r="GZ22" s="50" t="s">
        <v>104</v>
      </c>
      <c r="HA22" s="50" t="s">
        <v>108</v>
      </c>
      <c r="HB22" s="50" t="s">
        <v>110</v>
      </c>
      <c r="HC22" s="50" t="s">
        <v>118</v>
      </c>
      <c r="HD22" s="50" t="s">
        <v>124</v>
      </c>
      <c r="HE22" s="50" t="s">
        <v>134</v>
      </c>
      <c r="HF22" s="50" t="s">
        <v>176</v>
      </c>
      <c r="HG22" s="50" t="s">
        <v>176</v>
      </c>
      <c r="HH22" s="50" t="s">
        <v>189</v>
      </c>
      <c r="HI22" s="50" t="s">
        <v>188</v>
      </c>
      <c r="HJ22" s="50" t="s">
        <v>63</v>
      </c>
      <c r="HK22" s="50" t="s">
        <v>88</v>
      </c>
      <c r="HL22" s="50" t="s">
        <v>94</v>
      </c>
      <c r="HM22" s="50" t="s">
        <v>104</v>
      </c>
      <c r="HN22" s="50" t="s">
        <v>108</v>
      </c>
      <c r="HO22" s="50" t="s">
        <v>110</v>
      </c>
      <c r="HP22" s="50" t="s">
        <v>118</v>
      </c>
      <c r="HQ22" s="50" t="s">
        <v>124</v>
      </c>
      <c r="HR22" s="50" t="s">
        <v>134</v>
      </c>
      <c r="HS22" s="50" t="s">
        <v>176</v>
      </c>
      <c r="HT22" s="50" t="s">
        <v>176</v>
      </c>
      <c r="HU22" s="50" t="s">
        <v>189</v>
      </c>
      <c r="HV22" s="50" t="s">
        <v>188</v>
      </c>
      <c r="HW22" s="15"/>
      <c r="HX22" s="15"/>
      <c r="HY22" s="15"/>
      <c r="HZ22" s="15"/>
      <c r="IA22" s="15"/>
      <c r="IB22" s="15"/>
      <c r="IC22" s="15"/>
      <c r="ID22" s="15"/>
      <c r="IE22" s="15"/>
    </row>
    <row r="23" spans="1:239">
      <c r="EZ23" s="55"/>
      <c r="FA23" s="55"/>
      <c r="FB23" s="55"/>
    </row>
    <row r="24" spans="1:239">
      <c r="A24" s="14" t="s">
        <v>111</v>
      </c>
    </row>
    <row r="25" spans="1:239">
      <c r="A25" s="14" t="s">
        <v>112</v>
      </c>
      <c r="GF25" s="711"/>
      <c r="GG25" s="711"/>
      <c r="GH25" s="712" t="s">
        <v>190</v>
      </c>
    </row>
    <row r="42" spans="208:208">
      <c r="GZ42" s="202"/>
    </row>
  </sheetData>
  <phoneticPr fontId="5" type="noConversion"/>
  <pageMargins left="0.75" right="0.75" top="1" bottom="1" header="0.5" footer="0.5"/>
  <pageSetup orientation="portrait" r:id="rId1"/>
  <headerFooter alignWithMargins="0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00FF"/>
  </sheetPr>
  <dimension ref="A1:GW29"/>
  <sheetViews>
    <sheetView zoomScale="90" zoomScaleNormal="90" workbookViewId="0">
      <pane xSplit="1" topLeftCell="B1" activePane="topRight" state="frozen"/>
      <selection activeCell="L23" sqref="L23"/>
      <selection pane="topRight" activeCell="GU6" sqref="GU6"/>
    </sheetView>
  </sheetViews>
  <sheetFormatPr defaultRowHeight="12.75"/>
  <cols>
    <col min="1" max="6" width="11.77734375" style="14" customWidth="1"/>
    <col min="7" max="11" width="11.77734375" style="149" customWidth="1"/>
    <col min="12" max="12" width="12.88671875" style="149" customWidth="1"/>
    <col min="13" max="15" width="12.5546875" style="149" customWidth="1"/>
    <col min="16" max="18" width="11.77734375" style="15" customWidth="1"/>
    <col min="19" max="24" width="11.77734375" style="14" customWidth="1"/>
    <col min="25" max="25" width="11.77734375" style="149" customWidth="1"/>
    <col min="26" max="26" width="11.6640625" style="149" customWidth="1"/>
    <col min="27" max="29" width="12.5546875" style="149" customWidth="1"/>
    <col min="30" max="32" width="11.77734375" style="15" customWidth="1"/>
    <col min="33" max="38" width="11.77734375" style="14" customWidth="1"/>
    <col min="39" max="39" width="11.77734375" style="149" customWidth="1"/>
    <col min="40" max="43" width="10.44140625" style="149" customWidth="1"/>
    <col min="44" max="46" width="11.77734375" style="15" customWidth="1"/>
    <col min="47" max="52" width="11.77734375" style="14" customWidth="1"/>
    <col min="53" max="53" width="11.77734375" style="149" customWidth="1"/>
    <col min="54" max="54" width="10.44140625" style="149" customWidth="1"/>
    <col min="55" max="57" width="12.5546875" style="149" customWidth="1"/>
    <col min="58" max="60" width="11.77734375" style="15" customWidth="1"/>
    <col min="61" max="66" width="11.77734375" style="14" customWidth="1"/>
    <col min="67" max="67" width="11.77734375" style="149" customWidth="1"/>
    <col min="68" max="68" width="10.44140625" style="149" customWidth="1"/>
    <col min="69" max="71" width="12.5546875" style="149" customWidth="1"/>
    <col min="72" max="74" width="11.77734375" style="15" customWidth="1"/>
    <col min="75" max="80" width="11.77734375" style="14" customWidth="1"/>
    <col min="81" max="81" width="11.77734375" style="149" customWidth="1"/>
    <col min="82" max="82" width="10.44140625" style="149" customWidth="1"/>
    <col min="83" max="85" width="12.5546875" style="149" customWidth="1"/>
    <col min="86" max="88" width="11.77734375" style="51" customWidth="1"/>
    <col min="89" max="94" width="11.77734375" style="91" customWidth="1"/>
    <col min="95" max="95" width="11.77734375" style="149" customWidth="1"/>
    <col min="96" max="96" width="10.44140625" style="149" customWidth="1"/>
    <col min="97" max="99" width="12.5546875" style="149" customWidth="1"/>
    <col min="100" max="102" width="11.77734375" style="15" customWidth="1"/>
    <col min="103" max="104" width="11.77734375" style="14" customWidth="1"/>
    <col min="105" max="109" width="11.77734375" style="149" customWidth="1"/>
    <col min="110" max="110" width="10.44140625" style="149" customWidth="1"/>
    <col min="111" max="113" width="12.5546875" style="149" customWidth="1"/>
    <col min="114" max="123" width="11.77734375" style="15" customWidth="1"/>
    <col min="124" max="126" width="12.5546875" style="149" customWidth="1"/>
    <col min="127" max="128" width="11.77734375" style="15" customWidth="1"/>
    <col min="129" max="134" width="11.77734375" style="14" customWidth="1"/>
    <col min="135" max="136" width="11.77734375" style="15" customWidth="1"/>
    <col min="137" max="139" width="12.5546875" style="149" customWidth="1"/>
    <col min="140" max="141" width="11.77734375" style="15" customWidth="1"/>
    <col min="142" max="147" width="11.77734375" style="14" customWidth="1"/>
    <col min="148" max="149" width="11.77734375" style="15" customWidth="1"/>
    <col min="150" max="152" width="12.5546875" style="149" customWidth="1"/>
    <col min="153" max="154" width="11.77734375" style="15" customWidth="1"/>
    <col min="155" max="160" width="11.77734375" style="14" customWidth="1"/>
    <col min="161" max="161" width="11.77734375" style="149" customWidth="1"/>
    <col min="162" max="162" width="10.44140625" style="149" customWidth="1"/>
    <col min="163" max="165" width="12.5546875" style="149" customWidth="1"/>
    <col min="166" max="170" width="11.77734375" style="15" customWidth="1"/>
    <col min="171" max="174" width="11.77734375" style="148" customWidth="1"/>
    <col min="175" max="175" width="11.77734375" style="149" customWidth="1"/>
    <col min="176" max="176" width="10.44140625" style="149" customWidth="1"/>
    <col min="177" max="179" width="12.5546875" style="149" customWidth="1"/>
    <col min="180" max="187" width="11.77734375" style="15" customWidth="1"/>
    <col min="188" max="188" width="11.77734375" style="149" customWidth="1"/>
    <col min="189" max="189" width="10.44140625" style="149" customWidth="1"/>
    <col min="190" max="192" width="12.5546875" style="149" customWidth="1"/>
    <col min="193" max="200" width="11.77734375" style="15" customWidth="1"/>
    <col min="201" max="201" width="11.77734375" style="149" customWidth="1"/>
    <col min="202" max="202" width="10.44140625" style="149" customWidth="1"/>
    <col min="203" max="203" width="12.5546875" style="149" customWidth="1"/>
    <col min="204" max="205" width="9.33203125" style="15" bestFit="1" customWidth="1"/>
    <col min="206" max="16384" width="8.88671875" style="15"/>
  </cols>
  <sheetData>
    <row r="1" spans="1:205" s="237" customFormat="1">
      <c r="A1" s="227"/>
      <c r="B1" s="317" t="s">
        <v>52</v>
      </c>
      <c r="C1" s="227"/>
      <c r="D1" s="227"/>
      <c r="E1" s="227"/>
      <c r="F1" s="227"/>
      <c r="G1" s="180"/>
      <c r="H1" s="180"/>
      <c r="I1" s="180"/>
      <c r="J1" s="318"/>
      <c r="K1" s="318"/>
      <c r="L1" s="230"/>
      <c r="M1" s="230"/>
      <c r="N1" s="714"/>
      <c r="O1" s="714"/>
      <c r="P1" s="227"/>
      <c r="Q1" s="319"/>
      <c r="R1" s="319"/>
      <c r="S1" s="227"/>
      <c r="T1" s="227"/>
      <c r="U1" s="227"/>
      <c r="V1" s="227"/>
      <c r="W1" s="227"/>
      <c r="X1" s="318"/>
      <c r="Y1" s="318"/>
      <c r="Z1" s="230"/>
      <c r="AA1" s="230"/>
      <c r="AB1" s="714"/>
      <c r="AC1" s="714"/>
      <c r="AD1" s="227"/>
      <c r="AE1" s="227"/>
      <c r="AF1" s="227"/>
      <c r="AG1" s="227"/>
      <c r="AH1" s="227"/>
      <c r="AI1" s="227"/>
      <c r="AJ1" s="227"/>
      <c r="AK1" s="227"/>
      <c r="AL1" s="315"/>
      <c r="AM1" s="316"/>
      <c r="AN1" s="230"/>
      <c r="AO1" s="230"/>
      <c r="AP1" s="714"/>
      <c r="AQ1" s="714"/>
      <c r="AR1" s="227"/>
      <c r="AS1" s="227"/>
      <c r="AT1" s="227"/>
      <c r="AU1" s="227"/>
      <c r="AV1" s="227"/>
      <c r="AW1" s="227"/>
      <c r="AX1" s="227"/>
      <c r="AY1" s="227"/>
      <c r="AZ1" s="315"/>
      <c r="BA1" s="316"/>
      <c r="BB1" s="230"/>
      <c r="BC1" s="230"/>
      <c r="BD1" s="714"/>
      <c r="BE1" s="714"/>
      <c r="BF1" s="227"/>
      <c r="BG1" s="227"/>
      <c r="BH1" s="227"/>
      <c r="BI1" s="227"/>
      <c r="BJ1" s="227"/>
      <c r="BK1" s="227"/>
      <c r="BL1" s="227"/>
      <c r="BM1" s="227"/>
      <c r="BN1" s="315"/>
      <c r="BO1" s="316"/>
      <c r="BP1" s="230"/>
      <c r="BQ1" s="230"/>
      <c r="BR1" s="714"/>
      <c r="BS1" s="714"/>
      <c r="BT1" s="227"/>
      <c r="BU1" s="227"/>
      <c r="BV1" s="227"/>
      <c r="BW1" s="227"/>
      <c r="BX1" s="227"/>
      <c r="BY1" s="227"/>
      <c r="BZ1" s="227"/>
      <c r="CB1" s="315"/>
      <c r="CC1" s="227"/>
      <c r="CD1" s="230"/>
      <c r="CE1" s="230"/>
      <c r="CF1" s="714"/>
      <c r="CG1" s="714"/>
      <c r="CH1" s="320"/>
      <c r="CI1" s="320"/>
      <c r="CJ1" s="320"/>
      <c r="CK1" s="320"/>
      <c r="CL1" s="320"/>
      <c r="CM1" s="320"/>
      <c r="CN1" s="320"/>
      <c r="CO1" s="320"/>
      <c r="CP1" s="315"/>
      <c r="CQ1" s="316"/>
      <c r="CR1" s="230"/>
      <c r="CS1" s="230"/>
      <c r="CT1" s="714"/>
      <c r="CU1" s="714"/>
      <c r="CV1" s="227"/>
      <c r="CW1" s="227"/>
      <c r="CX1" s="227"/>
      <c r="CY1" s="227"/>
      <c r="CZ1" s="227"/>
      <c r="DA1" s="180"/>
      <c r="DB1" s="180"/>
      <c r="DC1" s="180"/>
      <c r="DD1" s="180"/>
      <c r="DE1" s="180"/>
      <c r="DF1" s="230"/>
      <c r="DG1" s="230"/>
      <c r="DH1" s="714"/>
      <c r="DI1" s="714"/>
      <c r="DJ1" s="180"/>
      <c r="DK1" s="227"/>
      <c r="DL1" s="227"/>
      <c r="DM1" s="227"/>
      <c r="DN1" s="227"/>
      <c r="DO1" s="227"/>
      <c r="DP1" s="227"/>
      <c r="DQ1" s="227"/>
      <c r="DR1" s="227"/>
      <c r="DS1" s="227"/>
      <c r="DT1" s="230"/>
      <c r="DU1" s="714"/>
      <c r="DV1" s="714"/>
      <c r="DW1" s="227"/>
      <c r="DX1" s="227"/>
      <c r="DY1" s="227"/>
      <c r="DZ1" s="227"/>
      <c r="EA1" s="227"/>
      <c r="EB1" s="227"/>
      <c r="EC1" s="227"/>
      <c r="ED1" s="315"/>
      <c r="EE1" s="227"/>
      <c r="EF1" s="227"/>
      <c r="EG1" s="230"/>
      <c r="EH1" s="714"/>
      <c r="EI1" s="714"/>
      <c r="EJ1" s="227"/>
      <c r="EK1" s="227"/>
      <c r="EL1" s="227"/>
      <c r="EM1" s="227"/>
      <c r="EN1" s="227"/>
      <c r="EO1" s="227"/>
      <c r="EP1" s="227"/>
      <c r="EQ1" s="227"/>
      <c r="ER1" s="227"/>
      <c r="ES1" s="227"/>
      <c r="ET1" s="230"/>
      <c r="EU1" s="714"/>
      <c r="EV1" s="714"/>
      <c r="EW1" s="227"/>
      <c r="EX1" s="227"/>
      <c r="EY1" s="227"/>
      <c r="EZ1" s="227"/>
      <c r="FA1" s="227"/>
      <c r="FB1" s="227"/>
      <c r="FC1" s="227"/>
      <c r="FD1" s="315"/>
      <c r="FE1" s="316"/>
      <c r="FF1" s="230"/>
      <c r="FG1" s="230"/>
      <c r="FH1" s="714"/>
      <c r="FI1" s="714"/>
      <c r="FJ1" s="227"/>
      <c r="FK1" s="227"/>
      <c r="FL1" s="227"/>
      <c r="FM1" s="227"/>
      <c r="FN1" s="227"/>
      <c r="FO1" s="180"/>
      <c r="FP1" s="180"/>
      <c r="FQ1" s="180"/>
      <c r="FR1" s="180"/>
      <c r="FS1" s="180"/>
      <c r="FT1" s="230"/>
      <c r="FU1" s="230"/>
      <c r="FV1" s="714"/>
      <c r="FW1" s="714"/>
      <c r="FX1" s="227"/>
      <c r="FY1" s="227"/>
      <c r="FZ1" s="227"/>
      <c r="GA1" s="227"/>
      <c r="GB1" s="227"/>
      <c r="GC1" s="227"/>
      <c r="GD1" s="227"/>
      <c r="GE1" s="227"/>
      <c r="GF1" s="180"/>
      <c r="GG1" s="230"/>
      <c r="GH1" s="230"/>
      <c r="GI1" s="714"/>
      <c r="GJ1" s="714"/>
      <c r="GK1" s="227"/>
      <c r="GL1" s="227"/>
      <c r="GM1" s="227"/>
      <c r="GN1" s="227"/>
      <c r="GO1" s="227"/>
      <c r="GP1" s="227"/>
      <c r="GQ1" s="227"/>
      <c r="GR1" s="227"/>
      <c r="GS1" s="180"/>
      <c r="GT1" s="230"/>
      <c r="GU1" s="230"/>
    </row>
    <row r="2" spans="1:205" s="237" customFormat="1">
      <c r="A2" s="287"/>
      <c r="B2" s="284" t="s">
        <v>15</v>
      </c>
      <c r="C2" s="287"/>
      <c r="D2" s="287"/>
      <c r="E2" s="287"/>
      <c r="F2" s="287"/>
      <c r="G2" s="322"/>
      <c r="H2" s="322"/>
      <c r="I2" s="322"/>
      <c r="J2" s="322"/>
      <c r="K2" s="322"/>
      <c r="L2" s="245"/>
      <c r="M2" s="245"/>
      <c r="N2" s="245"/>
      <c r="O2" s="245"/>
      <c r="P2" s="285" t="s">
        <v>27</v>
      </c>
      <c r="Q2" s="323"/>
      <c r="R2" s="323"/>
      <c r="S2" s="287"/>
      <c r="T2" s="287"/>
      <c r="U2" s="287"/>
      <c r="V2" s="287"/>
      <c r="W2" s="287"/>
      <c r="X2" s="287"/>
      <c r="Y2" s="322"/>
      <c r="Z2" s="245"/>
      <c r="AA2" s="245"/>
      <c r="AB2" s="245"/>
      <c r="AC2" s="245"/>
      <c r="AD2" s="285" t="s">
        <v>28</v>
      </c>
      <c r="AE2" s="287"/>
      <c r="AF2" s="287"/>
      <c r="AG2" s="287"/>
      <c r="AH2" s="287"/>
      <c r="AI2" s="287"/>
      <c r="AJ2" s="287"/>
      <c r="AK2" s="287"/>
      <c r="AL2" s="287"/>
      <c r="AM2" s="322"/>
      <c r="AN2" s="245"/>
      <c r="AO2" s="245"/>
      <c r="AP2" s="245"/>
      <c r="AQ2" s="245"/>
      <c r="AR2" s="285" t="s">
        <v>29</v>
      </c>
      <c r="AS2" s="287"/>
      <c r="AT2" s="287"/>
      <c r="AU2" s="287"/>
      <c r="AV2" s="287"/>
      <c r="AW2" s="287"/>
      <c r="AX2" s="287"/>
      <c r="AY2" s="287"/>
      <c r="AZ2" s="287"/>
      <c r="BA2" s="322"/>
      <c r="BB2" s="245"/>
      <c r="BC2" s="245"/>
      <c r="BD2" s="245"/>
      <c r="BE2" s="245"/>
      <c r="BF2" s="285" t="s">
        <v>30</v>
      </c>
      <c r="BG2" s="287"/>
      <c r="BH2" s="287"/>
      <c r="BI2" s="287"/>
      <c r="BJ2" s="287"/>
      <c r="BK2" s="287"/>
      <c r="BL2" s="287"/>
      <c r="BM2" s="287"/>
      <c r="BN2" s="287"/>
      <c r="BO2" s="322"/>
      <c r="BP2" s="245"/>
      <c r="BQ2" s="245"/>
      <c r="BR2" s="245"/>
      <c r="BS2" s="245"/>
      <c r="BT2" s="285" t="s">
        <v>31</v>
      </c>
      <c r="BU2" s="287"/>
      <c r="BV2" s="287"/>
      <c r="BW2" s="287"/>
      <c r="BX2" s="287"/>
      <c r="BY2" s="287"/>
      <c r="BZ2" s="287"/>
      <c r="CA2" s="287"/>
      <c r="CB2" s="287"/>
      <c r="CC2" s="287"/>
      <c r="CD2" s="245"/>
      <c r="CE2" s="245"/>
      <c r="CF2" s="245"/>
      <c r="CG2" s="245"/>
      <c r="CH2" s="246" t="s">
        <v>32</v>
      </c>
      <c r="CI2" s="324"/>
      <c r="CJ2" s="324"/>
      <c r="CK2" s="324"/>
      <c r="CL2" s="324"/>
      <c r="CM2" s="324"/>
      <c r="CN2" s="324"/>
      <c r="CO2" s="324"/>
      <c r="CP2" s="324"/>
      <c r="CQ2" s="322"/>
      <c r="CR2" s="245"/>
      <c r="CS2" s="245"/>
      <c r="CT2" s="245"/>
      <c r="CU2" s="245"/>
      <c r="CV2" s="286" t="s">
        <v>25</v>
      </c>
      <c r="CW2" s="287"/>
      <c r="CX2" s="287"/>
      <c r="CY2" s="287"/>
      <c r="CZ2" s="287"/>
      <c r="DA2" s="322"/>
      <c r="DB2" s="322"/>
      <c r="DC2" s="322"/>
      <c r="DD2" s="322"/>
      <c r="DE2" s="322"/>
      <c r="DF2" s="245"/>
      <c r="DG2" s="245"/>
      <c r="DH2" s="245"/>
      <c r="DI2" s="245"/>
      <c r="DJ2" s="285" t="s">
        <v>33</v>
      </c>
      <c r="DK2" s="287"/>
      <c r="DL2" s="287"/>
      <c r="DM2" s="287"/>
      <c r="DN2" s="287"/>
      <c r="DO2" s="287"/>
      <c r="DP2" s="287"/>
      <c r="DQ2" s="287"/>
      <c r="DR2" s="287"/>
      <c r="DS2" s="287"/>
      <c r="DT2" s="245"/>
      <c r="DU2" s="245"/>
      <c r="DV2" s="245"/>
      <c r="DW2" s="285" t="s">
        <v>21</v>
      </c>
      <c r="DX2" s="287"/>
      <c r="DY2" s="287"/>
      <c r="DZ2" s="287"/>
      <c r="EA2" s="287"/>
      <c r="EB2" s="287"/>
      <c r="EC2" s="287"/>
      <c r="ED2" s="287"/>
      <c r="EE2" s="287"/>
      <c r="EF2" s="287"/>
      <c r="EG2" s="245"/>
      <c r="EH2" s="245"/>
      <c r="EI2" s="245"/>
      <c r="EJ2" s="285" t="s">
        <v>34</v>
      </c>
      <c r="EK2" s="287"/>
      <c r="EL2" s="287"/>
      <c r="EM2" s="287"/>
      <c r="EN2" s="287"/>
      <c r="EO2" s="287"/>
      <c r="EP2" s="287"/>
      <c r="EQ2" s="287"/>
      <c r="ER2" s="287"/>
      <c r="ES2" s="287"/>
      <c r="ET2" s="245"/>
      <c r="EU2" s="245"/>
      <c r="EV2" s="245"/>
      <c r="EW2" s="285" t="s">
        <v>35</v>
      </c>
      <c r="EX2" s="258"/>
      <c r="EY2" s="258"/>
      <c r="EZ2" s="258"/>
      <c r="FA2" s="258"/>
      <c r="FB2" s="258"/>
      <c r="FC2" s="258"/>
      <c r="FD2" s="258"/>
      <c r="FE2" s="258"/>
      <c r="FF2" s="245"/>
      <c r="FG2" s="245"/>
      <c r="FH2" s="245"/>
      <c r="FI2" s="245"/>
      <c r="FJ2" s="286" t="s">
        <v>54</v>
      </c>
      <c r="FK2" s="287"/>
      <c r="FL2" s="287"/>
      <c r="FM2" s="287"/>
      <c r="FN2" s="287"/>
      <c r="FO2" s="322"/>
      <c r="FP2" s="322"/>
      <c r="FQ2" s="322"/>
      <c r="FR2" s="322"/>
      <c r="FS2" s="322"/>
      <c r="FT2" s="245"/>
      <c r="FU2" s="245"/>
      <c r="FV2" s="245"/>
      <c r="FW2" s="245"/>
      <c r="FX2" s="285" t="s">
        <v>55</v>
      </c>
      <c r="FY2" s="287"/>
      <c r="FZ2" s="287"/>
      <c r="GA2" s="287"/>
      <c r="GB2" s="287"/>
      <c r="GC2" s="287"/>
      <c r="GD2" s="287"/>
      <c r="GE2" s="287"/>
      <c r="GF2" s="322"/>
      <c r="GG2" s="245"/>
      <c r="GH2" s="245"/>
      <c r="GI2" s="245"/>
      <c r="GJ2" s="245"/>
      <c r="GK2" s="285" t="s">
        <v>56</v>
      </c>
      <c r="GL2" s="287"/>
      <c r="GM2" s="287"/>
      <c r="GN2" s="287"/>
      <c r="GO2" s="287"/>
      <c r="GP2" s="287"/>
      <c r="GQ2" s="287"/>
      <c r="GR2" s="287"/>
      <c r="GS2" s="322"/>
      <c r="GT2" s="245"/>
      <c r="GU2" s="245"/>
    </row>
    <row r="3" spans="1:205" s="237" customFormat="1">
      <c r="A3" s="93"/>
      <c r="B3" s="256" t="s">
        <v>22</v>
      </c>
      <c r="C3" s="232" t="s">
        <v>23</v>
      </c>
      <c r="D3" s="232" t="s">
        <v>62</v>
      </c>
      <c r="E3" s="232" t="s">
        <v>87</v>
      </c>
      <c r="F3" s="232" t="s">
        <v>93</v>
      </c>
      <c r="G3" s="232" t="s">
        <v>103</v>
      </c>
      <c r="H3" s="232" t="s">
        <v>107</v>
      </c>
      <c r="I3" s="232" t="s">
        <v>109</v>
      </c>
      <c r="J3" s="232" t="s">
        <v>115</v>
      </c>
      <c r="K3" s="232" t="s">
        <v>122</v>
      </c>
      <c r="L3" s="524" t="s">
        <v>132</v>
      </c>
      <c r="M3" s="726" t="s">
        <v>159</v>
      </c>
      <c r="N3" s="715" t="s">
        <v>178</v>
      </c>
      <c r="O3" s="715" t="s">
        <v>179</v>
      </c>
      <c r="P3" s="256" t="s">
        <v>22</v>
      </c>
      <c r="Q3" s="232" t="s">
        <v>23</v>
      </c>
      <c r="R3" s="232" t="s">
        <v>62</v>
      </c>
      <c r="S3" s="232" t="s">
        <v>87</v>
      </c>
      <c r="T3" s="232" t="s">
        <v>93</v>
      </c>
      <c r="U3" s="232" t="s">
        <v>103</v>
      </c>
      <c r="V3" s="232" t="s">
        <v>107</v>
      </c>
      <c r="W3" s="232" t="s">
        <v>109</v>
      </c>
      <c r="X3" s="232" t="s">
        <v>115</v>
      </c>
      <c r="Y3" s="232" t="s">
        <v>122</v>
      </c>
      <c r="Z3" s="524" t="s">
        <v>132</v>
      </c>
      <c r="AA3" s="524" t="s">
        <v>159</v>
      </c>
      <c r="AB3" s="715" t="s">
        <v>178</v>
      </c>
      <c r="AC3" s="715" t="s">
        <v>179</v>
      </c>
      <c r="AD3" s="256" t="s">
        <v>22</v>
      </c>
      <c r="AE3" s="232" t="s">
        <v>23</v>
      </c>
      <c r="AF3" s="232" t="s">
        <v>62</v>
      </c>
      <c r="AG3" s="232" t="s">
        <v>87</v>
      </c>
      <c r="AH3" s="232" t="s">
        <v>93</v>
      </c>
      <c r="AI3" s="232" t="s">
        <v>103</v>
      </c>
      <c r="AJ3" s="232" t="s">
        <v>107</v>
      </c>
      <c r="AK3" s="232" t="s">
        <v>109</v>
      </c>
      <c r="AL3" s="232" t="s">
        <v>115</v>
      </c>
      <c r="AM3" s="232" t="s">
        <v>122</v>
      </c>
      <c r="AN3" s="524" t="s">
        <v>132</v>
      </c>
      <c r="AO3" s="726" t="s">
        <v>159</v>
      </c>
      <c r="AP3" s="715" t="s">
        <v>178</v>
      </c>
      <c r="AQ3" s="715" t="s">
        <v>179</v>
      </c>
      <c r="AR3" s="256" t="s">
        <v>22</v>
      </c>
      <c r="AS3" s="232" t="s">
        <v>23</v>
      </c>
      <c r="AT3" s="232" t="s">
        <v>62</v>
      </c>
      <c r="AU3" s="232" t="s">
        <v>87</v>
      </c>
      <c r="AV3" s="232" t="s">
        <v>93</v>
      </c>
      <c r="AW3" s="232" t="s">
        <v>103</v>
      </c>
      <c r="AX3" s="232" t="s">
        <v>107</v>
      </c>
      <c r="AY3" s="232" t="s">
        <v>109</v>
      </c>
      <c r="AZ3" s="232" t="s">
        <v>115</v>
      </c>
      <c r="BA3" s="232" t="s">
        <v>122</v>
      </c>
      <c r="BB3" s="524" t="s">
        <v>132</v>
      </c>
      <c r="BC3" s="524" t="s">
        <v>159</v>
      </c>
      <c r="BD3" s="715" t="s">
        <v>178</v>
      </c>
      <c r="BE3" s="715" t="s">
        <v>179</v>
      </c>
      <c r="BF3" s="256" t="s">
        <v>22</v>
      </c>
      <c r="BG3" s="232" t="s">
        <v>23</v>
      </c>
      <c r="BH3" s="232" t="s">
        <v>62</v>
      </c>
      <c r="BI3" s="232" t="s">
        <v>87</v>
      </c>
      <c r="BJ3" s="232" t="s">
        <v>93</v>
      </c>
      <c r="BK3" s="232" t="s">
        <v>103</v>
      </c>
      <c r="BL3" s="232" t="s">
        <v>107</v>
      </c>
      <c r="BM3" s="232" t="s">
        <v>109</v>
      </c>
      <c r="BN3" s="232" t="s">
        <v>115</v>
      </c>
      <c r="BO3" s="232" t="s">
        <v>122</v>
      </c>
      <c r="BP3" s="524" t="s">
        <v>132</v>
      </c>
      <c r="BQ3" s="726" t="s">
        <v>159</v>
      </c>
      <c r="BR3" s="715" t="s">
        <v>178</v>
      </c>
      <c r="BS3" s="715" t="s">
        <v>179</v>
      </c>
      <c r="BT3" s="256" t="s">
        <v>22</v>
      </c>
      <c r="BU3" s="232" t="s">
        <v>23</v>
      </c>
      <c r="BV3" s="232" t="s">
        <v>62</v>
      </c>
      <c r="BW3" s="232" t="s">
        <v>87</v>
      </c>
      <c r="BX3" s="232" t="s">
        <v>93</v>
      </c>
      <c r="BY3" s="232" t="s">
        <v>103</v>
      </c>
      <c r="BZ3" s="232" t="s">
        <v>107</v>
      </c>
      <c r="CA3" s="232" t="s">
        <v>109</v>
      </c>
      <c r="CB3" s="232" t="s">
        <v>115</v>
      </c>
      <c r="CC3" s="232" t="s">
        <v>122</v>
      </c>
      <c r="CD3" s="524" t="s">
        <v>132</v>
      </c>
      <c r="CE3" s="726" t="s">
        <v>159</v>
      </c>
      <c r="CF3" s="715" t="s">
        <v>178</v>
      </c>
      <c r="CG3" s="715" t="s">
        <v>179</v>
      </c>
      <c r="CH3" s="256" t="s">
        <v>22</v>
      </c>
      <c r="CI3" s="232" t="s">
        <v>23</v>
      </c>
      <c r="CJ3" s="232" t="s">
        <v>62</v>
      </c>
      <c r="CK3" s="232" t="s">
        <v>87</v>
      </c>
      <c r="CL3" s="232" t="s">
        <v>93</v>
      </c>
      <c r="CM3" s="232" t="s">
        <v>103</v>
      </c>
      <c r="CN3" s="232" t="s">
        <v>107</v>
      </c>
      <c r="CO3" s="232" t="s">
        <v>109</v>
      </c>
      <c r="CP3" s="232" t="s">
        <v>115</v>
      </c>
      <c r="CQ3" s="232" t="s">
        <v>122</v>
      </c>
      <c r="CR3" s="524" t="s">
        <v>132</v>
      </c>
      <c r="CS3" s="726" t="s">
        <v>159</v>
      </c>
      <c r="CT3" s="715" t="s">
        <v>178</v>
      </c>
      <c r="CU3" s="715" t="s">
        <v>179</v>
      </c>
      <c r="CV3" s="321" t="s">
        <v>22</v>
      </c>
      <c r="CW3" s="232" t="s">
        <v>23</v>
      </c>
      <c r="CX3" s="232" t="s">
        <v>62</v>
      </c>
      <c r="CY3" s="232" t="s">
        <v>87</v>
      </c>
      <c r="CZ3" s="232" t="s">
        <v>93</v>
      </c>
      <c r="DA3" s="232" t="s">
        <v>103</v>
      </c>
      <c r="DB3" s="232" t="s">
        <v>107</v>
      </c>
      <c r="DC3" s="232" t="s">
        <v>109</v>
      </c>
      <c r="DD3" s="232" t="s">
        <v>115</v>
      </c>
      <c r="DE3" s="232" t="s">
        <v>122</v>
      </c>
      <c r="DF3" s="524" t="s">
        <v>132</v>
      </c>
      <c r="DG3" s="726" t="s">
        <v>159</v>
      </c>
      <c r="DH3" s="715" t="s">
        <v>178</v>
      </c>
      <c r="DI3" s="715" t="s">
        <v>179</v>
      </c>
      <c r="DJ3" s="256" t="s">
        <v>23</v>
      </c>
      <c r="DK3" s="232" t="s">
        <v>62</v>
      </c>
      <c r="DL3" s="232" t="s">
        <v>87</v>
      </c>
      <c r="DM3" s="232" t="s">
        <v>93</v>
      </c>
      <c r="DN3" s="232" t="s">
        <v>103</v>
      </c>
      <c r="DO3" s="232" t="s">
        <v>107</v>
      </c>
      <c r="DP3" s="232" t="s">
        <v>109</v>
      </c>
      <c r="DQ3" s="232" t="s">
        <v>115</v>
      </c>
      <c r="DR3" s="232" t="s">
        <v>122</v>
      </c>
      <c r="DS3" s="232" t="s">
        <v>132</v>
      </c>
      <c r="DT3" s="715" t="s">
        <v>159</v>
      </c>
      <c r="DU3" s="715" t="s">
        <v>178</v>
      </c>
      <c r="DV3" s="715" t="s">
        <v>179</v>
      </c>
      <c r="DW3" s="256" t="s">
        <v>23</v>
      </c>
      <c r="DX3" s="232" t="s">
        <v>62</v>
      </c>
      <c r="DY3" s="232" t="s">
        <v>87</v>
      </c>
      <c r="DZ3" s="232" t="s">
        <v>93</v>
      </c>
      <c r="EA3" s="232" t="s">
        <v>103</v>
      </c>
      <c r="EB3" s="232" t="s">
        <v>107</v>
      </c>
      <c r="EC3" s="232" t="s">
        <v>109</v>
      </c>
      <c r="ED3" s="232" t="s">
        <v>115</v>
      </c>
      <c r="EE3" s="232" t="s">
        <v>122</v>
      </c>
      <c r="EF3" s="232" t="s">
        <v>132</v>
      </c>
      <c r="EG3" s="715" t="s">
        <v>159</v>
      </c>
      <c r="EH3" s="715" t="s">
        <v>178</v>
      </c>
      <c r="EI3" s="715" t="s">
        <v>179</v>
      </c>
      <c r="EJ3" s="256" t="s">
        <v>23</v>
      </c>
      <c r="EK3" s="232" t="s">
        <v>62</v>
      </c>
      <c r="EL3" s="232" t="s">
        <v>87</v>
      </c>
      <c r="EM3" s="232" t="s">
        <v>93</v>
      </c>
      <c r="EN3" s="232" t="s">
        <v>103</v>
      </c>
      <c r="EO3" s="232" t="s">
        <v>107</v>
      </c>
      <c r="EP3" s="232" t="s">
        <v>109</v>
      </c>
      <c r="EQ3" s="232" t="s">
        <v>115</v>
      </c>
      <c r="ER3" s="232" t="s">
        <v>122</v>
      </c>
      <c r="ES3" s="232" t="s">
        <v>132</v>
      </c>
      <c r="ET3" s="715" t="s">
        <v>159</v>
      </c>
      <c r="EU3" s="715" t="s">
        <v>178</v>
      </c>
      <c r="EV3" s="715" t="s">
        <v>179</v>
      </c>
      <c r="EW3" s="256" t="s">
        <v>23</v>
      </c>
      <c r="EX3" s="232" t="s">
        <v>62</v>
      </c>
      <c r="EY3" s="232" t="s">
        <v>87</v>
      </c>
      <c r="EZ3" s="232" t="s">
        <v>93</v>
      </c>
      <c r="FA3" s="232" t="s">
        <v>103</v>
      </c>
      <c r="FB3" s="232" t="s">
        <v>107</v>
      </c>
      <c r="FC3" s="232" t="s">
        <v>109</v>
      </c>
      <c r="FD3" s="232" t="s">
        <v>115</v>
      </c>
      <c r="FE3" s="258" t="s">
        <v>122</v>
      </c>
      <c r="FF3" s="524" t="s">
        <v>132</v>
      </c>
      <c r="FG3" s="726" t="s">
        <v>159</v>
      </c>
      <c r="FH3" s="717" t="s">
        <v>191</v>
      </c>
      <c r="FI3" s="717" t="s">
        <v>179</v>
      </c>
      <c r="FJ3" s="255" t="s">
        <v>22</v>
      </c>
      <c r="FK3" s="232" t="s">
        <v>23</v>
      </c>
      <c r="FL3" s="232" t="s">
        <v>62</v>
      </c>
      <c r="FM3" s="232" t="s">
        <v>87</v>
      </c>
      <c r="FN3" s="232" t="s">
        <v>93</v>
      </c>
      <c r="FO3" s="232" t="s">
        <v>103</v>
      </c>
      <c r="FP3" s="232" t="s">
        <v>107</v>
      </c>
      <c r="FQ3" s="232" t="s">
        <v>109</v>
      </c>
      <c r="FR3" s="232" t="s">
        <v>115</v>
      </c>
      <c r="FS3" s="232" t="s">
        <v>122</v>
      </c>
      <c r="FT3" s="524" t="s">
        <v>132</v>
      </c>
      <c r="FU3" s="726" t="s">
        <v>159</v>
      </c>
      <c r="FV3" s="715" t="s">
        <v>178</v>
      </c>
      <c r="FW3" s="715" t="s">
        <v>179</v>
      </c>
      <c r="FX3" s="256" t="s">
        <v>23</v>
      </c>
      <c r="FY3" s="232" t="s">
        <v>62</v>
      </c>
      <c r="FZ3" s="232" t="s">
        <v>87</v>
      </c>
      <c r="GA3" s="232" t="s">
        <v>93</v>
      </c>
      <c r="GB3" s="232" t="s">
        <v>103</v>
      </c>
      <c r="GC3" s="232" t="s">
        <v>107</v>
      </c>
      <c r="GD3" s="232" t="s">
        <v>109</v>
      </c>
      <c r="GE3" s="232" t="s">
        <v>115</v>
      </c>
      <c r="GF3" s="232" t="s">
        <v>122</v>
      </c>
      <c r="GG3" s="524" t="s">
        <v>132</v>
      </c>
      <c r="GH3" s="726" t="s">
        <v>159</v>
      </c>
      <c r="GI3" s="715" t="s">
        <v>178</v>
      </c>
      <c r="GJ3" s="715" t="s">
        <v>179</v>
      </c>
      <c r="GK3" s="256" t="s">
        <v>23</v>
      </c>
      <c r="GL3" s="232" t="s">
        <v>62</v>
      </c>
      <c r="GM3" s="232" t="s">
        <v>87</v>
      </c>
      <c r="GN3" s="232" t="s">
        <v>93</v>
      </c>
      <c r="GO3" s="232" t="s">
        <v>103</v>
      </c>
      <c r="GP3" s="232" t="s">
        <v>107</v>
      </c>
      <c r="GQ3" s="232" t="s">
        <v>109</v>
      </c>
      <c r="GR3" s="232" t="s">
        <v>115</v>
      </c>
      <c r="GS3" s="232" t="s">
        <v>122</v>
      </c>
      <c r="GT3" s="524" t="s">
        <v>132</v>
      </c>
      <c r="GU3" s="524" t="s">
        <v>159</v>
      </c>
      <c r="GV3" s="718" t="s">
        <v>178</v>
      </c>
      <c r="GW3" s="718" t="s">
        <v>179</v>
      </c>
    </row>
    <row r="4" spans="1:205" s="314" customFormat="1">
      <c r="A4" s="299" t="s">
        <v>20</v>
      </c>
      <c r="B4" s="300">
        <f t="shared" ref="B4:DW4" si="0">SUM(B6:B21)</f>
        <v>1123290240</v>
      </c>
      <c r="C4" s="301">
        <f t="shared" si="0"/>
        <v>1124064368</v>
      </c>
      <c r="D4" s="301">
        <f t="shared" si="0"/>
        <v>1113864867</v>
      </c>
      <c r="E4" s="301">
        <f t="shared" si="0"/>
        <v>1123873665</v>
      </c>
      <c r="F4" s="301">
        <f t="shared" si="0"/>
        <v>1160717551</v>
      </c>
      <c r="G4" s="301">
        <f t="shared" si="0"/>
        <v>1240207542</v>
      </c>
      <c r="H4" s="301">
        <f t="shared" si="0"/>
        <v>1383425752.5</v>
      </c>
      <c r="I4" s="301">
        <f t="shared" si="0"/>
        <v>1578883214</v>
      </c>
      <c r="J4" s="301">
        <f>SUM(J6:J21)</f>
        <v>1523397859.6199999</v>
      </c>
      <c r="K4" s="301">
        <f>SUM(K6:K21)</f>
        <v>1489960969</v>
      </c>
      <c r="L4" s="301">
        <f>SUM(L6:L21)</f>
        <v>1434190461</v>
      </c>
      <c r="M4" s="301">
        <f>SUM(M6:M21)</f>
        <v>1467639714.0098703</v>
      </c>
      <c r="N4" s="301">
        <f t="shared" ref="N4:O4" si="1">SUM(N6:N21)</f>
        <v>1595666110</v>
      </c>
      <c r="O4" s="301">
        <f t="shared" si="1"/>
        <v>1409294424.22</v>
      </c>
      <c r="P4" s="300">
        <f t="shared" si="0"/>
        <v>973600766</v>
      </c>
      <c r="Q4" s="302">
        <f t="shared" si="0"/>
        <v>978462695</v>
      </c>
      <c r="R4" s="302">
        <f t="shared" si="0"/>
        <v>920373960</v>
      </c>
      <c r="S4" s="302">
        <f t="shared" si="0"/>
        <v>976346364</v>
      </c>
      <c r="T4" s="302">
        <f t="shared" si="0"/>
        <v>1023794184</v>
      </c>
      <c r="U4" s="302">
        <f t="shared" si="0"/>
        <v>1093260140</v>
      </c>
      <c r="V4" s="302">
        <f t="shared" si="0"/>
        <v>1257238187</v>
      </c>
      <c r="W4" s="302">
        <f t="shared" si="0"/>
        <v>1393870673</v>
      </c>
      <c r="X4" s="302">
        <f>SUM(X6:X21)</f>
        <v>1371192976.6599998</v>
      </c>
      <c r="Y4" s="301">
        <f>SUM(Y6:Y21)</f>
        <v>1315373253</v>
      </c>
      <c r="Z4" s="301">
        <f>SUM(Z6:Z21)</f>
        <v>1261812254</v>
      </c>
      <c r="AA4" s="301">
        <f>SUM(AA6:AA21)</f>
        <v>1327638386.5812531</v>
      </c>
      <c r="AB4" s="301">
        <f t="shared" ref="AB4:AC4" si="2">SUM(AB6:AB21)</f>
        <v>1429607856</v>
      </c>
      <c r="AC4" s="301">
        <f t="shared" si="2"/>
        <v>1248548988.22</v>
      </c>
      <c r="AD4" s="300">
        <f t="shared" si="0"/>
        <v>113811189</v>
      </c>
      <c r="AE4" s="302">
        <f t="shared" si="0"/>
        <v>104547776</v>
      </c>
      <c r="AF4" s="301">
        <f t="shared" si="0"/>
        <v>148619097</v>
      </c>
      <c r="AG4" s="303">
        <f t="shared" si="0"/>
        <v>96478567</v>
      </c>
      <c r="AH4" s="303">
        <f t="shared" si="0"/>
        <v>89571229</v>
      </c>
      <c r="AI4" s="304">
        <f t="shared" si="0"/>
        <v>94851278</v>
      </c>
      <c r="AJ4" s="304">
        <f t="shared" si="0"/>
        <v>58033842</v>
      </c>
      <c r="AK4" s="304">
        <f t="shared" si="0"/>
        <v>69828189</v>
      </c>
      <c r="AL4" s="304">
        <f>SUM(AL6:AL21)</f>
        <v>63099657.100000001</v>
      </c>
      <c r="AM4" s="301">
        <f>SUM(AM6:AM21)</f>
        <v>68846193</v>
      </c>
      <c r="AN4" s="301">
        <f>SUM(AN6:AN21)</f>
        <v>74278625</v>
      </c>
      <c r="AO4" s="301">
        <f>SUM(AO6:AO21)</f>
        <v>68339391</v>
      </c>
      <c r="AP4" s="301">
        <f t="shared" ref="AP4:AQ4" si="3">SUM(AP6:AP21)</f>
        <v>77556828</v>
      </c>
      <c r="AQ4" s="301">
        <f t="shared" si="3"/>
        <v>72953196</v>
      </c>
      <c r="AR4" s="300">
        <f t="shared" si="0"/>
        <v>22164542</v>
      </c>
      <c r="AS4" s="302">
        <f t="shared" si="0"/>
        <v>22448491</v>
      </c>
      <c r="AT4" s="301">
        <f t="shared" si="0"/>
        <v>27788192</v>
      </c>
      <c r="AU4" s="303">
        <f t="shared" si="0"/>
        <v>27749413</v>
      </c>
      <c r="AV4" s="303">
        <f t="shared" si="0"/>
        <v>24072758</v>
      </c>
      <c r="AW4" s="304">
        <f t="shared" si="0"/>
        <v>28286622</v>
      </c>
      <c r="AX4" s="304">
        <f t="shared" si="0"/>
        <v>36690072.5</v>
      </c>
      <c r="AY4" s="304">
        <f t="shared" si="0"/>
        <v>52620818</v>
      </c>
      <c r="AZ4" s="304">
        <f>SUM(AZ6:AZ21)</f>
        <v>42362500</v>
      </c>
      <c r="BA4" s="301">
        <f>SUM(BA6:BA21)</f>
        <v>59174535</v>
      </c>
      <c r="BB4" s="301">
        <f>SUM(BB6:BB21)</f>
        <v>55232034</v>
      </c>
      <c r="BC4" s="301">
        <f>SUM(BC6:BC21)</f>
        <v>38045928.233318627</v>
      </c>
      <c r="BD4" s="301">
        <f t="shared" ref="BD4:BE4" si="4">SUM(BD6:BD21)</f>
        <v>53389560</v>
      </c>
      <c r="BE4" s="301">
        <f t="shared" si="4"/>
        <v>52876283</v>
      </c>
      <c r="BF4" s="300">
        <f t="shared" si="0"/>
        <v>10431468</v>
      </c>
      <c r="BG4" s="302">
        <f t="shared" si="0"/>
        <v>12298060</v>
      </c>
      <c r="BH4" s="301">
        <f t="shared" si="0"/>
        <v>12141566</v>
      </c>
      <c r="BI4" s="303">
        <f t="shared" si="0"/>
        <v>12848800</v>
      </c>
      <c r="BJ4" s="303">
        <f t="shared" si="0"/>
        <v>12923549</v>
      </c>
      <c r="BK4" s="304">
        <f t="shared" si="0"/>
        <v>12982567</v>
      </c>
      <c r="BL4" s="304">
        <f t="shared" si="0"/>
        <v>13810735</v>
      </c>
      <c r="BM4" s="304">
        <f t="shared" si="0"/>
        <v>18343919</v>
      </c>
      <c r="BN4" s="304">
        <f>SUM(BN6:BN21)</f>
        <v>19389091.859999999</v>
      </c>
      <c r="BO4" s="301">
        <f>SUM(BO6:BO21)</f>
        <v>26027124</v>
      </c>
      <c r="BP4" s="301">
        <f>SUM(BP6:BP21)</f>
        <v>26501870</v>
      </c>
      <c r="BQ4" s="301">
        <f>SUM(BQ6:BQ21)</f>
        <v>19951488.747491062</v>
      </c>
      <c r="BR4" s="301">
        <f t="shared" ref="BR4:BS4" si="5">SUM(BR6:BR21)</f>
        <v>12803810</v>
      </c>
      <c r="BS4" s="301">
        <f t="shared" si="5"/>
        <v>12638475</v>
      </c>
      <c r="BT4" s="300">
        <f t="shared" si="0"/>
        <v>2447459</v>
      </c>
      <c r="BU4" s="302">
        <f t="shared" si="0"/>
        <v>500000</v>
      </c>
      <c r="BV4" s="301">
        <f t="shared" si="0"/>
        <v>462141</v>
      </c>
      <c r="BW4" s="303">
        <f t="shared" si="0"/>
        <v>6655227</v>
      </c>
      <c r="BX4" s="303">
        <f t="shared" si="0"/>
        <v>6347838</v>
      </c>
      <c r="BY4" s="304">
        <f t="shared" si="0"/>
        <v>6913002</v>
      </c>
      <c r="BZ4" s="304">
        <f t="shared" si="0"/>
        <v>11474458</v>
      </c>
      <c r="CA4" s="304">
        <f t="shared" si="0"/>
        <v>38741869</v>
      </c>
      <c r="CB4" s="304">
        <f>SUM(CB6:CB21)</f>
        <v>24500261</v>
      </c>
      <c r="CC4" s="301">
        <f>SUM(CC6:CC21)</f>
        <v>17081658</v>
      </c>
      <c r="CD4" s="301">
        <f>SUM(CD6:CD21)</f>
        <v>13652630</v>
      </c>
      <c r="CE4" s="301">
        <f>SUM(CE6:CE21)</f>
        <v>11399099.447807603</v>
      </c>
      <c r="CF4" s="301">
        <f t="shared" ref="CF4:CG4" si="6">SUM(CF6:CF21)</f>
        <v>16083092</v>
      </c>
      <c r="CG4" s="301">
        <f t="shared" si="6"/>
        <v>13134111</v>
      </c>
      <c r="CH4" s="305">
        <f t="shared" si="0"/>
        <v>834816</v>
      </c>
      <c r="CI4" s="306">
        <f t="shared" si="0"/>
        <v>5807346</v>
      </c>
      <c r="CJ4" s="307">
        <f t="shared" si="0"/>
        <v>4842411</v>
      </c>
      <c r="CK4" s="308">
        <f t="shared" si="0"/>
        <v>3795295</v>
      </c>
      <c r="CL4" s="308">
        <f t="shared" si="0"/>
        <v>3850995</v>
      </c>
      <c r="CM4" s="309">
        <f t="shared" si="0"/>
        <v>3913933</v>
      </c>
      <c r="CN4" s="309">
        <f t="shared" si="0"/>
        <v>6178458</v>
      </c>
      <c r="CO4" s="309">
        <f t="shared" si="0"/>
        <v>5477746</v>
      </c>
      <c r="CP4" s="309">
        <f>SUM(CP6:CP21)</f>
        <v>2853373</v>
      </c>
      <c r="CQ4" s="301">
        <f>SUM(CQ6:CQ21)</f>
        <v>3458206</v>
      </c>
      <c r="CR4" s="301">
        <f>SUM(CR6:CR21)</f>
        <v>2713048</v>
      </c>
      <c r="CS4" s="301">
        <f>SUM(CS6:CS21)</f>
        <v>2265420</v>
      </c>
      <c r="CT4" s="301">
        <f t="shared" ref="CT4:CU4" si="7">SUM(CT6:CT21)</f>
        <v>6224969</v>
      </c>
      <c r="CU4" s="301">
        <f t="shared" si="7"/>
        <v>9143381</v>
      </c>
      <c r="CV4" s="310">
        <f t="shared" si="0"/>
        <v>7199586</v>
      </c>
      <c r="CW4" s="302">
        <f t="shared" si="0"/>
        <v>70192092</v>
      </c>
      <c r="CX4" s="302">
        <f t="shared" si="0"/>
        <v>21681116</v>
      </c>
      <c r="CY4" s="302">
        <f t="shared" si="0"/>
        <v>18993648</v>
      </c>
      <c r="CZ4" s="302">
        <f t="shared" si="0"/>
        <v>53765057</v>
      </c>
      <c r="DA4" s="302">
        <f t="shared" si="0"/>
        <v>64152090</v>
      </c>
      <c r="DB4" s="302">
        <f t="shared" si="0"/>
        <v>78473033.310000002</v>
      </c>
      <c r="DC4" s="302">
        <f t="shared" si="0"/>
        <v>124852400</v>
      </c>
      <c r="DD4" s="302">
        <f>SUM(DD6:DD21)</f>
        <v>109231818</v>
      </c>
      <c r="DE4" s="301">
        <f>SUM(DE6:DE21)</f>
        <v>140523276.96000001</v>
      </c>
      <c r="DF4" s="301">
        <f>SUM(DF6:DF21)</f>
        <v>144844277.06</v>
      </c>
      <c r="DG4" s="301">
        <f>SUM(DG6:DG21)</f>
        <v>208052833.11000001</v>
      </c>
      <c r="DH4" s="301">
        <f t="shared" ref="DH4:DI4" si="8">SUM(DH6:DH21)</f>
        <v>225667278.48000002</v>
      </c>
      <c r="DI4" s="301">
        <f t="shared" si="8"/>
        <v>205213943.56</v>
      </c>
      <c r="DJ4" s="311">
        <f t="shared" si="0"/>
        <v>154000</v>
      </c>
      <c r="DK4" s="302">
        <f t="shared" si="0"/>
        <v>725870</v>
      </c>
      <c r="DL4" s="302">
        <f t="shared" si="0"/>
        <v>0</v>
      </c>
      <c r="DM4" s="302">
        <f t="shared" si="0"/>
        <v>0</v>
      </c>
      <c r="DN4" s="302">
        <f t="shared" si="0"/>
        <v>0</v>
      </c>
      <c r="DO4" s="302">
        <f t="shared" si="0"/>
        <v>180240</v>
      </c>
      <c r="DP4" s="302">
        <f t="shared" si="0"/>
        <v>2219620</v>
      </c>
      <c r="DQ4" s="302">
        <f>SUM(DQ6:DQ21)</f>
        <v>0</v>
      </c>
      <c r="DR4" s="302">
        <f>SUM(DR6:DR21)</f>
        <v>207500</v>
      </c>
      <c r="DS4" s="302">
        <f>SUM(DS6:DS21)</f>
        <v>207500</v>
      </c>
      <c r="DT4" s="302">
        <f>SUM(DT6:DT21)</f>
        <v>207500</v>
      </c>
      <c r="DU4" s="302">
        <f t="shared" ref="DU4:DV4" si="9">SUM(DU6:DU21)</f>
        <v>207500</v>
      </c>
      <c r="DV4" s="302">
        <f t="shared" si="9"/>
        <v>207500</v>
      </c>
      <c r="DW4" s="300">
        <f t="shared" si="0"/>
        <v>0</v>
      </c>
      <c r="DX4" s="302">
        <f t="shared" ref="DX4:GP4" si="10">SUM(DX6:DX21)</f>
        <v>2561572</v>
      </c>
      <c r="DY4" s="303">
        <f t="shared" si="10"/>
        <v>2498473</v>
      </c>
      <c r="DZ4" s="303">
        <f t="shared" si="10"/>
        <v>13098219</v>
      </c>
      <c r="EA4" s="304">
        <f t="shared" si="10"/>
        <v>17029137</v>
      </c>
      <c r="EB4" s="304">
        <f t="shared" si="10"/>
        <v>21508769</v>
      </c>
      <c r="EC4" s="304">
        <f t="shared" si="10"/>
        <v>31796546</v>
      </c>
      <c r="ED4" s="304">
        <f>SUM(ED6:ED21)</f>
        <v>33850508</v>
      </c>
      <c r="EE4" s="302">
        <f>SUM(EE6:EE21)</f>
        <v>41264807.789999999</v>
      </c>
      <c r="EF4" s="302">
        <f>SUM(EF6:EF21)</f>
        <v>42682898.480000004</v>
      </c>
      <c r="EG4" s="302">
        <f>SUM(EG6:EG21)</f>
        <v>66921277.82</v>
      </c>
      <c r="EH4" s="302">
        <f t="shared" ref="EH4:EI4" si="11">SUM(EH6:EH21)</f>
        <v>70688355.109999999</v>
      </c>
      <c r="EI4" s="302">
        <f t="shared" si="11"/>
        <v>68070943.460000008</v>
      </c>
      <c r="EJ4" s="300">
        <f t="shared" si="10"/>
        <v>4873589</v>
      </c>
      <c r="EK4" s="302">
        <f t="shared" si="10"/>
        <v>11398085</v>
      </c>
      <c r="EL4" s="303">
        <f t="shared" si="10"/>
        <v>11295640</v>
      </c>
      <c r="EM4" s="303">
        <f t="shared" si="10"/>
        <v>32956795</v>
      </c>
      <c r="EN4" s="304">
        <f t="shared" si="10"/>
        <v>35460925</v>
      </c>
      <c r="EO4" s="304">
        <f t="shared" si="10"/>
        <v>43196176.399999999</v>
      </c>
      <c r="EP4" s="304">
        <f t="shared" si="10"/>
        <v>60802037</v>
      </c>
      <c r="EQ4" s="304">
        <f>SUM(EQ6:EQ21)</f>
        <v>58476603</v>
      </c>
      <c r="ER4" s="302">
        <f>SUM(ER6:ER21)</f>
        <v>66170648.18</v>
      </c>
      <c r="ES4" s="302">
        <f>SUM(ES6:ES21)</f>
        <v>67280157.189999998</v>
      </c>
      <c r="ET4" s="302">
        <f>SUM(ET6:ET21)</f>
        <v>91082961.289999992</v>
      </c>
      <c r="EU4" s="302">
        <f t="shared" ref="EU4:EV4" si="12">SUM(EU6:EU21)</f>
        <v>103404119.37</v>
      </c>
      <c r="EV4" s="302">
        <f t="shared" si="12"/>
        <v>88535056.439999998</v>
      </c>
      <c r="EW4" s="300">
        <f t="shared" si="10"/>
        <v>3703937</v>
      </c>
      <c r="EX4" s="302">
        <f t="shared" si="10"/>
        <v>6995589</v>
      </c>
      <c r="EY4" s="303">
        <f t="shared" si="10"/>
        <v>5199535</v>
      </c>
      <c r="EZ4" s="303">
        <f t="shared" si="10"/>
        <v>7710043</v>
      </c>
      <c r="FA4" s="304">
        <f t="shared" si="10"/>
        <v>11662028</v>
      </c>
      <c r="FB4" s="304">
        <f t="shared" si="10"/>
        <v>13587847.91</v>
      </c>
      <c r="FC4" s="304">
        <f t="shared" si="10"/>
        <v>30034197</v>
      </c>
      <c r="FD4" s="304">
        <f>SUM(FD6:FD21)</f>
        <v>16904707</v>
      </c>
      <c r="FE4" s="301">
        <f>SUM(FE6:FE21)</f>
        <v>32880320.990000002</v>
      </c>
      <c r="FF4" s="301">
        <f>SUM(FF6:FF21)</f>
        <v>34673721.390000001</v>
      </c>
      <c r="FG4" s="301">
        <f>SUM(FG6:FG21)</f>
        <v>47979415</v>
      </c>
      <c r="FH4" s="301">
        <f t="shared" ref="FH4:FI4" si="13">SUM(FH6:FH21)</f>
        <v>51367304</v>
      </c>
      <c r="FI4" s="301">
        <f t="shared" si="13"/>
        <v>48400443.659999996</v>
      </c>
      <c r="FJ4" s="310">
        <f t="shared" si="10"/>
        <v>0</v>
      </c>
      <c r="FK4" s="312">
        <f t="shared" si="10"/>
        <v>40335</v>
      </c>
      <c r="FL4" s="312">
        <f t="shared" si="10"/>
        <v>0</v>
      </c>
      <c r="FM4" s="312">
        <f t="shared" si="10"/>
        <v>0</v>
      </c>
      <c r="FN4" s="312">
        <f t="shared" si="10"/>
        <v>0</v>
      </c>
      <c r="FO4" s="313">
        <f t="shared" si="10"/>
        <v>410000</v>
      </c>
      <c r="FP4" s="312">
        <f t="shared" si="10"/>
        <v>629222.85</v>
      </c>
      <c r="FQ4" s="312">
        <f t="shared" si="10"/>
        <v>669000</v>
      </c>
      <c r="FR4" s="312">
        <f>SUM(FR6:FR21)</f>
        <v>264010</v>
      </c>
      <c r="FS4" s="312">
        <f t="shared" ref="FS4:FW4" si="14">SUM(FS6:FS21)</f>
        <v>929522.51</v>
      </c>
      <c r="FT4" s="312">
        <f t="shared" si="14"/>
        <v>1862944.67</v>
      </c>
      <c r="FU4" s="312">
        <f t="shared" si="14"/>
        <v>2310992</v>
      </c>
      <c r="FV4" s="312">
        <f t="shared" si="14"/>
        <v>1935192</v>
      </c>
      <c r="FW4" s="312">
        <f t="shared" si="14"/>
        <v>1820917</v>
      </c>
      <c r="FX4" s="311">
        <f t="shared" si="10"/>
        <v>0</v>
      </c>
      <c r="FY4" s="312">
        <f t="shared" si="10"/>
        <v>0</v>
      </c>
      <c r="FZ4" s="312">
        <f t="shared" si="10"/>
        <v>0</v>
      </c>
      <c r="GA4" s="312">
        <f t="shared" si="10"/>
        <v>0</v>
      </c>
      <c r="GB4" s="312">
        <f t="shared" si="10"/>
        <v>0</v>
      </c>
      <c r="GC4" s="312">
        <f t="shared" si="10"/>
        <v>91581.16</v>
      </c>
      <c r="GD4" s="312">
        <f t="shared" si="10"/>
        <v>100000</v>
      </c>
      <c r="GE4" s="312">
        <f>SUM(GE6:GE21)</f>
        <v>50000</v>
      </c>
      <c r="GF4" s="301">
        <f>SUM(GF6:GF21)</f>
        <v>57247</v>
      </c>
      <c r="GG4" s="301">
        <f>SUM(GG6:GG21)</f>
        <v>681604.42</v>
      </c>
      <c r="GH4" s="301">
        <f>SUM(GH6:GH21)</f>
        <v>923810</v>
      </c>
      <c r="GI4" s="301">
        <f t="shared" ref="GI4:GJ4" si="15">SUM(GI6:GI21)</f>
        <v>596978</v>
      </c>
      <c r="GJ4" s="301">
        <f t="shared" si="15"/>
        <v>611218</v>
      </c>
      <c r="GK4" s="311">
        <f t="shared" si="10"/>
        <v>40335</v>
      </c>
      <c r="GL4" s="312">
        <f t="shared" si="10"/>
        <v>0</v>
      </c>
      <c r="GM4" s="312">
        <f t="shared" si="10"/>
        <v>0</v>
      </c>
      <c r="GN4" s="312">
        <f t="shared" si="10"/>
        <v>0</v>
      </c>
      <c r="GO4" s="312">
        <f t="shared" si="10"/>
        <v>410000</v>
      </c>
      <c r="GP4" s="312">
        <f t="shared" si="10"/>
        <v>537641.68999999994</v>
      </c>
      <c r="GQ4" s="312">
        <f>SUM(GQ6:GQ21)</f>
        <v>569000</v>
      </c>
      <c r="GR4" s="312">
        <f>SUM(GR6:GR21)</f>
        <v>214010</v>
      </c>
      <c r="GS4" s="301">
        <f>SUM(GS6:GS21)</f>
        <v>872275.51</v>
      </c>
      <c r="GT4" s="301">
        <f>SUM(GT6:GT21)</f>
        <v>1181340.25</v>
      </c>
      <c r="GU4" s="301">
        <f>SUM(GU6:GU21)</f>
        <v>1387182</v>
      </c>
      <c r="GV4" s="301">
        <f t="shared" ref="GV4:GW4" si="16">SUM(GV6:GV21)</f>
        <v>15291963</v>
      </c>
      <c r="GW4" s="301">
        <f t="shared" si="16"/>
        <v>15820980</v>
      </c>
    </row>
    <row r="5" spans="1:205">
      <c r="A5" s="62"/>
      <c r="B5" s="140"/>
      <c r="C5" s="8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40"/>
      <c r="Q5" s="86"/>
      <c r="R5" s="8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40"/>
      <c r="AE5" s="86"/>
      <c r="AF5" s="8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40"/>
      <c r="AS5" s="86"/>
      <c r="AT5" s="87"/>
      <c r="AU5" s="17"/>
      <c r="AV5" s="17"/>
      <c r="AW5" s="17"/>
      <c r="AX5" s="17"/>
      <c r="AY5" s="17"/>
      <c r="AZ5" s="17"/>
      <c r="BA5" s="17"/>
      <c r="BB5" s="17"/>
      <c r="BC5" s="301"/>
      <c r="BD5" s="301"/>
      <c r="BE5" s="301"/>
      <c r="BF5" s="140"/>
      <c r="BG5" s="86"/>
      <c r="BH5" s="8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40"/>
      <c r="BU5" s="86"/>
      <c r="BV5" s="8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42"/>
      <c r="CI5" s="127"/>
      <c r="CJ5" s="130"/>
      <c r="CK5" s="16"/>
      <c r="CL5" s="16"/>
      <c r="CM5" s="16"/>
      <c r="CN5" s="16"/>
      <c r="CO5" s="16"/>
      <c r="CP5" s="16"/>
      <c r="CQ5" s="17"/>
      <c r="CR5" s="17"/>
      <c r="CS5" s="17"/>
      <c r="CT5" s="17"/>
      <c r="CU5" s="17"/>
      <c r="CV5" s="141"/>
      <c r="CW5" s="86"/>
      <c r="CX5" s="87"/>
      <c r="CY5" s="17"/>
      <c r="CZ5" s="17"/>
      <c r="DA5" s="17"/>
      <c r="DB5" s="17"/>
      <c r="DC5" s="17"/>
      <c r="DD5" s="6"/>
      <c r="DE5" s="6"/>
      <c r="DF5" s="17"/>
      <c r="DG5" s="17"/>
      <c r="DH5" s="17"/>
      <c r="DI5" s="17"/>
      <c r="DJ5" s="140"/>
      <c r="DK5" s="86"/>
      <c r="DL5" s="86"/>
      <c r="DM5" s="86"/>
      <c r="DN5" s="86"/>
      <c r="DO5" s="86"/>
      <c r="DP5" s="86"/>
      <c r="DQ5" s="86"/>
      <c r="DR5" s="86"/>
      <c r="DS5" s="86"/>
      <c r="DT5" s="17"/>
      <c r="DU5" s="17"/>
      <c r="DV5" s="17"/>
      <c r="DW5" s="140"/>
      <c r="DX5" s="86"/>
      <c r="DY5" s="17"/>
      <c r="DZ5" s="17"/>
      <c r="EA5" s="17"/>
      <c r="EB5" s="17"/>
      <c r="EC5" s="17"/>
      <c r="ED5" s="17"/>
      <c r="EE5" s="86"/>
      <c r="EF5" s="86"/>
      <c r="EG5" s="17"/>
      <c r="EH5" s="17"/>
      <c r="EI5" s="17"/>
      <c r="EJ5" s="140"/>
      <c r="EK5" s="86"/>
      <c r="EL5" s="17"/>
      <c r="EM5" s="17"/>
      <c r="EN5" s="17"/>
      <c r="EO5" s="17"/>
      <c r="EP5" s="17"/>
      <c r="EQ5" s="17"/>
      <c r="ER5" s="86"/>
      <c r="ES5" s="86"/>
      <c r="ET5" s="17"/>
      <c r="EU5" s="17"/>
      <c r="EV5" s="17"/>
      <c r="EW5" s="140"/>
      <c r="EX5" s="86"/>
      <c r="EY5" s="17"/>
      <c r="EZ5" s="17"/>
      <c r="FA5" s="17"/>
      <c r="FB5" s="17"/>
      <c r="FC5" s="17"/>
      <c r="FD5" s="17"/>
      <c r="FE5" s="17"/>
      <c r="FF5" s="17"/>
      <c r="FG5" s="17"/>
      <c r="FH5" s="17"/>
      <c r="FI5" s="17"/>
      <c r="FJ5" s="141"/>
      <c r="FK5" s="86"/>
      <c r="FL5" s="86"/>
      <c r="FM5" s="127"/>
      <c r="FN5" s="127"/>
      <c r="FO5" s="127"/>
      <c r="FP5" s="127"/>
      <c r="FQ5" s="127"/>
      <c r="FR5" s="127"/>
      <c r="FS5" s="17"/>
      <c r="FT5" s="17"/>
      <c r="FU5" s="17"/>
      <c r="FV5" s="17"/>
      <c r="FW5" s="17"/>
      <c r="FX5" s="140"/>
      <c r="FY5" s="86"/>
      <c r="FZ5" s="86"/>
      <c r="GA5" s="127"/>
      <c r="GB5" s="127"/>
      <c r="GC5" s="127"/>
      <c r="GD5" s="127"/>
      <c r="GE5" s="127"/>
      <c r="GF5" s="17"/>
      <c r="GG5" s="17"/>
      <c r="GH5" s="17"/>
      <c r="GI5" s="17"/>
      <c r="GJ5" s="17"/>
      <c r="GK5" s="140"/>
      <c r="GL5" s="86"/>
      <c r="GM5" s="86"/>
      <c r="GN5" s="86"/>
      <c r="GO5" s="86"/>
      <c r="GP5" s="86"/>
      <c r="GS5" s="17"/>
      <c r="GT5" s="17"/>
      <c r="GU5" s="17"/>
    </row>
    <row r="6" spans="1:205" s="2" customFormat="1">
      <c r="A6" s="262" t="s">
        <v>0</v>
      </c>
      <c r="B6" s="289">
        <v>67570090</v>
      </c>
      <c r="C6" s="108">
        <v>63295352</v>
      </c>
      <c r="D6" s="35">
        <v>64257186</v>
      </c>
      <c r="E6" s="35">
        <v>62324336</v>
      </c>
      <c r="F6" s="35">
        <v>64748195</v>
      </c>
      <c r="G6" s="35">
        <v>72081961</v>
      </c>
      <c r="H6" s="35">
        <v>89293001.5</v>
      </c>
      <c r="I6" s="35">
        <v>107755123</v>
      </c>
      <c r="J6" s="35">
        <v>83565563</v>
      </c>
      <c r="K6" s="35">
        <v>77363462</v>
      </c>
      <c r="L6" s="6">
        <v>79555796</v>
      </c>
      <c r="M6" s="721">
        <v>76905641</v>
      </c>
      <c r="N6" s="6">
        <v>74784959</v>
      </c>
      <c r="O6" s="6">
        <v>77625519</v>
      </c>
      <c r="P6" s="289">
        <v>59007097</v>
      </c>
      <c r="Q6" s="108">
        <v>54612247</v>
      </c>
      <c r="R6" s="35">
        <v>55071358</v>
      </c>
      <c r="S6" s="35">
        <v>53680112</v>
      </c>
      <c r="T6" s="35">
        <v>56055380</v>
      </c>
      <c r="U6" s="35">
        <v>61306649</v>
      </c>
      <c r="V6" s="35">
        <v>74444791</v>
      </c>
      <c r="W6" s="35">
        <v>89099207</v>
      </c>
      <c r="X6" s="35">
        <v>68583060</v>
      </c>
      <c r="Y6" s="35">
        <v>62347422</v>
      </c>
      <c r="Z6" s="696">
        <v>63224058</v>
      </c>
      <c r="AA6" s="721">
        <v>64933160</v>
      </c>
      <c r="AB6" s="6">
        <v>62886435</v>
      </c>
      <c r="AC6" s="6">
        <v>65302995</v>
      </c>
      <c r="AD6" s="289">
        <v>0</v>
      </c>
      <c r="AE6" s="108">
        <v>0</v>
      </c>
      <c r="AF6" s="35">
        <v>0</v>
      </c>
      <c r="AG6" s="35">
        <v>0</v>
      </c>
      <c r="AH6" s="35">
        <v>0</v>
      </c>
      <c r="AI6" s="35">
        <v>0</v>
      </c>
      <c r="AJ6" s="35">
        <v>0</v>
      </c>
      <c r="AK6" s="35">
        <v>0</v>
      </c>
      <c r="AL6" s="35">
        <v>0</v>
      </c>
      <c r="AM6" s="35">
        <v>0</v>
      </c>
      <c r="AN6" s="6">
        <v>89725</v>
      </c>
      <c r="AO6" s="721">
        <v>689896</v>
      </c>
      <c r="AP6" s="6">
        <v>658396</v>
      </c>
      <c r="AQ6" s="6">
        <v>908396</v>
      </c>
      <c r="AR6" s="289">
        <v>5380740</v>
      </c>
      <c r="AS6" s="108">
        <v>5546263</v>
      </c>
      <c r="AT6" s="35">
        <v>5734758</v>
      </c>
      <c r="AU6" s="35">
        <v>5768514</v>
      </c>
      <c r="AV6" s="35">
        <v>5976525</v>
      </c>
      <c r="AW6" s="35">
        <v>8052903</v>
      </c>
      <c r="AX6" s="35">
        <v>10118301.5</v>
      </c>
      <c r="AY6" s="35">
        <v>12170007</v>
      </c>
      <c r="AZ6" s="35">
        <v>10516905</v>
      </c>
      <c r="BA6" s="35">
        <v>10018022</v>
      </c>
      <c r="BB6" s="6">
        <v>10914825</v>
      </c>
      <c r="BC6" s="17">
        <v>9371871</v>
      </c>
      <c r="BD6" s="17">
        <v>9381433</v>
      </c>
      <c r="BE6" s="17">
        <v>9181433</v>
      </c>
      <c r="BF6" s="289">
        <v>1027878</v>
      </c>
      <c r="BG6" s="108">
        <v>2950618</v>
      </c>
      <c r="BH6" s="35">
        <v>3264846</v>
      </c>
      <c r="BI6" s="35">
        <v>2517884</v>
      </c>
      <c r="BJ6" s="35">
        <v>2358464</v>
      </c>
      <c r="BK6" s="35">
        <v>2264583</v>
      </c>
      <c r="BL6" s="35">
        <v>3602083</v>
      </c>
      <c r="BM6" s="35">
        <v>4252083</v>
      </c>
      <c r="BN6" s="35">
        <v>2732033</v>
      </c>
      <c r="BO6" s="35">
        <v>3261380</v>
      </c>
      <c r="BP6" s="6">
        <v>3500223</v>
      </c>
      <c r="BQ6" s="6">
        <v>558904</v>
      </c>
      <c r="BR6" s="6">
        <v>535345</v>
      </c>
      <c r="BS6" s="6">
        <v>834345</v>
      </c>
      <c r="BT6" s="289">
        <v>1947459</v>
      </c>
      <c r="BU6" s="108">
        <v>0</v>
      </c>
      <c r="BV6" s="35">
        <v>0</v>
      </c>
      <c r="BW6" s="35">
        <v>190224</v>
      </c>
      <c r="BX6" s="35">
        <v>190224</v>
      </c>
      <c r="BY6" s="35">
        <v>240224</v>
      </c>
      <c r="BZ6" s="35">
        <v>910224</v>
      </c>
      <c r="CA6" s="35">
        <v>1916224</v>
      </c>
      <c r="CB6" s="35">
        <v>1450899</v>
      </c>
      <c r="CC6" s="35">
        <v>1506178</v>
      </c>
      <c r="CD6" s="6">
        <v>1603419</v>
      </c>
      <c r="CE6" s="6">
        <v>1128264</v>
      </c>
      <c r="CF6" s="6">
        <v>1108871</v>
      </c>
      <c r="CG6" s="6">
        <v>1183871</v>
      </c>
      <c r="CH6" s="267">
        <v>206916</v>
      </c>
      <c r="CI6" s="35">
        <v>186224</v>
      </c>
      <c r="CJ6" s="35">
        <v>186224</v>
      </c>
      <c r="CK6" s="35">
        <v>167602</v>
      </c>
      <c r="CL6" s="35">
        <v>167602</v>
      </c>
      <c r="CM6" s="35">
        <v>217602</v>
      </c>
      <c r="CN6" s="35">
        <v>217602</v>
      </c>
      <c r="CO6" s="35">
        <v>317602</v>
      </c>
      <c r="CP6" s="35">
        <v>282666</v>
      </c>
      <c r="CQ6" s="35">
        <v>230460</v>
      </c>
      <c r="CR6" s="6">
        <v>223546</v>
      </c>
      <c r="CS6" s="6">
        <v>223546</v>
      </c>
      <c r="CT6" s="6">
        <v>214479</v>
      </c>
      <c r="CU6" s="6">
        <v>214479</v>
      </c>
      <c r="CV6" s="290">
        <v>5407428</v>
      </c>
      <c r="CW6" s="108">
        <v>5426354</v>
      </c>
      <c r="CX6" s="108">
        <v>5404007</v>
      </c>
      <c r="CY6" s="35">
        <v>4034843</v>
      </c>
      <c r="CZ6" s="35">
        <v>4348417</v>
      </c>
      <c r="DA6" s="35">
        <v>9193234</v>
      </c>
      <c r="DB6" s="35">
        <v>9890428.3099999987</v>
      </c>
      <c r="DC6" s="35">
        <v>10709717</v>
      </c>
      <c r="DD6" s="35">
        <v>9228612</v>
      </c>
      <c r="DE6" s="35">
        <v>14546531.960000003</v>
      </c>
      <c r="DF6" s="6">
        <v>24736646.060000002</v>
      </c>
      <c r="DG6" s="721">
        <v>17826987</v>
      </c>
      <c r="DH6" s="6">
        <v>16896532</v>
      </c>
      <c r="DI6" s="6">
        <v>15774232</v>
      </c>
      <c r="DJ6" s="267" t="s">
        <v>16</v>
      </c>
      <c r="DK6" s="35" t="s">
        <v>16</v>
      </c>
      <c r="DL6" s="35" t="s">
        <v>16</v>
      </c>
      <c r="DM6" s="35" t="s">
        <v>16</v>
      </c>
      <c r="DN6" s="35" t="s">
        <v>16</v>
      </c>
      <c r="DO6" s="35" t="s">
        <v>16</v>
      </c>
      <c r="DP6" s="35" t="s">
        <v>16</v>
      </c>
      <c r="DQ6" s="35" t="s">
        <v>16</v>
      </c>
      <c r="DR6" s="35" t="s">
        <v>16</v>
      </c>
      <c r="DS6" s="35" t="s">
        <v>16</v>
      </c>
      <c r="DT6" s="35" t="s">
        <v>16</v>
      </c>
      <c r="DU6" s="35" t="s">
        <v>16</v>
      </c>
      <c r="DV6" s="35" t="s">
        <v>16</v>
      </c>
      <c r="DW6" s="289">
        <v>0</v>
      </c>
      <c r="DX6" s="108">
        <v>0</v>
      </c>
      <c r="DY6" s="108">
        <v>0</v>
      </c>
      <c r="DZ6" s="108">
        <v>0</v>
      </c>
      <c r="EA6" s="108">
        <v>0</v>
      </c>
      <c r="EB6" s="35">
        <v>40000</v>
      </c>
      <c r="EC6" s="35">
        <v>300000</v>
      </c>
      <c r="ED6" s="35">
        <v>270458</v>
      </c>
      <c r="EE6" s="35">
        <v>1261187.79</v>
      </c>
      <c r="EF6" s="35">
        <v>4911153.4800000004</v>
      </c>
      <c r="EG6" s="721">
        <v>3895022</v>
      </c>
      <c r="EH6" s="6">
        <v>4634819</v>
      </c>
      <c r="EI6" s="6">
        <v>3875507</v>
      </c>
      <c r="EJ6" s="289">
        <v>4873589</v>
      </c>
      <c r="EK6" s="35">
        <v>4917200</v>
      </c>
      <c r="EL6" s="35">
        <v>4034843</v>
      </c>
      <c r="EM6" s="35">
        <v>4348417</v>
      </c>
      <c r="EN6" s="35">
        <v>6103234</v>
      </c>
      <c r="EO6" s="165">
        <v>6046948.4000000004</v>
      </c>
      <c r="EP6" s="17">
        <v>7236582</v>
      </c>
      <c r="EQ6" s="17">
        <v>5883855</v>
      </c>
      <c r="ER6" s="35">
        <v>8845605.1800000016</v>
      </c>
      <c r="ES6" s="35">
        <v>14253192.189999999</v>
      </c>
      <c r="ET6" s="721">
        <v>10653641</v>
      </c>
      <c r="EU6" s="6">
        <v>9316138</v>
      </c>
      <c r="EV6" s="6">
        <v>9865007</v>
      </c>
      <c r="EW6" s="289">
        <v>552765</v>
      </c>
      <c r="EX6" s="35">
        <v>486807</v>
      </c>
      <c r="EY6" s="35">
        <v>0</v>
      </c>
      <c r="EZ6" s="35"/>
      <c r="FA6" s="35">
        <v>3090000</v>
      </c>
      <c r="FB6" s="35">
        <v>3803479.91</v>
      </c>
      <c r="FC6" s="35">
        <v>3173135</v>
      </c>
      <c r="FD6" s="35">
        <v>3074299</v>
      </c>
      <c r="FE6" s="35">
        <v>4439738.99</v>
      </c>
      <c r="FF6" s="6">
        <v>5572300.3899999997</v>
      </c>
      <c r="FG6" s="721">
        <v>3278324</v>
      </c>
      <c r="FH6" s="6">
        <v>2945575</v>
      </c>
      <c r="FI6" s="6">
        <v>2033718</v>
      </c>
      <c r="FJ6" s="268">
        <v>0</v>
      </c>
      <c r="FK6" s="108">
        <v>40335</v>
      </c>
      <c r="FL6" s="108">
        <v>0</v>
      </c>
      <c r="FM6" s="108">
        <v>0</v>
      </c>
      <c r="FN6" s="108">
        <v>0</v>
      </c>
      <c r="FO6" s="291">
        <v>410000</v>
      </c>
      <c r="FP6" s="291">
        <v>629222.85</v>
      </c>
      <c r="FQ6" s="291">
        <v>669000</v>
      </c>
      <c r="FR6" s="291">
        <v>264010</v>
      </c>
      <c r="FS6" s="35">
        <v>929522.51</v>
      </c>
      <c r="FT6" s="6">
        <v>1862944.67</v>
      </c>
      <c r="FU6" s="721">
        <v>2310992</v>
      </c>
      <c r="FV6" s="6">
        <v>1935192</v>
      </c>
      <c r="FW6" s="6">
        <v>1820917</v>
      </c>
      <c r="FX6" s="289">
        <v>0</v>
      </c>
      <c r="FY6" s="108">
        <v>0</v>
      </c>
      <c r="FZ6" s="108"/>
      <c r="GA6" s="291"/>
      <c r="GB6" s="291"/>
      <c r="GC6" s="291">
        <v>91581.16</v>
      </c>
      <c r="GD6" s="291">
        <v>100000</v>
      </c>
      <c r="GE6" s="291">
        <v>50000</v>
      </c>
      <c r="GF6" s="35">
        <v>57247</v>
      </c>
      <c r="GG6" s="6">
        <v>681604.42</v>
      </c>
      <c r="GH6" s="6">
        <v>923810</v>
      </c>
      <c r="GI6" s="6">
        <v>596978</v>
      </c>
      <c r="GJ6" s="6">
        <v>611218</v>
      </c>
      <c r="GK6" s="289">
        <v>40335</v>
      </c>
      <c r="GL6" s="108">
        <v>0</v>
      </c>
      <c r="GM6" s="108">
        <v>0</v>
      </c>
      <c r="GN6" s="108">
        <v>0</v>
      </c>
      <c r="GO6" s="35">
        <v>410000</v>
      </c>
      <c r="GP6" s="35">
        <v>537641.68999999994</v>
      </c>
      <c r="GQ6" s="35">
        <v>569000</v>
      </c>
      <c r="GR6" s="35">
        <v>214010</v>
      </c>
      <c r="GS6" s="35">
        <v>872275.51</v>
      </c>
      <c r="GT6" s="35">
        <v>1181340.25</v>
      </c>
      <c r="GU6" s="727">
        <v>1387182</v>
      </c>
      <c r="GV6" s="2">
        <v>15291963</v>
      </c>
      <c r="GW6" s="2">
        <v>15820980</v>
      </c>
    </row>
    <row r="7" spans="1:205" s="2" customFormat="1">
      <c r="A7" s="262" t="s">
        <v>1</v>
      </c>
      <c r="B7" s="289">
        <v>58503610</v>
      </c>
      <c r="C7" s="108">
        <v>56844962</v>
      </c>
      <c r="D7" s="35">
        <v>60518632</v>
      </c>
      <c r="E7" s="35">
        <v>74625451</v>
      </c>
      <c r="F7" s="35">
        <v>76066424</v>
      </c>
      <c r="G7" s="35">
        <v>84043932</v>
      </c>
      <c r="H7" s="35">
        <v>88826570</v>
      </c>
      <c r="I7" s="35">
        <v>96226341</v>
      </c>
      <c r="J7" s="35">
        <v>93262215</v>
      </c>
      <c r="K7" s="35">
        <v>91658910</v>
      </c>
      <c r="L7" s="6">
        <v>93194227</v>
      </c>
      <c r="M7" s="721">
        <v>93970776.839870334</v>
      </c>
      <c r="N7" s="6">
        <v>94106842</v>
      </c>
      <c r="O7" s="6">
        <v>94234312</v>
      </c>
      <c r="P7" s="267" t="s">
        <v>16</v>
      </c>
      <c r="Q7" s="269" t="s">
        <v>16</v>
      </c>
      <c r="R7" s="35" t="s">
        <v>16</v>
      </c>
      <c r="S7" s="35">
        <v>63505190</v>
      </c>
      <c r="T7" s="35">
        <v>64862341</v>
      </c>
      <c r="U7" s="35">
        <v>71750853</v>
      </c>
      <c r="V7" s="35">
        <v>75701214</v>
      </c>
      <c r="W7" s="35">
        <v>82485673</v>
      </c>
      <c r="X7" s="35">
        <v>82432412</v>
      </c>
      <c r="Y7" s="35">
        <v>80954944</v>
      </c>
      <c r="Z7" s="696">
        <v>82051679</v>
      </c>
      <c r="AA7" s="721">
        <v>82685005.41125305</v>
      </c>
      <c r="AB7" s="6">
        <v>82870445</v>
      </c>
      <c r="AC7" s="6">
        <v>83004390</v>
      </c>
      <c r="AD7" s="289">
        <v>58503610</v>
      </c>
      <c r="AE7" s="108">
        <v>56844962</v>
      </c>
      <c r="AF7" s="35">
        <v>55244787</v>
      </c>
      <c r="AG7" s="35" t="s">
        <v>16</v>
      </c>
      <c r="AH7" s="35" t="s">
        <v>16</v>
      </c>
      <c r="AI7" s="35" t="s">
        <v>16</v>
      </c>
      <c r="AJ7" s="35" t="s">
        <v>16</v>
      </c>
      <c r="AK7" s="35" t="s">
        <v>16</v>
      </c>
      <c r="AL7" s="35" t="s">
        <v>16</v>
      </c>
      <c r="AM7" s="35" t="s">
        <v>16</v>
      </c>
      <c r="AN7" s="35" t="s">
        <v>16</v>
      </c>
      <c r="AO7" s="35" t="s">
        <v>16</v>
      </c>
      <c r="AP7" s="35" t="s">
        <v>16</v>
      </c>
      <c r="AQ7" s="35" t="s">
        <v>16</v>
      </c>
      <c r="AR7" s="267" t="s">
        <v>16</v>
      </c>
      <c r="AS7" s="269" t="s">
        <v>16</v>
      </c>
      <c r="AT7" s="35">
        <v>5273845</v>
      </c>
      <c r="AU7" s="35">
        <v>5563046</v>
      </c>
      <c r="AV7" s="35">
        <v>5584096</v>
      </c>
      <c r="AW7" s="35">
        <v>5890957</v>
      </c>
      <c r="AX7" s="35">
        <v>6238684</v>
      </c>
      <c r="AY7" s="35">
        <v>6511381</v>
      </c>
      <c r="AZ7" s="35">
        <v>3571641</v>
      </c>
      <c r="BA7" s="35">
        <v>3498617</v>
      </c>
      <c r="BB7" s="6">
        <v>3588916</v>
      </c>
      <c r="BC7" s="721">
        <v>6894664.2333186241</v>
      </c>
      <c r="BD7" s="6">
        <v>6780381</v>
      </c>
      <c r="BE7" s="6">
        <v>6777997</v>
      </c>
      <c r="BF7" s="267" t="s">
        <v>16</v>
      </c>
      <c r="BG7" s="269" t="s">
        <v>16</v>
      </c>
      <c r="BH7" s="35" t="s">
        <v>16</v>
      </c>
      <c r="BI7" s="35" t="s">
        <v>16</v>
      </c>
      <c r="BJ7" s="35">
        <v>269750</v>
      </c>
      <c r="BK7" s="35">
        <v>202940</v>
      </c>
      <c r="BL7" s="35">
        <v>206536</v>
      </c>
      <c r="BM7" s="35">
        <v>212732</v>
      </c>
      <c r="BN7" s="35">
        <v>3270714</v>
      </c>
      <c r="BO7" s="35">
        <v>3224501</v>
      </c>
      <c r="BP7" s="6">
        <v>3367493</v>
      </c>
      <c r="BQ7" s="721">
        <v>210758.74749106026</v>
      </c>
      <c r="BR7" s="6">
        <v>210585</v>
      </c>
      <c r="BS7" s="6">
        <v>210585</v>
      </c>
      <c r="BT7" s="289">
        <v>0</v>
      </c>
      <c r="BU7" s="108">
        <v>0</v>
      </c>
      <c r="BV7" s="35">
        <v>0</v>
      </c>
      <c r="BW7" s="35">
        <v>2705280</v>
      </c>
      <c r="BX7" s="35">
        <v>2458652</v>
      </c>
      <c r="BY7" s="35">
        <v>2702851</v>
      </c>
      <c r="BZ7" s="35">
        <v>2978771</v>
      </c>
      <c r="CA7" s="35">
        <v>7016555</v>
      </c>
      <c r="CB7" s="35">
        <v>3987448</v>
      </c>
      <c r="CC7" s="35">
        <v>3980848</v>
      </c>
      <c r="CD7" s="6">
        <v>4186139</v>
      </c>
      <c r="CE7" s="721">
        <v>4180348.4478076021</v>
      </c>
      <c r="CF7" s="6">
        <v>4245431</v>
      </c>
      <c r="CG7" s="6">
        <v>4241340</v>
      </c>
      <c r="CH7" s="267">
        <v>0</v>
      </c>
      <c r="CI7" s="35">
        <v>0</v>
      </c>
      <c r="CJ7" s="35">
        <v>0</v>
      </c>
      <c r="CK7" s="35">
        <v>2851935</v>
      </c>
      <c r="CL7" s="35">
        <v>2891585</v>
      </c>
      <c r="CM7" s="35">
        <v>3496331</v>
      </c>
      <c r="CN7" s="35">
        <v>3701365</v>
      </c>
      <c r="CO7" s="35">
        <v>0</v>
      </c>
      <c r="CP7" s="35">
        <v>0</v>
      </c>
      <c r="CQ7" s="35">
        <v>0</v>
      </c>
      <c r="CR7" s="35">
        <v>0</v>
      </c>
      <c r="CS7" s="35">
        <v>0</v>
      </c>
      <c r="CT7" s="35">
        <v>1</v>
      </c>
      <c r="CU7" s="35">
        <v>2</v>
      </c>
      <c r="CV7" s="290">
        <v>1533458</v>
      </c>
      <c r="CW7" s="108">
        <v>1571387</v>
      </c>
      <c r="CX7" s="108">
        <v>1521262</v>
      </c>
      <c r="CY7" s="35">
        <v>1489041</v>
      </c>
      <c r="CZ7" s="35">
        <v>1493959</v>
      </c>
      <c r="DA7" s="35">
        <v>1604533</v>
      </c>
      <c r="DB7" s="35">
        <v>1663796</v>
      </c>
      <c r="DC7" s="35">
        <v>2261749</v>
      </c>
      <c r="DD7" s="35">
        <v>2092295</v>
      </c>
      <c r="DE7" s="35">
        <v>2085557</v>
      </c>
      <c r="DF7" s="6">
        <v>2130018</v>
      </c>
      <c r="DG7" s="721">
        <v>2143446</v>
      </c>
      <c r="DH7" s="6">
        <v>2137751</v>
      </c>
      <c r="DI7" s="6">
        <v>2139017</v>
      </c>
      <c r="DJ7" s="289">
        <v>0</v>
      </c>
      <c r="DK7" s="108">
        <v>0</v>
      </c>
      <c r="DL7" s="108">
        <v>0</v>
      </c>
      <c r="DM7" s="108">
        <v>0</v>
      </c>
      <c r="DN7" s="108">
        <v>0</v>
      </c>
      <c r="DO7" s="108">
        <v>0</v>
      </c>
      <c r="DP7" s="35" t="s">
        <v>16</v>
      </c>
      <c r="DQ7" s="35" t="s">
        <v>16</v>
      </c>
      <c r="DR7" s="35" t="s">
        <v>16</v>
      </c>
      <c r="DS7" s="35" t="s">
        <v>16</v>
      </c>
      <c r="DT7" s="35" t="s">
        <v>16</v>
      </c>
      <c r="DU7" s="35" t="s">
        <v>16</v>
      </c>
      <c r="DV7" s="35" t="s">
        <v>16</v>
      </c>
      <c r="DW7" s="289">
        <v>0</v>
      </c>
      <c r="DX7" s="108">
        <v>0</v>
      </c>
      <c r="DY7" s="108">
        <v>0</v>
      </c>
      <c r="DZ7" s="108">
        <v>0</v>
      </c>
      <c r="EA7" s="108">
        <v>0</v>
      </c>
      <c r="EB7" s="108">
        <v>0</v>
      </c>
      <c r="EC7" s="108">
        <v>0</v>
      </c>
      <c r="ED7" s="108">
        <v>0</v>
      </c>
      <c r="EE7" s="35">
        <v>0</v>
      </c>
      <c r="EF7" s="35">
        <v>0</v>
      </c>
      <c r="EG7" s="35">
        <v>0</v>
      </c>
      <c r="EH7" s="35">
        <v>0</v>
      </c>
      <c r="EI7" s="35">
        <v>0</v>
      </c>
      <c r="EJ7" s="289">
        <v>0</v>
      </c>
      <c r="EK7" s="35">
        <v>0</v>
      </c>
      <c r="EL7" s="35">
        <v>0</v>
      </c>
      <c r="EM7" s="35">
        <v>0</v>
      </c>
      <c r="EN7" s="35">
        <v>0</v>
      </c>
      <c r="EO7" s="35">
        <v>0</v>
      </c>
      <c r="EP7" s="35">
        <v>0</v>
      </c>
      <c r="EQ7" s="35">
        <v>0</v>
      </c>
      <c r="ER7" s="35">
        <v>0</v>
      </c>
      <c r="ES7" s="35">
        <v>0</v>
      </c>
      <c r="ET7" s="35">
        <v>0</v>
      </c>
      <c r="EU7" s="35">
        <v>0</v>
      </c>
      <c r="EV7" s="35">
        <v>0</v>
      </c>
      <c r="EW7" s="289">
        <v>1571387</v>
      </c>
      <c r="EX7" s="35">
        <v>1521262</v>
      </c>
      <c r="EY7" s="35">
        <v>1489041</v>
      </c>
      <c r="EZ7" s="35">
        <v>1493959</v>
      </c>
      <c r="FA7" s="35">
        <v>1604533</v>
      </c>
      <c r="FB7" s="35">
        <v>1663796</v>
      </c>
      <c r="FC7" s="35">
        <v>2261749</v>
      </c>
      <c r="FD7" s="35">
        <v>2092295</v>
      </c>
      <c r="FE7" s="35">
        <v>2085557</v>
      </c>
      <c r="FF7" s="6">
        <v>2130018</v>
      </c>
      <c r="FG7" s="721">
        <v>2143446</v>
      </c>
      <c r="FH7" s="6">
        <v>2137751</v>
      </c>
      <c r="FI7" s="6">
        <v>2139017</v>
      </c>
      <c r="FJ7" s="292" t="s">
        <v>43</v>
      </c>
      <c r="FK7" s="265" t="s">
        <v>43</v>
      </c>
      <c r="FL7" s="265" t="s">
        <v>43</v>
      </c>
      <c r="FM7" s="265" t="s">
        <v>43</v>
      </c>
      <c r="FN7" s="265" t="s">
        <v>43</v>
      </c>
      <c r="FO7" s="265" t="s">
        <v>43</v>
      </c>
      <c r="FP7" s="265" t="s">
        <v>43</v>
      </c>
      <c r="FQ7" s="265" t="s">
        <v>43</v>
      </c>
      <c r="FR7" s="265" t="s">
        <v>16</v>
      </c>
      <c r="FS7" s="35" t="s">
        <v>16</v>
      </c>
      <c r="FT7" s="35" t="s">
        <v>16</v>
      </c>
      <c r="FU7" s="35" t="s">
        <v>16</v>
      </c>
      <c r="FV7" s="35" t="s">
        <v>16</v>
      </c>
      <c r="FW7" s="35" t="s">
        <v>16</v>
      </c>
      <c r="FX7" s="293" t="s">
        <v>43</v>
      </c>
      <c r="FY7" s="265" t="s">
        <v>43</v>
      </c>
      <c r="FZ7" s="265" t="s">
        <v>43</v>
      </c>
      <c r="GA7" s="265" t="s">
        <v>43</v>
      </c>
      <c r="GB7" s="265" t="s">
        <v>43</v>
      </c>
      <c r="GC7" s="265" t="s">
        <v>43</v>
      </c>
      <c r="GD7" s="265" t="s">
        <v>43</v>
      </c>
      <c r="GE7" s="265" t="s">
        <v>16</v>
      </c>
      <c r="GF7" s="265" t="s">
        <v>16</v>
      </c>
      <c r="GG7" s="265" t="s">
        <v>16</v>
      </c>
      <c r="GH7" s="265" t="s">
        <v>16</v>
      </c>
      <c r="GI7" s="265" t="s">
        <v>16</v>
      </c>
      <c r="GJ7" s="265" t="s">
        <v>16</v>
      </c>
      <c r="GK7" s="293" t="s">
        <v>43</v>
      </c>
      <c r="GL7" s="265" t="s">
        <v>43</v>
      </c>
      <c r="GM7" s="265" t="s">
        <v>43</v>
      </c>
      <c r="GN7" s="265" t="s">
        <v>43</v>
      </c>
      <c r="GO7" s="265" t="s">
        <v>43</v>
      </c>
      <c r="GP7" s="265" t="s">
        <v>43</v>
      </c>
      <c r="GQ7" s="265" t="s">
        <v>43</v>
      </c>
      <c r="GR7" s="265" t="s">
        <v>16</v>
      </c>
      <c r="GS7" s="35" t="s">
        <v>16</v>
      </c>
      <c r="GT7" s="35" t="s">
        <v>16</v>
      </c>
      <c r="GU7" s="35" t="s">
        <v>16</v>
      </c>
      <c r="GV7" s="35" t="s">
        <v>16</v>
      </c>
      <c r="GW7" s="35" t="s">
        <v>16</v>
      </c>
    </row>
    <row r="8" spans="1:205" s="2" customFormat="1">
      <c r="A8" s="262" t="s">
        <v>19</v>
      </c>
      <c r="B8" s="289">
        <v>4954900</v>
      </c>
      <c r="C8" s="108">
        <v>7950600</v>
      </c>
      <c r="D8" s="35">
        <v>7939900</v>
      </c>
      <c r="E8" s="35">
        <v>6834300</v>
      </c>
      <c r="F8" s="35">
        <v>7017000</v>
      </c>
      <c r="G8" s="35">
        <v>7922900</v>
      </c>
      <c r="H8" s="35">
        <v>8993700</v>
      </c>
      <c r="I8" s="35">
        <v>9645800</v>
      </c>
      <c r="J8" s="35">
        <v>9592100</v>
      </c>
      <c r="K8" s="35">
        <v>9101400</v>
      </c>
      <c r="L8" s="6">
        <v>8963900</v>
      </c>
      <c r="M8" s="6">
        <v>7900000</v>
      </c>
      <c r="N8" s="6">
        <v>8757100</v>
      </c>
      <c r="O8" s="6">
        <v>6344461</v>
      </c>
      <c r="P8" s="289">
        <v>4701200</v>
      </c>
      <c r="Q8" s="108">
        <v>7557700</v>
      </c>
      <c r="R8" s="35">
        <v>7547000</v>
      </c>
      <c r="S8" s="35">
        <v>6441400</v>
      </c>
      <c r="T8" s="35">
        <v>6624100</v>
      </c>
      <c r="U8" s="35">
        <v>7530000</v>
      </c>
      <c r="V8" s="35">
        <v>8300800</v>
      </c>
      <c r="W8" s="35">
        <v>9052900</v>
      </c>
      <c r="X8" s="35">
        <v>9592100</v>
      </c>
      <c r="Y8" s="35">
        <v>9101400</v>
      </c>
      <c r="Z8" s="6">
        <v>8963900</v>
      </c>
      <c r="AA8" s="6">
        <v>7900000</v>
      </c>
      <c r="AB8" s="6">
        <v>8757100</v>
      </c>
      <c r="AC8" s="6">
        <v>6344461</v>
      </c>
      <c r="AD8" s="267" t="s">
        <v>16</v>
      </c>
      <c r="AE8" s="269" t="s">
        <v>16</v>
      </c>
      <c r="AF8" s="35" t="s">
        <v>16</v>
      </c>
      <c r="AG8" s="35" t="s">
        <v>16</v>
      </c>
      <c r="AH8" s="35" t="s">
        <v>16</v>
      </c>
      <c r="AI8" s="35" t="s">
        <v>16</v>
      </c>
      <c r="AJ8" s="35" t="s">
        <v>16</v>
      </c>
      <c r="AK8" s="35" t="s">
        <v>16</v>
      </c>
      <c r="AL8" s="35" t="s">
        <v>16</v>
      </c>
      <c r="AM8" s="35" t="s">
        <v>16</v>
      </c>
      <c r="AN8" s="35" t="s">
        <v>16</v>
      </c>
      <c r="AO8" s="35" t="s">
        <v>16</v>
      </c>
      <c r="AP8" s="35" t="s">
        <v>16</v>
      </c>
      <c r="AQ8" s="35" t="s">
        <v>16</v>
      </c>
      <c r="AR8" s="267" t="s">
        <v>16</v>
      </c>
      <c r="AS8" s="269" t="s">
        <v>16</v>
      </c>
      <c r="AT8" s="35" t="s">
        <v>16</v>
      </c>
      <c r="AU8" s="35" t="s">
        <v>16</v>
      </c>
      <c r="AV8" s="35" t="s">
        <v>16</v>
      </c>
      <c r="AW8" s="35" t="s">
        <v>16</v>
      </c>
      <c r="AX8" s="35" t="s">
        <v>16</v>
      </c>
      <c r="AY8" s="35" t="s">
        <v>16</v>
      </c>
      <c r="AZ8" s="35" t="s">
        <v>16</v>
      </c>
      <c r="BA8" s="35" t="s">
        <v>16</v>
      </c>
      <c r="BB8" s="35" t="s">
        <v>16</v>
      </c>
      <c r="BC8" s="35" t="s">
        <v>16</v>
      </c>
      <c r="BD8" s="35" t="s">
        <v>16</v>
      </c>
      <c r="BE8" s="35" t="s">
        <v>16</v>
      </c>
      <c r="BF8" s="289">
        <v>253700</v>
      </c>
      <c r="BG8" s="108">
        <v>392900</v>
      </c>
      <c r="BH8" s="35">
        <v>392900</v>
      </c>
      <c r="BI8" s="35">
        <v>392900</v>
      </c>
      <c r="BJ8" s="35">
        <v>392900</v>
      </c>
      <c r="BK8" s="35">
        <v>392900</v>
      </c>
      <c r="BL8" s="35">
        <v>692900</v>
      </c>
      <c r="BM8" s="35">
        <v>592900</v>
      </c>
      <c r="BN8" s="35">
        <v>0</v>
      </c>
      <c r="BO8" s="35">
        <v>0</v>
      </c>
      <c r="BP8" s="35">
        <v>0</v>
      </c>
      <c r="BQ8" s="6">
        <v>0</v>
      </c>
      <c r="BR8" s="6">
        <v>0</v>
      </c>
      <c r="BS8" s="6">
        <v>0</v>
      </c>
      <c r="BT8" s="267" t="s">
        <v>16</v>
      </c>
      <c r="BU8" s="269" t="s">
        <v>16</v>
      </c>
      <c r="BV8" s="35" t="s">
        <v>16</v>
      </c>
      <c r="BW8" s="35" t="s">
        <v>16</v>
      </c>
      <c r="BX8" s="35" t="s">
        <v>16</v>
      </c>
      <c r="BY8" s="35" t="s">
        <v>16</v>
      </c>
      <c r="BZ8" s="35" t="s">
        <v>16</v>
      </c>
      <c r="CA8" s="35" t="s">
        <v>16</v>
      </c>
      <c r="CB8" s="35" t="s">
        <v>16</v>
      </c>
      <c r="CC8" s="35" t="s">
        <v>16</v>
      </c>
      <c r="CD8" s="35" t="s">
        <v>16</v>
      </c>
      <c r="CE8" s="35" t="s">
        <v>16</v>
      </c>
      <c r="CF8" s="35" t="s">
        <v>16</v>
      </c>
      <c r="CG8" s="35" t="s">
        <v>16</v>
      </c>
      <c r="CH8" s="267" t="s">
        <v>16</v>
      </c>
      <c r="CI8" s="269" t="s">
        <v>16</v>
      </c>
      <c r="CJ8" s="35" t="s">
        <v>16</v>
      </c>
      <c r="CK8" s="35" t="s">
        <v>16</v>
      </c>
      <c r="CL8" s="35" t="s">
        <v>16</v>
      </c>
      <c r="CM8" s="35" t="s">
        <v>16</v>
      </c>
      <c r="CN8" s="35" t="s">
        <v>16</v>
      </c>
      <c r="CO8" s="35" t="s">
        <v>16</v>
      </c>
      <c r="CP8" s="35" t="s">
        <v>16</v>
      </c>
      <c r="CQ8" s="35" t="s">
        <v>16</v>
      </c>
      <c r="CR8" s="35" t="s">
        <v>16</v>
      </c>
      <c r="CS8" s="35" t="s">
        <v>16</v>
      </c>
      <c r="CT8" s="35" t="s">
        <v>16</v>
      </c>
      <c r="CU8" s="35" t="s">
        <v>16</v>
      </c>
      <c r="CV8" s="268">
        <v>0</v>
      </c>
      <c r="CW8" s="35">
        <v>0</v>
      </c>
      <c r="CX8" s="35">
        <v>0</v>
      </c>
      <c r="CY8" s="35">
        <v>0</v>
      </c>
      <c r="CZ8" s="35">
        <v>0</v>
      </c>
      <c r="DA8" s="35">
        <v>0</v>
      </c>
      <c r="DB8" s="35">
        <v>0</v>
      </c>
      <c r="DC8" s="35">
        <v>0</v>
      </c>
      <c r="DD8" s="35">
        <v>0</v>
      </c>
      <c r="DE8" s="35">
        <v>0</v>
      </c>
      <c r="DF8" s="35">
        <v>0</v>
      </c>
      <c r="DG8" s="35">
        <v>0</v>
      </c>
      <c r="DH8" s="35"/>
      <c r="DI8" s="35"/>
      <c r="DJ8" s="267" t="s">
        <v>16</v>
      </c>
      <c r="DK8" s="35" t="s">
        <v>16</v>
      </c>
      <c r="DL8" s="35" t="s">
        <v>16</v>
      </c>
      <c r="DM8" s="35" t="s">
        <v>16</v>
      </c>
      <c r="DN8" s="35" t="s">
        <v>16</v>
      </c>
      <c r="DO8" s="35" t="s">
        <v>16</v>
      </c>
      <c r="DP8" s="35" t="s">
        <v>16</v>
      </c>
      <c r="DQ8" s="35" t="s">
        <v>16</v>
      </c>
      <c r="DR8" s="35" t="s">
        <v>16</v>
      </c>
      <c r="DS8" s="35" t="s">
        <v>16</v>
      </c>
      <c r="DT8" s="35" t="s">
        <v>16</v>
      </c>
      <c r="DU8" s="35" t="s">
        <v>16</v>
      </c>
      <c r="DV8" s="35" t="s">
        <v>16</v>
      </c>
      <c r="DW8" s="267" t="s">
        <v>16</v>
      </c>
      <c r="DX8" s="35" t="s">
        <v>16</v>
      </c>
      <c r="DY8" s="35" t="s">
        <v>16</v>
      </c>
      <c r="DZ8" s="35" t="s">
        <v>16</v>
      </c>
      <c r="EA8" s="35" t="s">
        <v>16</v>
      </c>
      <c r="EB8" s="35" t="s">
        <v>16</v>
      </c>
      <c r="EC8" s="35" t="s">
        <v>16</v>
      </c>
      <c r="ED8" s="35" t="s">
        <v>16</v>
      </c>
      <c r="EE8" s="35" t="s">
        <v>16</v>
      </c>
      <c r="EF8" s="108">
        <v>0</v>
      </c>
      <c r="EG8" s="108">
        <v>0</v>
      </c>
      <c r="EH8" s="108">
        <v>0</v>
      </c>
      <c r="EI8" s="108">
        <v>0</v>
      </c>
      <c r="EJ8" s="267">
        <v>0</v>
      </c>
      <c r="EK8" s="35">
        <v>0</v>
      </c>
      <c r="EL8" s="35">
        <v>0</v>
      </c>
      <c r="EM8" s="35">
        <v>0</v>
      </c>
      <c r="EN8" s="35">
        <v>0</v>
      </c>
      <c r="EO8" s="35">
        <v>0</v>
      </c>
      <c r="EP8" s="35">
        <v>0</v>
      </c>
      <c r="EQ8" s="35">
        <v>0</v>
      </c>
      <c r="ER8" s="35">
        <v>0</v>
      </c>
      <c r="ES8" s="35">
        <v>0</v>
      </c>
      <c r="ET8" s="35">
        <v>0</v>
      </c>
      <c r="EU8" s="35">
        <v>0</v>
      </c>
      <c r="EV8" s="35">
        <v>0</v>
      </c>
      <c r="EW8" s="267">
        <v>0</v>
      </c>
      <c r="EX8" s="35">
        <v>0</v>
      </c>
      <c r="EY8" s="35">
        <v>0</v>
      </c>
      <c r="EZ8" s="35">
        <v>0</v>
      </c>
      <c r="FA8" s="35">
        <v>0</v>
      </c>
      <c r="FB8" s="35">
        <v>0</v>
      </c>
      <c r="FC8" s="35">
        <v>0</v>
      </c>
      <c r="FD8" s="35">
        <v>0</v>
      </c>
      <c r="FE8" s="35">
        <v>0</v>
      </c>
      <c r="FF8" s="35">
        <v>0</v>
      </c>
      <c r="FG8" s="35">
        <v>0</v>
      </c>
      <c r="FH8" s="35">
        <v>0</v>
      </c>
      <c r="FI8" s="35">
        <v>0</v>
      </c>
      <c r="FJ8" s="292" t="s">
        <v>16</v>
      </c>
      <c r="FK8" s="265" t="s">
        <v>16</v>
      </c>
      <c r="FL8" s="265" t="s">
        <v>16</v>
      </c>
      <c r="FM8" s="265" t="s">
        <v>16</v>
      </c>
      <c r="FN8" s="265" t="s">
        <v>16</v>
      </c>
      <c r="FO8" s="265" t="s">
        <v>16</v>
      </c>
      <c r="FP8" s="265" t="s">
        <v>16</v>
      </c>
      <c r="FQ8" s="265" t="s">
        <v>16</v>
      </c>
      <c r="FR8" s="265" t="s">
        <v>16</v>
      </c>
      <c r="FS8" s="265" t="s">
        <v>16</v>
      </c>
      <c r="FT8" s="265" t="s">
        <v>16</v>
      </c>
      <c r="FU8" s="265" t="s">
        <v>16</v>
      </c>
      <c r="FV8" s="265" t="s">
        <v>16</v>
      </c>
      <c r="FW8" s="265" t="s">
        <v>16</v>
      </c>
      <c r="FX8" s="293" t="s">
        <v>16</v>
      </c>
      <c r="FY8" s="265" t="s">
        <v>16</v>
      </c>
      <c r="FZ8" s="265" t="s">
        <v>16</v>
      </c>
      <c r="GA8" s="265" t="s">
        <v>16</v>
      </c>
      <c r="GB8" s="265" t="s">
        <v>16</v>
      </c>
      <c r="GC8" s="265" t="s">
        <v>16</v>
      </c>
      <c r="GD8" s="265" t="s">
        <v>16</v>
      </c>
      <c r="GE8" s="265" t="s">
        <v>16</v>
      </c>
      <c r="GF8" s="265" t="s">
        <v>16</v>
      </c>
      <c r="GG8" s="265" t="s">
        <v>16</v>
      </c>
      <c r="GH8" s="265" t="s">
        <v>16</v>
      </c>
      <c r="GI8" s="265" t="s">
        <v>16</v>
      </c>
      <c r="GJ8" s="265" t="s">
        <v>16</v>
      </c>
      <c r="GK8" s="293" t="s">
        <v>16</v>
      </c>
      <c r="GL8" s="265" t="s">
        <v>16</v>
      </c>
      <c r="GM8" s="265" t="s">
        <v>16</v>
      </c>
      <c r="GN8" s="265" t="s">
        <v>16</v>
      </c>
      <c r="GO8" s="265" t="s">
        <v>16</v>
      </c>
      <c r="GP8" s="265" t="s">
        <v>16</v>
      </c>
      <c r="GQ8" s="265" t="s">
        <v>16</v>
      </c>
      <c r="GR8" s="265" t="s">
        <v>16</v>
      </c>
      <c r="GS8" s="265" t="s">
        <v>16</v>
      </c>
      <c r="GT8" s="265" t="s">
        <v>16</v>
      </c>
      <c r="GU8" s="265" t="s">
        <v>16</v>
      </c>
      <c r="GV8" s="265" t="s">
        <v>16</v>
      </c>
      <c r="GW8" s="265" t="s">
        <v>16</v>
      </c>
    </row>
    <row r="9" spans="1:205" s="2" customFormat="1">
      <c r="A9" s="262" t="s">
        <v>2</v>
      </c>
      <c r="B9" s="289">
        <v>132963263</v>
      </c>
      <c r="C9" s="108">
        <v>127330412</v>
      </c>
      <c r="D9" s="35">
        <v>137983568</v>
      </c>
      <c r="E9" s="35">
        <v>148390405</v>
      </c>
      <c r="F9" s="35">
        <v>157936002</v>
      </c>
      <c r="G9" s="35">
        <v>167501468</v>
      </c>
      <c r="H9" s="35">
        <v>218903484</v>
      </c>
      <c r="I9" s="35">
        <v>214115659</v>
      </c>
      <c r="J9" s="35">
        <v>265796548</v>
      </c>
      <c r="K9" s="35">
        <v>208055968</v>
      </c>
      <c r="L9" s="6">
        <v>206410580</v>
      </c>
      <c r="M9" s="721">
        <v>191932043</v>
      </c>
      <c r="N9" s="6">
        <v>203380251</v>
      </c>
      <c r="O9" s="6">
        <v>211623961</v>
      </c>
      <c r="P9" s="289">
        <v>126593514</v>
      </c>
      <c r="Q9" s="108">
        <v>121485813</v>
      </c>
      <c r="R9" s="35">
        <v>132440779</v>
      </c>
      <c r="S9" s="35">
        <v>142653943</v>
      </c>
      <c r="T9" s="35">
        <v>150774395</v>
      </c>
      <c r="U9" s="35">
        <v>159528873</v>
      </c>
      <c r="V9" s="35">
        <v>199228006</v>
      </c>
      <c r="W9" s="35">
        <v>193571132</v>
      </c>
      <c r="X9" s="35">
        <v>240461221</v>
      </c>
      <c r="Y9" s="35">
        <v>180753966</v>
      </c>
      <c r="Z9" s="6">
        <v>178251915</v>
      </c>
      <c r="AA9" s="721">
        <v>168004650</v>
      </c>
      <c r="AB9" s="6">
        <v>178752654</v>
      </c>
      <c r="AC9" s="6">
        <v>185379285</v>
      </c>
      <c r="AD9" s="289">
        <v>3274553</v>
      </c>
      <c r="AE9" s="108">
        <v>3075005</v>
      </c>
      <c r="AF9" s="35">
        <v>3087153</v>
      </c>
      <c r="AG9" s="35">
        <v>3213820</v>
      </c>
      <c r="AH9" s="35">
        <v>4098880</v>
      </c>
      <c r="AI9" s="35">
        <v>4945333</v>
      </c>
      <c r="AJ9" s="35">
        <v>10046890</v>
      </c>
      <c r="AK9" s="35">
        <v>10495391</v>
      </c>
      <c r="AL9" s="35">
        <v>15851472</v>
      </c>
      <c r="AM9" s="35">
        <v>17077993</v>
      </c>
      <c r="AN9" s="6">
        <v>17781493</v>
      </c>
      <c r="AO9" s="6">
        <v>15579721</v>
      </c>
      <c r="AP9" s="6">
        <v>16395494</v>
      </c>
      <c r="AQ9" s="6">
        <v>17839654</v>
      </c>
      <c r="AR9" s="289">
        <v>3095196</v>
      </c>
      <c r="AS9" s="108">
        <v>2769594</v>
      </c>
      <c r="AT9" s="35">
        <v>2455636</v>
      </c>
      <c r="AU9" s="35">
        <v>2522642</v>
      </c>
      <c r="AV9" s="35">
        <v>2905727</v>
      </c>
      <c r="AW9" s="35">
        <v>3027262</v>
      </c>
      <c r="AX9" s="35">
        <v>8407634</v>
      </c>
      <c r="AY9" s="35">
        <v>8906818</v>
      </c>
      <c r="AZ9" s="35">
        <v>8097614</v>
      </c>
      <c r="BA9" s="35">
        <v>8426597</v>
      </c>
      <c r="BB9" s="6">
        <v>8650608</v>
      </c>
      <c r="BC9" s="6">
        <v>6986798</v>
      </c>
      <c r="BD9" s="6">
        <v>7043044</v>
      </c>
      <c r="BE9" s="6">
        <v>7215961</v>
      </c>
      <c r="BF9" s="267" t="s">
        <v>16</v>
      </c>
      <c r="BG9" s="269" t="s">
        <v>16</v>
      </c>
      <c r="BH9" s="35" t="s">
        <v>16</v>
      </c>
      <c r="BI9" s="35" t="s">
        <v>16</v>
      </c>
      <c r="BJ9" s="35" t="s">
        <v>16</v>
      </c>
      <c r="BK9" s="35" t="s">
        <v>16</v>
      </c>
      <c r="BL9" s="35" t="s">
        <v>16</v>
      </c>
      <c r="BM9" s="35">
        <v>487930</v>
      </c>
      <c r="BN9" s="35">
        <v>730843</v>
      </c>
      <c r="BO9" s="35">
        <v>1012030</v>
      </c>
      <c r="BP9" s="6">
        <v>848016</v>
      </c>
      <c r="BQ9" s="6">
        <v>802498</v>
      </c>
      <c r="BR9" s="6">
        <v>698935</v>
      </c>
      <c r="BS9" s="6">
        <v>698935</v>
      </c>
      <c r="BT9" s="289">
        <v>0</v>
      </c>
      <c r="BU9" s="108">
        <v>0</v>
      </c>
      <c r="BV9" s="35">
        <v>0</v>
      </c>
      <c r="BW9" s="35">
        <v>0</v>
      </c>
      <c r="BX9" s="35">
        <v>0</v>
      </c>
      <c r="BY9" s="35">
        <v>0</v>
      </c>
      <c r="BZ9" s="35">
        <v>561463</v>
      </c>
      <c r="CA9" s="35">
        <v>0</v>
      </c>
      <c r="CB9" s="35" t="s">
        <v>16</v>
      </c>
      <c r="CC9" s="35" t="s">
        <v>16</v>
      </c>
      <c r="CD9" s="35" t="s">
        <v>16</v>
      </c>
      <c r="CE9" s="35" t="s">
        <v>16</v>
      </c>
      <c r="CF9" s="35" t="s">
        <v>16</v>
      </c>
      <c r="CG9" s="35" t="s">
        <v>16</v>
      </c>
      <c r="CH9" s="267">
        <v>0</v>
      </c>
      <c r="CI9" s="35">
        <v>0</v>
      </c>
      <c r="CJ9" s="35">
        <v>0</v>
      </c>
      <c r="CK9" s="35">
        <v>0</v>
      </c>
      <c r="CL9" s="35">
        <v>0</v>
      </c>
      <c r="CM9" s="35">
        <v>0</v>
      </c>
      <c r="CN9" s="35">
        <v>659491</v>
      </c>
      <c r="CO9" s="35">
        <v>654388</v>
      </c>
      <c r="CP9" s="35">
        <v>655398</v>
      </c>
      <c r="CQ9" s="35">
        <v>785382</v>
      </c>
      <c r="CR9" s="6">
        <v>878548</v>
      </c>
      <c r="CS9" s="6">
        <v>558376</v>
      </c>
      <c r="CT9" s="6">
        <v>490124</v>
      </c>
      <c r="CU9" s="6">
        <v>490126</v>
      </c>
      <c r="CV9" s="268">
        <v>0</v>
      </c>
      <c r="CW9" s="35">
        <v>0</v>
      </c>
      <c r="CX9" s="35">
        <v>0</v>
      </c>
      <c r="CY9" s="35">
        <v>0</v>
      </c>
      <c r="CZ9" s="35">
        <v>0</v>
      </c>
      <c r="DA9" s="35">
        <v>0</v>
      </c>
      <c r="DB9" s="35">
        <v>0</v>
      </c>
      <c r="DC9" s="35">
        <v>0</v>
      </c>
      <c r="DD9" s="35">
        <v>0</v>
      </c>
      <c r="DE9" s="35">
        <v>0</v>
      </c>
      <c r="DF9" s="35">
        <v>0</v>
      </c>
      <c r="DG9" s="35">
        <v>0</v>
      </c>
      <c r="DH9" s="35"/>
      <c r="DI9" s="35"/>
      <c r="DJ9" s="289">
        <v>0</v>
      </c>
      <c r="DK9" s="108">
        <v>0</v>
      </c>
      <c r="DL9" s="108">
        <v>0</v>
      </c>
      <c r="DM9" s="108">
        <v>0</v>
      </c>
      <c r="DN9" s="108">
        <v>0</v>
      </c>
      <c r="DO9" s="108">
        <v>0</v>
      </c>
      <c r="DP9" s="108">
        <v>0</v>
      </c>
      <c r="DQ9" s="108">
        <v>0</v>
      </c>
      <c r="DR9" s="108">
        <v>0</v>
      </c>
      <c r="DS9" s="108">
        <v>0</v>
      </c>
      <c r="DT9" s="108">
        <v>0</v>
      </c>
      <c r="DU9" s="108">
        <v>0</v>
      </c>
      <c r="DV9" s="108">
        <v>0</v>
      </c>
      <c r="DW9" s="289">
        <v>0</v>
      </c>
      <c r="DX9" s="108">
        <v>0</v>
      </c>
      <c r="DY9" s="108">
        <v>0</v>
      </c>
      <c r="DZ9" s="108">
        <v>0</v>
      </c>
      <c r="EA9" s="108">
        <v>0</v>
      </c>
      <c r="EB9" s="108">
        <v>0</v>
      </c>
      <c r="EC9" s="108">
        <v>0</v>
      </c>
      <c r="ED9" s="108">
        <v>0</v>
      </c>
      <c r="EE9" s="108">
        <v>0</v>
      </c>
      <c r="EF9" s="108">
        <v>0</v>
      </c>
      <c r="EG9" s="108">
        <v>0</v>
      </c>
      <c r="EH9" s="108">
        <v>0</v>
      </c>
      <c r="EI9" s="108">
        <v>0</v>
      </c>
      <c r="EJ9" s="289">
        <v>0</v>
      </c>
      <c r="EK9" s="35">
        <v>0</v>
      </c>
      <c r="EL9" s="35">
        <v>0</v>
      </c>
      <c r="EM9" s="35">
        <v>0</v>
      </c>
      <c r="EN9" s="35">
        <v>0</v>
      </c>
      <c r="EO9" s="35">
        <v>0</v>
      </c>
      <c r="EP9" s="35">
        <v>0</v>
      </c>
      <c r="EQ9" s="35">
        <v>0</v>
      </c>
      <c r="ER9" s="108">
        <v>0</v>
      </c>
      <c r="ES9" s="108">
        <v>0</v>
      </c>
      <c r="ET9" s="108">
        <v>0</v>
      </c>
      <c r="EU9" s="108">
        <v>0</v>
      </c>
      <c r="EV9" s="108">
        <v>0</v>
      </c>
      <c r="EW9" s="289">
        <v>0</v>
      </c>
      <c r="EX9" s="35">
        <v>0</v>
      </c>
      <c r="EY9" s="35">
        <v>0</v>
      </c>
      <c r="EZ9" s="35">
        <v>0</v>
      </c>
      <c r="FA9" s="35">
        <v>0</v>
      </c>
      <c r="FB9" s="35">
        <v>0</v>
      </c>
      <c r="FC9" s="35">
        <v>0</v>
      </c>
      <c r="FD9" s="35">
        <v>0</v>
      </c>
      <c r="FE9" s="35">
        <v>0</v>
      </c>
      <c r="FF9" s="35">
        <v>0</v>
      </c>
      <c r="FG9" s="35">
        <v>0</v>
      </c>
      <c r="FH9" s="35">
        <v>0</v>
      </c>
      <c r="FI9" s="35">
        <v>0</v>
      </c>
      <c r="FJ9" s="292" t="s">
        <v>43</v>
      </c>
      <c r="FK9" s="265" t="s">
        <v>43</v>
      </c>
      <c r="FL9" s="265" t="s">
        <v>43</v>
      </c>
      <c r="FM9" s="265" t="s">
        <v>43</v>
      </c>
      <c r="FN9" s="265" t="s">
        <v>43</v>
      </c>
      <c r="FO9" s="265" t="s">
        <v>43</v>
      </c>
      <c r="FP9" s="265" t="s">
        <v>43</v>
      </c>
      <c r="FQ9" s="265" t="s">
        <v>43</v>
      </c>
      <c r="FR9" s="265" t="s">
        <v>16</v>
      </c>
      <c r="FS9" s="265" t="s">
        <v>16</v>
      </c>
      <c r="FT9" s="265" t="s">
        <v>16</v>
      </c>
      <c r="FU9" s="265" t="s">
        <v>16</v>
      </c>
      <c r="FV9" s="265" t="s">
        <v>16</v>
      </c>
      <c r="FW9" s="265" t="s">
        <v>16</v>
      </c>
      <c r="FX9" s="293" t="s">
        <v>43</v>
      </c>
      <c r="FY9" s="265" t="s">
        <v>43</v>
      </c>
      <c r="FZ9" s="265" t="s">
        <v>43</v>
      </c>
      <c r="GA9" s="265" t="s">
        <v>43</v>
      </c>
      <c r="GB9" s="265" t="s">
        <v>43</v>
      </c>
      <c r="GC9" s="265" t="s">
        <v>43</v>
      </c>
      <c r="GD9" s="265" t="s">
        <v>43</v>
      </c>
      <c r="GE9" s="265" t="s">
        <v>16</v>
      </c>
      <c r="GF9" s="265" t="s">
        <v>16</v>
      </c>
      <c r="GG9" s="265" t="s">
        <v>16</v>
      </c>
      <c r="GH9" s="265" t="s">
        <v>16</v>
      </c>
      <c r="GI9" s="265" t="s">
        <v>16</v>
      </c>
      <c r="GJ9" s="265" t="s">
        <v>16</v>
      </c>
      <c r="GK9" s="293" t="s">
        <v>43</v>
      </c>
      <c r="GL9" s="265" t="s">
        <v>43</v>
      </c>
      <c r="GM9" s="265" t="s">
        <v>43</v>
      </c>
      <c r="GN9" s="265" t="s">
        <v>43</v>
      </c>
      <c r="GO9" s="265" t="s">
        <v>43</v>
      </c>
      <c r="GP9" s="265" t="s">
        <v>43</v>
      </c>
      <c r="GQ9" s="265" t="s">
        <v>43</v>
      </c>
      <c r="GR9" s="265" t="s">
        <v>16</v>
      </c>
      <c r="GS9" s="265" t="s">
        <v>16</v>
      </c>
      <c r="GT9" s="265" t="s">
        <v>16</v>
      </c>
      <c r="GU9" s="265" t="s">
        <v>16</v>
      </c>
      <c r="GV9" s="265" t="s">
        <v>16</v>
      </c>
      <c r="GW9" s="265" t="s">
        <v>16</v>
      </c>
    </row>
    <row r="10" spans="1:205" s="2" customFormat="1">
      <c r="A10" s="262" t="s">
        <v>3</v>
      </c>
      <c r="B10" s="289">
        <v>110913489</v>
      </c>
      <c r="C10" s="108">
        <v>115232265</v>
      </c>
      <c r="D10" s="35">
        <v>111431273</v>
      </c>
      <c r="E10" s="35">
        <v>105798615</v>
      </c>
      <c r="F10" s="35">
        <v>90058380</v>
      </c>
      <c r="G10" s="35">
        <v>95538343</v>
      </c>
      <c r="H10" s="35">
        <v>106484866</v>
      </c>
      <c r="I10" s="35">
        <v>111972849</v>
      </c>
      <c r="J10" s="35">
        <v>104405268</v>
      </c>
      <c r="K10" s="35">
        <v>92611556</v>
      </c>
      <c r="L10" s="6">
        <v>86293728</v>
      </c>
      <c r="M10" s="6">
        <v>82437669</v>
      </c>
      <c r="N10" s="6">
        <v>85085317</v>
      </c>
      <c r="O10" s="6">
        <v>87699098</v>
      </c>
      <c r="P10" s="289">
        <v>91384671</v>
      </c>
      <c r="Q10" s="108">
        <v>95589079</v>
      </c>
      <c r="R10" s="35">
        <v>91938224</v>
      </c>
      <c r="S10" s="35">
        <v>86960156</v>
      </c>
      <c r="T10" s="35">
        <v>78676256</v>
      </c>
      <c r="U10" s="35">
        <v>79267392</v>
      </c>
      <c r="V10" s="35">
        <v>84119020</v>
      </c>
      <c r="W10" s="35">
        <v>88759561</v>
      </c>
      <c r="X10" s="35">
        <v>85254233</v>
      </c>
      <c r="Y10" s="35">
        <v>77804602</v>
      </c>
      <c r="Z10" s="6">
        <v>72617977</v>
      </c>
      <c r="AA10" s="6">
        <v>69495859</v>
      </c>
      <c r="AB10" s="6">
        <v>72361758</v>
      </c>
      <c r="AC10" s="6">
        <v>74922966</v>
      </c>
      <c r="AD10" s="289">
        <v>19528818</v>
      </c>
      <c r="AE10" s="108">
        <v>19643186</v>
      </c>
      <c r="AF10" s="35">
        <v>19493049</v>
      </c>
      <c r="AG10" s="35">
        <v>18565762</v>
      </c>
      <c r="AH10" s="35">
        <v>11124236</v>
      </c>
      <c r="AI10" s="35">
        <v>16020799</v>
      </c>
      <c r="AJ10" s="35">
        <v>22120697</v>
      </c>
      <c r="AK10" s="35">
        <v>22968139</v>
      </c>
      <c r="AL10" s="35">
        <v>18927744</v>
      </c>
      <c r="AM10" s="35">
        <v>14806954</v>
      </c>
      <c r="AN10" s="6">
        <v>13675751</v>
      </c>
      <c r="AO10" s="6">
        <v>12941810</v>
      </c>
      <c r="AP10" s="6">
        <v>12723559</v>
      </c>
      <c r="AQ10" s="6">
        <v>12776132</v>
      </c>
      <c r="AR10" s="289">
        <v>0</v>
      </c>
      <c r="AS10" s="108">
        <v>0</v>
      </c>
      <c r="AT10" s="35">
        <v>0</v>
      </c>
      <c r="AU10" s="35">
        <v>0</v>
      </c>
      <c r="AV10" s="35">
        <v>0</v>
      </c>
      <c r="AW10" s="35">
        <v>0</v>
      </c>
      <c r="AX10" s="35">
        <v>0</v>
      </c>
      <c r="AY10" s="35">
        <v>0</v>
      </c>
      <c r="AZ10" s="35">
        <v>0</v>
      </c>
      <c r="BA10" s="35">
        <v>0</v>
      </c>
      <c r="BB10" s="35">
        <v>0</v>
      </c>
      <c r="BC10" s="35">
        <v>0</v>
      </c>
      <c r="BD10" s="35">
        <v>0</v>
      </c>
      <c r="BE10" s="35">
        <v>0</v>
      </c>
      <c r="BF10" s="267">
        <v>0</v>
      </c>
      <c r="BG10" s="269">
        <v>0</v>
      </c>
      <c r="BH10" s="35">
        <v>0</v>
      </c>
      <c r="BI10" s="35">
        <v>102262</v>
      </c>
      <c r="BJ10" s="35">
        <v>96708</v>
      </c>
      <c r="BK10" s="35">
        <v>93807</v>
      </c>
      <c r="BL10" s="35">
        <v>91931</v>
      </c>
      <c r="BM10" s="35">
        <v>91931</v>
      </c>
      <c r="BN10" s="35">
        <v>83734</v>
      </c>
      <c r="BO10" s="35">
        <v>0</v>
      </c>
      <c r="BP10" s="35">
        <v>0</v>
      </c>
      <c r="BQ10" s="35">
        <v>0</v>
      </c>
      <c r="BR10" s="35">
        <v>0</v>
      </c>
      <c r="BS10" s="35">
        <v>0</v>
      </c>
      <c r="BT10" s="289">
        <v>0</v>
      </c>
      <c r="BU10" s="108">
        <v>0</v>
      </c>
      <c r="BV10" s="35">
        <v>0</v>
      </c>
      <c r="BW10" s="35">
        <v>170435</v>
      </c>
      <c r="BX10" s="35">
        <v>161180</v>
      </c>
      <c r="BY10" s="35">
        <v>156345</v>
      </c>
      <c r="BZ10" s="35">
        <v>153218</v>
      </c>
      <c r="CA10" s="35">
        <v>153218</v>
      </c>
      <c r="CB10" s="35">
        <v>139557</v>
      </c>
      <c r="CC10" s="35">
        <v>0</v>
      </c>
      <c r="CD10" s="35">
        <v>0</v>
      </c>
      <c r="CE10" s="35">
        <v>0</v>
      </c>
      <c r="CF10" s="35">
        <v>0</v>
      </c>
      <c r="CG10" s="35">
        <v>0</v>
      </c>
      <c r="CH10" s="267">
        <v>0</v>
      </c>
      <c r="CI10" s="35">
        <v>0</v>
      </c>
      <c r="CJ10" s="35">
        <v>0</v>
      </c>
      <c r="CK10" s="35">
        <v>0</v>
      </c>
      <c r="CL10" s="35">
        <v>0</v>
      </c>
      <c r="CM10" s="35">
        <v>0</v>
      </c>
      <c r="CN10" s="35">
        <v>0</v>
      </c>
      <c r="CO10" s="35">
        <v>0</v>
      </c>
      <c r="CP10" s="35">
        <v>0</v>
      </c>
      <c r="CQ10" s="35">
        <v>0</v>
      </c>
      <c r="CR10" s="35">
        <v>0</v>
      </c>
      <c r="CS10" s="35">
        <v>0</v>
      </c>
      <c r="CT10" s="35">
        <v>1</v>
      </c>
      <c r="CU10" s="35">
        <v>2</v>
      </c>
      <c r="CV10" s="268">
        <v>0</v>
      </c>
      <c r="CW10" s="35">
        <v>0</v>
      </c>
      <c r="CX10" s="35">
        <v>0</v>
      </c>
      <c r="CY10" s="35">
        <v>170435</v>
      </c>
      <c r="CZ10" s="35">
        <v>161180</v>
      </c>
      <c r="DA10" s="35">
        <v>156345</v>
      </c>
      <c r="DB10" s="35">
        <v>155697</v>
      </c>
      <c r="DC10" s="35">
        <v>158955</v>
      </c>
      <c r="DD10" s="35">
        <v>146442</v>
      </c>
      <c r="DE10" s="35">
        <v>0</v>
      </c>
      <c r="DF10" s="35">
        <v>0</v>
      </c>
      <c r="DG10" s="35">
        <v>0</v>
      </c>
      <c r="DH10" s="35"/>
      <c r="DI10" s="35"/>
      <c r="DJ10" s="289">
        <v>0</v>
      </c>
      <c r="DK10" s="108">
        <v>0</v>
      </c>
      <c r="DL10" s="108">
        <v>0</v>
      </c>
      <c r="DM10" s="108">
        <v>0</v>
      </c>
      <c r="DN10" s="108">
        <v>0</v>
      </c>
      <c r="DO10" s="108">
        <v>0</v>
      </c>
      <c r="DP10" s="108">
        <v>0</v>
      </c>
      <c r="DQ10" s="108">
        <v>0</v>
      </c>
      <c r="DR10" s="108">
        <v>0</v>
      </c>
      <c r="DS10" s="108">
        <v>0</v>
      </c>
      <c r="DT10" s="108">
        <v>0</v>
      </c>
      <c r="DU10" s="108">
        <v>0</v>
      </c>
      <c r="DV10" s="108">
        <v>0</v>
      </c>
      <c r="DW10" s="289">
        <v>0</v>
      </c>
      <c r="DX10" s="108">
        <v>0</v>
      </c>
      <c r="DY10" s="108">
        <v>0</v>
      </c>
      <c r="DZ10" s="108">
        <v>0</v>
      </c>
      <c r="EA10" s="108">
        <v>0</v>
      </c>
      <c r="EB10" s="108">
        <v>0</v>
      </c>
      <c r="EC10" s="108">
        <v>0</v>
      </c>
      <c r="ED10" s="108">
        <v>0</v>
      </c>
      <c r="EE10" s="108">
        <v>0</v>
      </c>
      <c r="EF10" s="108">
        <v>0</v>
      </c>
      <c r="EG10" s="108">
        <v>0</v>
      </c>
      <c r="EH10" s="108">
        <v>0</v>
      </c>
      <c r="EI10" s="108">
        <v>0</v>
      </c>
      <c r="EJ10" s="289">
        <v>0</v>
      </c>
      <c r="EK10" s="35">
        <v>0</v>
      </c>
      <c r="EL10" s="35">
        <v>0</v>
      </c>
      <c r="EM10" s="35">
        <v>0</v>
      </c>
      <c r="EN10" s="35">
        <v>0</v>
      </c>
      <c r="EO10" s="35">
        <v>0</v>
      </c>
      <c r="EP10" s="35">
        <v>0</v>
      </c>
      <c r="EQ10" s="35">
        <v>0</v>
      </c>
      <c r="ER10" s="108">
        <v>0</v>
      </c>
      <c r="ES10" s="108">
        <v>0</v>
      </c>
      <c r="ET10" s="108">
        <v>0</v>
      </c>
      <c r="EU10" s="108">
        <v>0</v>
      </c>
      <c r="EV10" s="108">
        <v>0</v>
      </c>
      <c r="EW10" s="289"/>
      <c r="EX10" s="35"/>
      <c r="EY10" s="35">
        <v>170435</v>
      </c>
      <c r="EZ10" s="35">
        <v>161180</v>
      </c>
      <c r="FA10" s="35">
        <v>156345</v>
      </c>
      <c r="FB10" s="35">
        <v>155697</v>
      </c>
      <c r="FC10" s="35">
        <v>158955</v>
      </c>
      <c r="FD10" s="35">
        <v>146442</v>
      </c>
      <c r="FE10" s="35">
        <v>0</v>
      </c>
      <c r="FF10" s="35">
        <v>0</v>
      </c>
      <c r="FG10" s="35">
        <v>0</v>
      </c>
      <c r="FH10" s="35">
        <v>0</v>
      </c>
      <c r="FI10" s="35">
        <v>0</v>
      </c>
      <c r="FJ10" s="290">
        <v>0</v>
      </c>
      <c r="FK10" s="108">
        <v>0</v>
      </c>
      <c r="FL10" s="108">
        <v>0</v>
      </c>
      <c r="FM10" s="108">
        <v>0</v>
      </c>
      <c r="FN10" s="108">
        <v>0</v>
      </c>
      <c r="FO10" s="108">
        <v>0</v>
      </c>
      <c r="FP10" s="108">
        <v>0</v>
      </c>
      <c r="FQ10" s="108">
        <v>0</v>
      </c>
      <c r="FR10" s="108">
        <v>0</v>
      </c>
      <c r="FS10" s="35">
        <v>0</v>
      </c>
      <c r="FT10" s="35">
        <v>0</v>
      </c>
      <c r="FU10" s="35">
        <v>0</v>
      </c>
      <c r="FV10" s="35">
        <v>0</v>
      </c>
      <c r="FW10" s="35">
        <v>0</v>
      </c>
      <c r="FX10" s="289">
        <v>0</v>
      </c>
      <c r="FY10" s="108">
        <v>0</v>
      </c>
      <c r="FZ10" s="108">
        <v>0</v>
      </c>
      <c r="GA10" s="108">
        <v>0</v>
      </c>
      <c r="GB10" s="108">
        <v>0</v>
      </c>
      <c r="GC10" s="108">
        <v>0</v>
      </c>
      <c r="GD10" s="108">
        <v>0</v>
      </c>
      <c r="GE10" s="108">
        <v>0</v>
      </c>
      <c r="GF10" s="108">
        <v>0</v>
      </c>
      <c r="GG10" s="108">
        <v>0</v>
      </c>
      <c r="GH10" s="108">
        <v>0</v>
      </c>
      <c r="GI10" s="108">
        <v>0</v>
      </c>
      <c r="GJ10" s="108">
        <v>0</v>
      </c>
      <c r="GK10" s="289">
        <v>0</v>
      </c>
      <c r="GL10" s="108">
        <v>0</v>
      </c>
      <c r="GM10" s="108">
        <v>0</v>
      </c>
      <c r="GN10" s="108">
        <v>0</v>
      </c>
      <c r="GO10" s="108">
        <v>0</v>
      </c>
      <c r="GP10" s="108">
        <v>0</v>
      </c>
      <c r="GQ10" s="108">
        <v>0</v>
      </c>
      <c r="GR10" s="108">
        <v>0</v>
      </c>
      <c r="GS10" s="35">
        <v>0</v>
      </c>
      <c r="GT10" s="35">
        <v>0</v>
      </c>
      <c r="GU10" s="35">
        <v>0</v>
      </c>
      <c r="GV10" s="35">
        <v>0</v>
      </c>
      <c r="GW10" s="35">
        <v>0</v>
      </c>
    </row>
    <row r="11" spans="1:205" s="2" customFormat="1">
      <c r="A11" s="262" t="s">
        <v>4</v>
      </c>
      <c r="B11" s="289">
        <v>81712500</v>
      </c>
      <c r="C11" s="108">
        <v>70913200</v>
      </c>
      <c r="D11" s="17">
        <v>73854100</v>
      </c>
      <c r="E11" s="17">
        <v>74915000</v>
      </c>
      <c r="F11" s="17">
        <v>73034600</v>
      </c>
      <c r="G11" s="17">
        <v>77785300</v>
      </c>
      <c r="H11" s="17">
        <v>83570400</v>
      </c>
      <c r="I11" s="17">
        <v>95282400</v>
      </c>
      <c r="J11" s="17">
        <v>94271900</v>
      </c>
      <c r="K11" s="17">
        <v>93877942</v>
      </c>
      <c r="L11" s="6">
        <v>95113371</v>
      </c>
      <c r="M11" s="721">
        <v>94820833</v>
      </c>
      <c r="N11" s="6">
        <v>87617226</v>
      </c>
      <c r="O11" s="6">
        <v>91094324.219999999</v>
      </c>
      <c r="P11" s="289">
        <v>76339000</v>
      </c>
      <c r="Q11" s="108">
        <v>64930200</v>
      </c>
      <c r="R11" s="35">
        <v>67500400</v>
      </c>
      <c r="S11" s="17">
        <v>68362800</v>
      </c>
      <c r="T11" s="17">
        <v>66534900</v>
      </c>
      <c r="U11" s="17">
        <v>71180500</v>
      </c>
      <c r="V11" s="17">
        <v>74168800</v>
      </c>
      <c r="W11" s="17">
        <v>81726100</v>
      </c>
      <c r="X11" s="17">
        <v>80663100</v>
      </c>
      <c r="Y11" s="17">
        <v>80295542</v>
      </c>
      <c r="Z11" s="6">
        <v>80976567</v>
      </c>
      <c r="AA11" s="6">
        <v>80524045</v>
      </c>
      <c r="AB11" s="6">
        <v>75143571</v>
      </c>
      <c r="AC11" s="6">
        <v>79405726.219999999</v>
      </c>
      <c r="AD11" s="289">
        <v>1446300</v>
      </c>
      <c r="AE11" s="108">
        <v>420900</v>
      </c>
      <c r="AF11" s="35">
        <v>428000</v>
      </c>
      <c r="AG11" s="17">
        <v>440600</v>
      </c>
      <c r="AH11" s="17">
        <v>447700</v>
      </c>
      <c r="AI11" s="17">
        <v>266100</v>
      </c>
      <c r="AJ11" s="17">
        <v>275700</v>
      </c>
      <c r="AK11" s="35">
        <v>0</v>
      </c>
      <c r="AL11" s="35" t="s">
        <v>16</v>
      </c>
      <c r="AM11" s="35" t="s">
        <v>16</v>
      </c>
      <c r="AN11" s="35" t="s">
        <v>16</v>
      </c>
      <c r="AO11" s="35" t="s">
        <v>16</v>
      </c>
      <c r="AP11" s="35" t="s">
        <v>16</v>
      </c>
      <c r="AQ11" s="35" t="s">
        <v>16</v>
      </c>
      <c r="AR11" s="289">
        <v>2375500</v>
      </c>
      <c r="AS11" s="108">
        <v>2432500</v>
      </c>
      <c r="AT11" s="35">
        <v>2383800</v>
      </c>
      <c r="AU11" s="17">
        <v>2383800</v>
      </c>
      <c r="AV11" s="17">
        <v>2324200</v>
      </c>
      <c r="AW11" s="17">
        <v>2835100</v>
      </c>
      <c r="AX11" s="17">
        <v>2565100</v>
      </c>
      <c r="AY11" s="17">
        <v>5494800</v>
      </c>
      <c r="AZ11" s="17">
        <v>5260600</v>
      </c>
      <c r="BA11" s="17">
        <v>6251500</v>
      </c>
      <c r="BB11" s="6">
        <v>6635400</v>
      </c>
      <c r="BC11" s="6">
        <v>6718700</v>
      </c>
      <c r="BD11" s="6">
        <v>6613100</v>
      </c>
      <c r="BE11" s="6">
        <v>6613100</v>
      </c>
      <c r="BF11" s="267">
        <v>1123800</v>
      </c>
      <c r="BG11" s="269">
        <v>1123800</v>
      </c>
      <c r="BH11" s="35">
        <v>1123800</v>
      </c>
      <c r="BI11" s="17">
        <v>1123800</v>
      </c>
      <c r="BJ11" s="17">
        <v>1123800</v>
      </c>
      <c r="BK11" s="17">
        <v>1123800</v>
      </c>
      <c r="BL11" s="17">
        <v>1123800</v>
      </c>
      <c r="BM11" s="17">
        <v>2623800</v>
      </c>
      <c r="BN11" s="17">
        <v>2623800</v>
      </c>
      <c r="BO11" s="17">
        <v>7330900</v>
      </c>
      <c r="BP11" s="6">
        <v>7501404</v>
      </c>
      <c r="BQ11" s="721">
        <v>7578088</v>
      </c>
      <c r="BR11" s="6">
        <v>5860555</v>
      </c>
      <c r="BS11" s="6">
        <v>5075498</v>
      </c>
      <c r="BT11" s="267" t="s">
        <v>16</v>
      </c>
      <c r="BU11" s="35" t="s">
        <v>16</v>
      </c>
      <c r="BV11" s="35" t="s">
        <v>16</v>
      </c>
      <c r="BW11" s="17">
        <v>2604000</v>
      </c>
      <c r="BX11" s="17">
        <v>2604000</v>
      </c>
      <c r="BY11" s="17">
        <v>2379800</v>
      </c>
      <c r="BZ11" s="17">
        <v>5437000</v>
      </c>
      <c r="CA11" s="17">
        <v>5437700</v>
      </c>
      <c r="CB11" s="17">
        <v>5724400</v>
      </c>
      <c r="CC11" s="35" t="s">
        <v>16</v>
      </c>
      <c r="CD11" s="35" t="s">
        <v>16</v>
      </c>
      <c r="CE11" s="35" t="s">
        <v>16</v>
      </c>
      <c r="CF11" s="35" t="s">
        <v>16</v>
      </c>
      <c r="CG11" s="35" t="s">
        <v>16</v>
      </c>
      <c r="CH11" s="267">
        <v>427900</v>
      </c>
      <c r="CI11" s="35">
        <v>2005800</v>
      </c>
      <c r="CJ11" s="35">
        <v>2780600</v>
      </c>
      <c r="CK11" s="35" t="s">
        <v>16</v>
      </c>
      <c r="CL11" s="35" t="s">
        <v>16</v>
      </c>
      <c r="CM11" s="35" t="s">
        <v>16</v>
      </c>
      <c r="CN11" s="35" t="s">
        <v>16</v>
      </c>
      <c r="CO11" s="35" t="s">
        <v>16</v>
      </c>
      <c r="CP11" s="35" t="s">
        <v>16</v>
      </c>
      <c r="CQ11" s="16" t="s">
        <v>16</v>
      </c>
      <c r="CR11" s="16" t="s">
        <v>16</v>
      </c>
      <c r="CS11" s="16" t="s">
        <v>16</v>
      </c>
      <c r="CT11" s="16" t="s">
        <v>16</v>
      </c>
      <c r="CU11" s="16" t="s">
        <v>16</v>
      </c>
      <c r="CV11" s="268">
        <v>0</v>
      </c>
      <c r="CW11" s="35">
        <v>0</v>
      </c>
      <c r="CX11" s="35">
        <v>0</v>
      </c>
      <c r="CY11" s="35">
        <v>0</v>
      </c>
      <c r="CZ11" s="35">
        <v>0</v>
      </c>
      <c r="DA11" s="35">
        <v>0</v>
      </c>
      <c r="DB11" s="35">
        <v>0</v>
      </c>
      <c r="DC11" s="35">
        <v>0</v>
      </c>
      <c r="DD11" s="35">
        <v>0</v>
      </c>
      <c r="DE11" s="6">
        <v>0</v>
      </c>
      <c r="DF11" s="6">
        <v>0</v>
      </c>
      <c r="DG11" s="6">
        <v>0</v>
      </c>
      <c r="DH11" s="6"/>
      <c r="DI11" s="6"/>
      <c r="DJ11" s="267" t="s">
        <v>16</v>
      </c>
      <c r="DK11" s="35" t="s">
        <v>16</v>
      </c>
      <c r="DL11" s="35" t="s">
        <v>16</v>
      </c>
      <c r="DM11" s="35" t="s">
        <v>16</v>
      </c>
      <c r="DN11" s="35" t="s">
        <v>16</v>
      </c>
      <c r="DO11" s="35" t="s">
        <v>16</v>
      </c>
      <c r="DP11" s="35" t="s">
        <v>16</v>
      </c>
      <c r="DQ11" s="35" t="s">
        <v>16</v>
      </c>
      <c r="DR11" s="35" t="s">
        <v>16</v>
      </c>
      <c r="DS11" s="35" t="s">
        <v>16</v>
      </c>
      <c r="DT11" s="35" t="s">
        <v>16</v>
      </c>
      <c r="DU11" s="35" t="s">
        <v>16</v>
      </c>
      <c r="DV11" s="35" t="s">
        <v>16</v>
      </c>
      <c r="DW11" s="289">
        <v>0</v>
      </c>
      <c r="DX11" s="108">
        <v>0</v>
      </c>
      <c r="DY11" s="108">
        <v>0</v>
      </c>
      <c r="DZ11" s="108">
        <v>0</v>
      </c>
      <c r="EA11" s="108">
        <v>0</v>
      </c>
      <c r="EB11" s="108">
        <v>0</v>
      </c>
      <c r="EC11" s="108">
        <v>0</v>
      </c>
      <c r="ED11" s="108">
        <v>0</v>
      </c>
      <c r="EE11" s="35">
        <v>0</v>
      </c>
      <c r="EF11" s="35">
        <v>0</v>
      </c>
      <c r="EG11" s="35">
        <v>0</v>
      </c>
      <c r="EH11" s="35">
        <v>0</v>
      </c>
      <c r="EI11" s="35">
        <v>0</v>
      </c>
      <c r="EJ11" s="289">
        <v>0</v>
      </c>
      <c r="EK11" s="35">
        <v>0</v>
      </c>
      <c r="EL11" s="35">
        <v>0</v>
      </c>
      <c r="EM11" s="35">
        <v>0</v>
      </c>
      <c r="EN11" s="35">
        <v>0</v>
      </c>
      <c r="EO11" s="35">
        <v>0</v>
      </c>
      <c r="EP11" s="35">
        <v>0</v>
      </c>
      <c r="EQ11" s="35">
        <v>0</v>
      </c>
      <c r="ER11" s="35">
        <v>0</v>
      </c>
      <c r="ES11" s="35">
        <v>0</v>
      </c>
      <c r="ET11" s="35">
        <v>0</v>
      </c>
      <c r="EU11" s="35">
        <v>0</v>
      </c>
      <c r="EV11" s="35">
        <v>0</v>
      </c>
      <c r="EW11" s="289">
        <v>0</v>
      </c>
      <c r="EX11" s="35">
        <v>0</v>
      </c>
      <c r="EY11" s="35">
        <v>0</v>
      </c>
      <c r="EZ11" s="35">
        <v>0</v>
      </c>
      <c r="FA11" s="35">
        <v>0</v>
      </c>
      <c r="FB11" s="35">
        <v>0</v>
      </c>
      <c r="FC11" s="35">
        <v>0</v>
      </c>
      <c r="FD11" s="35">
        <v>0</v>
      </c>
      <c r="FE11" s="17">
        <v>0</v>
      </c>
      <c r="FF11" s="17">
        <v>0</v>
      </c>
      <c r="FG11" s="17">
        <v>0</v>
      </c>
      <c r="FH11" s="17">
        <v>0</v>
      </c>
      <c r="FI11" s="17">
        <v>0</v>
      </c>
      <c r="FJ11" s="290">
        <v>0</v>
      </c>
      <c r="FK11" s="108">
        <v>0</v>
      </c>
      <c r="FL11" s="108">
        <v>0</v>
      </c>
      <c r="FM11" s="108">
        <v>0</v>
      </c>
      <c r="FN11" s="108">
        <v>0</v>
      </c>
      <c r="FO11" s="108">
        <v>0</v>
      </c>
      <c r="FP11" s="108">
        <v>0</v>
      </c>
      <c r="FQ11" s="108">
        <v>0</v>
      </c>
      <c r="FR11" s="108">
        <v>0</v>
      </c>
      <c r="FS11" s="17">
        <v>0</v>
      </c>
      <c r="FT11" s="17">
        <v>0</v>
      </c>
      <c r="FU11" s="17">
        <v>0</v>
      </c>
      <c r="FV11" s="17">
        <v>0</v>
      </c>
      <c r="FW11" s="17">
        <v>0</v>
      </c>
      <c r="FX11" s="289">
        <v>0</v>
      </c>
      <c r="FY11" s="108">
        <v>0</v>
      </c>
      <c r="FZ11" s="108">
        <v>0</v>
      </c>
      <c r="GA11" s="108">
        <v>0</v>
      </c>
      <c r="GB11" s="108">
        <v>0</v>
      </c>
      <c r="GC11" s="108">
        <v>0</v>
      </c>
      <c r="GD11" s="108">
        <v>0</v>
      </c>
      <c r="GE11" s="108">
        <v>0</v>
      </c>
      <c r="GF11" s="108">
        <v>0</v>
      </c>
      <c r="GG11" s="108">
        <v>0</v>
      </c>
      <c r="GH11" s="108">
        <v>0</v>
      </c>
      <c r="GI11" s="108">
        <v>0</v>
      </c>
      <c r="GJ11" s="108">
        <v>0</v>
      </c>
      <c r="GK11" s="289">
        <v>0</v>
      </c>
      <c r="GL11" s="108">
        <v>0</v>
      </c>
      <c r="GM11" s="108">
        <v>0</v>
      </c>
      <c r="GN11" s="108">
        <v>0</v>
      </c>
      <c r="GO11" s="108">
        <v>0</v>
      </c>
      <c r="GP11" s="108">
        <v>0</v>
      </c>
      <c r="GQ11" s="108">
        <v>0</v>
      </c>
      <c r="GR11" s="108">
        <v>0</v>
      </c>
      <c r="GS11" s="17">
        <v>0</v>
      </c>
      <c r="GT11" s="17">
        <v>0</v>
      </c>
      <c r="GU11" s="17">
        <v>0</v>
      </c>
      <c r="GV11" s="17">
        <v>0</v>
      </c>
      <c r="GW11" s="17">
        <v>0</v>
      </c>
    </row>
    <row r="12" spans="1:205" s="2" customFormat="1">
      <c r="A12" s="262" t="s">
        <v>5</v>
      </c>
      <c r="B12" s="289">
        <v>66981100</v>
      </c>
      <c r="C12" s="108">
        <v>72074884</v>
      </c>
      <c r="D12" s="35">
        <v>76274269</v>
      </c>
      <c r="E12" s="35">
        <v>78781385</v>
      </c>
      <c r="F12" s="35">
        <v>81383593</v>
      </c>
      <c r="G12" s="35">
        <v>81917438</v>
      </c>
      <c r="H12" s="35">
        <v>89165565</v>
      </c>
      <c r="I12" s="35">
        <v>97710144</v>
      </c>
      <c r="J12" s="35">
        <v>95418938</v>
      </c>
      <c r="K12" s="35">
        <v>83761774</v>
      </c>
      <c r="L12" s="6">
        <v>73007516</v>
      </c>
      <c r="M12" s="6">
        <v>78085670</v>
      </c>
      <c r="N12" s="6">
        <v>74102244</v>
      </c>
      <c r="O12" s="6">
        <v>75719925</v>
      </c>
      <c r="P12" s="289">
        <v>64177176</v>
      </c>
      <c r="Q12" s="108">
        <v>68660563</v>
      </c>
      <c r="R12" s="35">
        <v>71806828</v>
      </c>
      <c r="S12" s="35">
        <v>74349141</v>
      </c>
      <c r="T12" s="35">
        <v>76105299</v>
      </c>
      <c r="U12" s="35">
        <v>75909854</v>
      </c>
      <c r="V12" s="35">
        <v>83506245</v>
      </c>
      <c r="W12" s="35">
        <v>91938555</v>
      </c>
      <c r="X12" s="35">
        <v>89770198</v>
      </c>
      <c r="Y12" s="35">
        <v>79179097</v>
      </c>
      <c r="Z12" s="6">
        <v>68952566</v>
      </c>
      <c r="AA12" s="6">
        <v>73653894</v>
      </c>
      <c r="AB12" s="6">
        <v>69784790</v>
      </c>
      <c r="AC12" s="6">
        <v>70504842</v>
      </c>
      <c r="AD12" s="289">
        <v>0</v>
      </c>
      <c r="AE12" s="108">
        <v>0</v>
      </c>
      <c r="AF12" s="35">
        <v>0</v>
      </c>
      <c r="AG12" s="35">
        <v>0</v>
      </c>
      <c r="AH12" s="35">
        <v>0</v>
      </c>
      <c r="AI12" s="35">
        <v>0</v>
      </c>
      <c r="AJ12" s="35">
        <v>0</v>
      </c>
      <c r="AK12" s="35">
        <v>0</v>
      </c>
      <c r="AL12" s="35">
        <v>0</v>
      </c>
      <c r="AM12" s="35">
        <v>0</v>
      </c>
      <c r="AN12" s="35">
        <v>0</v>
      </c>
      <c r="AO12" s="35">
        <v>0</v>
      </c>
      <c r="AP12" s="35">
        <v>0</v>
      </c>
      <c r="AQ12" s="35">
        <v>0</v>
      </c>
      <c r="AR12" s="289">
        <v>2803924</v>
      </c>
      <c r="AS12" s="108">
        <v>3414321</v>
      </c>
      <c r="AT12" s="35">
        <v>4467441</v>
      </c>
      <c r="AU12" s="35">
        <v>4432244</v>
      </c>
      <c r="AV12" s="35">
        <v>5278294</v>
      </c>
      <c r="AW12" s="35">
        <v>6007584</v>
      </c>
      <c r="AX12" s="35">
        <v>5659320</v>
      </c>
      <c r="AY12" s="35">
        <v>5771589</v>
      </c>
      <c r="AZ12" s="35">
        <v>5648740</v>
      </c>
      <c r="BA12" s="35">
        <v>4582677</v>
      </c>
      <c r="BB12" s="6">
        <v>4054950</v>
      </c>
      <c r="BC12" s="6">
        <v>4431776</v>
      </c>
      <c r="BD12" s="6">
        <v>4317454</v>
      </c>
      <c r="BE12" s="6">
        <v>5215083</v>
      </c>
      <c r="BF12" s="267">
        <v>0</v>
      </c>
      <c r="BG12" s="269">
        <v>0</v>
      </c>
      <c r="BH12" s="35">
        <v>0</v>
      </c>
      <c r="BI12" s="35">
        <v>0</v>
      </c>
      <c r="BJ12" s="35">
        <v>0</v>
      </c>
      <c r="BK12" s="35">
        <v>0</v>
      </c>
      <c r="BL12" s="35">
        <v>0</v>
      </c>
      <c r="BM12" s="35">
        <v>0</v>
      </c>
      <c r="BN12" s="35">
        <v>0</v>
      </c>
      <c r="BO12" s="35">
        <v>0</v>
      </c>
      <c r="BP12" s="35">
        <v>0</v>
      </c>
      <c r="BQ12" s="35">
        <v>0</v>
      </c>
      <c r="BR12" s="35">
        <v>0</v>
      </c>
      <c r="BS12" s="35">
        <v>0</v>
      </c>
      <c r="BT12" s="289">
        <v>0</v>
      </c>
      <c r="BU12" s="108">
        <v>0</v>
      </c>
      <c r="BV12" s="35">
        <v>0</v>
      </c>
      <c r="BW12" s="35">
        <v>0</v>
      </c>
      <c r="BX12" s="35">
        <v>0</v>
      </c>
      <c r="BY12" s="35">
        <v>0</v>
      </c>
      <c r="BZ12" s="35">
        <v>0</v>
      </c>
      <c r="CA12" s="35">
        <v>0</v>
      </c>
      <c r="CB12" s="35" t="s">
        <v>16</v>
      </c>
      <c r="CC12" s="35" t="s">
        <v>16</v>
      </c>
      <c r="CD12" s="35" t="s">
        <v>16</v>
      </c>
      <c r="CE12" s="35" t="s">
        <v>16</v>
      </c>
      <c r="CF12" s="35" t="s">
        <v>16</v>
      </c>
      <c r="CG12" s="35" t="s">
        <v>16</v>
      </c>
      <c r="CH12" s="267" t="s">
        <v>16</v>
      </c>
      <c r="CI12" s="35" t="s">
        <v>16</v>
      </c>
      <c r="CJ12" s="35" t="s">
        <v>16</v>
      </c>
      <c r="CK12" s="35" t="s">
        <v>16</v>
      </c>
      <c r="CL12" s="35" t="s">
        <v>16</v>
      </c>
      <c r="CM12" s="35" t="s">
        <v>16</v>
      </c>
      <c r="CN12" s="35" t="s">
        <v>16</v>
      </c>
      <c r="CO12" s="35" t="s">
        <v>16</v>
      </c>
      <c r="CP12" s="35" t="s">
        <v>16</v>
      </c>
      <c r="CQ12" s="35" t="s">
        <v>16</v>
      </c>
      <c r="CR12" s="35">
        <v>0</v>
      </c>
      <c r="CS12" s="35">
        <v>0</v>
      </c>
      <c r="CT12" s="35">
        <v>0</v>
      </c>
      <c r="CU12" s="35">
        <v>0</v>
      </c>
      <c r="CV12" s="268">
        <v>0</v>
      </c>
      <c r="CW12" s="35">
        <v>0</v>
      </c>
      <c r="CX12" s="35">
        <v>0</v>
      </c>
      <c r="CY12" s="35">
        <v>0</v>
      </c>
      <c r="CZ12" s="35">
        <v>0</v>
      </c>
      <c r="DA12" s="35">
        <v>0</v>
      </c>
      <c r="DB12" s="35">
        <v>0</v>
      </c>
      <c r="DC12" s="35">
        <v>0</v>
      </c>
      <c r="DD12" s="35">
        <v>0</v>
      </c>
      <c r="DE12" s="35">
        <v>0</v>
      </c>
      <c r="DF12" s="35">
        <v>0</v>
      </c>
      <c r="DG12" s="35">
        <v>0</v>
      </c>
      <c r="DH12" s="35"/>
      <c r="DI12" s="35"/>
      <c r="DJ12" s="289">
        <v>0</v>
      </c>
      <c r="DK12" s="108">
        <v>0</v>
      </c>
      <c r="DL12" s="108">
        <v>0</v>
      </c>
      <c r="DM12" s="108">
        <v>0</v>
      </c>
      <c r="DN12" s="108">
        <v>0</v>
      </c>
      <c r="DO12" s="108">
        <v>0</v>
      </c>
      <c r="DP12" s="108">
        <v>0</v>
      </c>
      <c r="DQ12" s="108">
        <v>0</v>
      </c>
      <c r="DR12" s="35" t="s">
        <v>16</v>
      </c>
      <c r="DS12" s="35" t="s">
        <v>16</v>
      </c>
      <c r="DT12" s="35" t="s">
        <v>16</v>
      </c>
      <c r="DU12" s="35" t="s">
        <v>16</v>
      </c>
      <c r="DV12" s="35" t="s">
        <v>16</v>
      </c>
      <c r="DW12" s="289">
        <v>0</v>
      </c>
      <c r="DX12" s="108">
        <v>0</v>
      </c>
      <c r="DY12" s="108">
        <v>0</v>
      </c>
      <c r="DZ12" s="108">
        <v>0</v>
      </c>
      <c r="EA12" s="108">
        <v>0</v>
      </c>
      <c r="EB12" s="108">
        <v>0</v>
      </c>
      <c r="EC12" s="108">
        <v>0</v>
      </c>
      <c r="ED12" s="108">
        <v>0</v>
      </c>
      <c r="EE12" s="108">
        <v>0</v>
      </c>
      <c r="EF12" s="108">
        <v>0</v>
      </c>
      <c r="EG12" s="108">
        <v>0</v>
      </c>
      <c r="EH12" s="108">
        <v>0</v>
      </c>
      <c r="EI12" s="108">
        <v>0</v>
      </c>
      <c r="EJ12" s="289">
        <v>0</v>
      </c>
      <c r="EK12" s="35">
        <v>0</v>
      </c>
      <c r="EL12" s="35">
        <v>0</v>
      </c>
      <c r="EM12" s="35">
        <v>0</v>
      </c>
      <c r="EN12" s="35">
        <v>0</v>
      </c>
      <c r="EO12" s="35">
        <v>0</v>
      </c>
      <c r="EP12" s="35">
        <v>0</v>
      </c>
      <c r="EQ12" s="35">
        <v>0</v>
      </c>
      <c r="ER12" s="108">
        <v>0</v>
      </c>
      <c r="ES12" s="35">
        <v>0</v>
      </c>
      <c r="ET12" s="35">
        <v>0</v>
      </c>
      <c r="EU12" s="35">
        <v>0</v>
      </c>
      <c r="EV12" s="35">
        <v>0</v>
      </c>
      <c r="EW12" s="289">
        <v>0</v>
      </c>
      <c r="EX12" s="35">
        <v>0</v>
      </c>
      <c r="EY12" s="35">
        <v>0</v>
      </c>
      <c r="EZ12" s="35">
        <v>0</v>
      </c>
      <c r="FA12" s="35">
        <v>0</v>
      </c>
      <c r="FB12" s="35">
        <v>0</v>
      </c>
      <c r="FC12" s="35">
        <v>0</v>
      </c>
      <c r="FD12" s="35">
        <v>0</v>
      </c>
      <c r="FE12" s="35">
        <v>0</v>
      </c>
      <c r="FF12" s="35">
        <v>0</v>
      </c>
      <c r="FG12" s="35">
        <v>0</v>
      </c>
      <c r="FH12" s="35">
        <v>0</v>
      </c>
      <c r="FI12" s="35">
        <v>0</v>
      </c>
      <c r="FJ12" s="290">
        <v>0</v>
      </c>
      <c r="FK12" s="108">
        <v>0</v>
      </c>
      <c r="FL12" s="108">
        <v>0</v>
      </c>
      <c r="FM12" s="108">
        <v>0</v>
      </c>
      <c r="FN12" s="108">
        <v>0</v>
      </c>
      <c r="FO12" s="108">
        <v>0</v>
      </c>
      <c r="FP12" s="108">
        <v>0</v>
      </c>
      <c r="FQ12" s="108">
        <v>0</v>
      </c>
      <c r="FR12" s="108">
        <v>0</v>
      </c>
      <c r="FS12" s="35">
        <v>0</v>
      </c>
      <c r="FT12" s="35">
        <v>0</v>
      </c>
      <c r="FU12" s="35">
        <v>0</v>
      </c>
      <c r="FV12" s="35">
        <v>0</v>
      </c>
      <c r="FW12" s="35">
        <v>0</v>
      </c>
      <c r="FX12" s="289">
        <v>0</v>
      </c>
      <c r="FY12" s="108">
        <v>0</v>
      </c>
      <c r="FZ12" s="108">
        <v>0</v>
      </c>
      <c r="GA12" s="108">
        <v>0</v>
      </c>
      <c r="GB12" s="108">
        <v>0</v>
      </c>
      <c r="GC12" s="108">
        <v>0</v>
      </c>
      <c r="GD12" s="108">
        <v>0</v>
      </c>
      <c r="GE12" s="108">
        <v>0</v>
      </c>
      <c r="GF12" s="108">
        <v>0</v>
      </c>
      <c r="GG12" s="108">
        <v>0</v>
      </c>
      <c r="GH12" s="108">
        <v>0</v>
      </c>
      <c r="GI12" s="108">
        <v>0</v>
      </c>
      <c r="GJ12" s="108">
        <v>0</v>
      </c>
      <c r="GK12" s="289">
        <v>0</v>
      </c>
      <c r="GL12" s="108">
        <v>0</v>
      </c>
      <c r="GM12" s="108">
        <v>0</v>
      </c>
      <c r="GN12" s="108">
        <v>0</v>
      </c>
      <c r="GO12" s="108">
        <v>0</v>
      </c>
      <c r="GP12" s="108">
        <v>0</v>
      </c>
      <c r="GQ12" s="108">
        <v>0</v>
      </c>
      <c r="GR12" s="108">
        <v>0</v>
      </c>
      <c r="GS12" s="35">
        <v>0</v>
      </c>
      <c r="GT12" s="35">
        <v>0</v>
      </c>
      <c r="GU12" s="35">
        <v>0</v>
      </c>
      <c r="GV12" s="35">
        <v>0</v>
      </c>
      <c r="GW12" s="35">
        <v>0</v>
      </c>
    </row>
    <row r="13" spans="1:205" s="2" customFormat="1">
      <c r="A13" s="262" t="s">
        <v>6</v>
      </c>
      <c r="B13" s="289">
        <v>61660475</v>
      </c>
      <c r="C13" s="108">
        <v>65782250</v>
      </c>
      <c r="D13" s="35">
        <v>60524542</v>
      </c>
      <c r="E13" s="35">
        <v>59607516</v>
      </c>
      <c r="F13" s="35">
        <v>69652514</v>
      </c>
      <c r="G13" s="35">
        <v>64143816</v>
      </c>
      <c r="H13" s="35">
        <v>65900001</v>
      </c>
      <c r="I13" s="35">
        <v>73480975</v>
      </c>
      <c r="J13" s="35">
        <v>72535815</v>
      </c>
      <c r="K13" s="35">
        <v>71633580</v>
      </c>
      <c r="L13" s="6">
        <v>54095197</v>
      </c>
      <c r="M13" s="6">
        <v>56365974</v>
      </c>
      <c r="N13" s="6">
        <v>57001959</v>
      </c>
      <c r="O13" s="6">
        <v>60861380</v>
      </c>
      <c r="P13" s="289">
        <v>61660475</v>
      </c>
      <c r="Q13" s="108">
        <v>65782250</v>
      </c>
      <c r="R13" s="35">
        <v>60524542</v>
      </c>
      <c r="S13" s="35">
        <v>59607516</v>
      </c>
      <c r="T13" s="35">
        <v>69652514</v>
      </c>
      <c r="U13" s="35">
        <v>64143816</v>
      </c>
      <c r="V13" s="35">
        <v>65900001</v>
      </c>
      <c r="W13" s="35">
        <v>73480975</v>
      </c>
      <c r="X13" s="35">
        <v>72535815</v>
      </c>
      <c r="Y13" s="35">
        <v>71633580</v>
      </c>
      <c r="Z13" s="6">
        <v>54095197</v>
      </c>
      <c r="AA13" s="6">
        <v>56365974</v>
      </c>
      <c r="AB13" s="6">
        <v>57001959</v>
      </c>
      <c r="AC13" s="6">
        <v>60861380</v>
      </c>
      <c r="AD13" s="289">
        <v>0</v>
      </c>
      <c r="AE13" s="108">
        <v>0</v>
      </c>
      <c r="AF13" s="35">
        <v>0</v>
      </c>
      <c r="AG13" s="35">
        <v>0</v>
      </c>
      <c r="AH13" s="35">
        <v>0</v>
      </c>
      <c r="AI13" s="35">
        <v>0</v>
      </c>
      <c r="AJ13" s="35">
        <v>0</v>
      </c>
      <c r="AK13" s="35">
        <v>0</v>
      </c>
      <c r="AL13" s="35">
        <v>0</v>
      </c>
      <c r="AM13" s="35">
        <v>0</v>
      </c>
      <c r="AN13" s="35">
        <v>0</v>
      </c>
      <c r="AO13" s="35">
        <v>0</v>
      </c>
      <c r="AP13" s="35">
        <v>0</v>
      </c>
      <c r="AQ13" s="35">
        <v>0</v>
      </c>
      <c r="AR13" s="289">
        <v>0</v>
      </c>
      <c r="AS13" s="108">
        <v>0</v>
      </c>
      <c r="AT13" s="35">
        <v>0</v>
      </c>
      <c r="AU13" s="35">
        <v>0</v>
      </c>
      <c r="AV13" s="35">
        <v>0</v>
      </c>
      <c r="AW13" s="35">
        <v>0</v>
      </c>
      <c r="AX13" s="35">
        <v>0</v>
      </c>
      <c r="AY13" s="35">
        <v>0</v>
      </c>
      <c r="AZ13" s="35">
        <v>0</v>
      </c>
      <c r="BA13" s="35">
        <v>0</v>
      </c>
      <c r="BB13" s="35">
        <v>0</v>
      </c>
      <c r="BC13" s="35">
        <v>0</v>
      </c>
      <c r="BD13" s="35">
        <v>1</v>
      </c>
      <c r="BE13" s="35">
        <v>2</v>
      </c>
      <c r="BF13" s="267">
        <v>0</v>
      </c>
      <c r="BG13" s="269">
        <v>0</v>
      </c>
      <c r="BH13" s="35">
        <v>0</v>
      </c>
      <c r="BI13" s="35">
        <v>0</v>
      </c>
      <c r="BJ13" s="35">
        <v>0</v>
      </c>
      <c r="BK13" s="35">
        <v>0</v>
      </c>
      <c r="BL13" s="35">
        <v>0</v>
      </c>
      <c r="BM13" s="35">
        <v>0</v>
      </c>
      <c r="BN13" s="35">
        <v>0</v>
      </c>
      <c r="BO13" s="35">
        <v>0</v>
      </c>
      <c r="BP13" s="35">
        <v>0</v>
      </c>
      <c r="BQ13" s="35">
        <v>0</v>
      </c>
      <c r="BR13" s="35">
        <v>0</v>
      </c>
      <c r="BS13" s="35">
        <v>0</v>
      </c>
      <c r="BT13" s="289">
        <v>0</v>
      </c>
      <c r="BU13" s="108">
        <v>0</v>
      </c>
      <c r="BV13" s="35">
        <v>0</v>
      </c>
      <c r="BW13" s="35">
        <v>0</v>
      </c>
      <c r="BX13" s="35">
        <v>0</v>
      </c>
      <c r="BY13" s="35">
        <v>0</v>
      </c>
      <c r="BZ13" s="35">
        <v>0</v>
      </c>
      <c r="CA13" s="35" t="s">
        <v>16</v>
      </c>
      <c r="CB13" s="35" t="s">
        <v>16</v>
      </c>
      <c r="CC13" s="35" t="s">
        <v>16</v>
      </c>
      <c r="CD13" s="35" t="s">
        <v>16</v>
      </c>
      <c r="CE13" s="35" t="s">
        <v>16</v>
      </c>
      <c r="CF13" s="35" t="s">
        <v>16</v>
      </c>
      <c r="CG13" s="35" t="s">
        <v>16</v>
      </c>
      <c r="CH13" s="267">
        <v>0</v>
      </c>
      <c r="CI13" s="35">
        <v>0</v>
      </c>
      <c r="CJ13" s="35">
        <v>0</v>
      </c>
      <c r="CK13" s="35">
        <v>0</v>
      </c>
      <c r="CL13" s="35">
        <v>0</v>
      </c>
      <c r="CM13" s="35">
        <v>0</v>
      </c>
      <c r="CN13" s="35">
        <v>0</v>
      </c>
      <c r="CO13" s="35">
        <v>0</v>
      </c>
      <c r="CP13" s="35">
        <v>0</v>
      </c>
      <c r="CQ13" s="35">
        <v>0</v>
      </c>
      <c r="CR13" s="35">
        <v>0</v>
      </c>
      <c r="CS13" s="35">
        <v>0</v>
      </c>
      <c r="CT13" s="35">
        <v>0</v>
      </c>
      <c r="CU13" s="35">
        <v>0</v>
      </c>
      <c r="CV13" s="268">
        <v>0</v>
      </c>
      <c r="CW13" s="35">
        <v>0</v>
      </c>
      <c r="CX13" s="35">
        <v>0</v>
      </c>
      <c r="CY13" s="35">
        <v>0</v>
      </c>
      <c r="CZ13" s="35">
        <v>0</v>
      </c>
      <c r="DA13" s="35">
        <v>0</v>
      </c>
      <c r="DB13" s="35">
        <v>0</v>
      </c>
      <c r="DC13" s="35">
        <v>0</v>
      </c>
      <c r="DD13" s="35">
        <v>0</v>
      </c>
      <c r="DE13" s="35">
        <v>0</v>
      </c>
      <c r="DF13" s="35">
        <v>3237080</v>
      </c>
      <c r="DG13" s="722">
        <v>1566668</v>
      </c>
      <c r="DH13" s="35">
        <v>3869010</v>
      </c>
      <c r="DI13" s="35"/>
      <c r="DJ13" s="267" t="s">
        <v>16</v>
      </c>
      <c r="DK13" s="35" t="s">
        <v>16</v>
      </c>
      <c r="DL13" s="35" t="s">
        <v>16</v>
      </c>
      <c r="DM13" s="35" t="s">
        <v>16</v>
      </c>
      <c r="DN13" s="35" t="s">
        <v>16</v>
      </c>
      <c r="DO13" s="35" t="s">
        <v>16</v>
      </c>
      <c r="DP13" s="35" t="s">
        <v>16</v>
      </c>
      <c r="DQ13" s="35" t="s">
        <v>16</v>
      </c>
      <c r="DR13" s="35" t="s">
        <v>16</v>
      </c>
      <c r="DS13" s="35" t="s">
        <v>16</v>
      </c>
      <c r="DT13" s="35" t="s">
        <v>16</v>
      </c>
      <c r="DU13" s="35" t="s">
        <v>16</v>
      </c>
      <c r="DV13" s="35" t="s">
        <v>16</v>
      </c>
      <c r="DW13" s="289">
        <v>0</v>
      </c>
      <c r="DX13" s="108">
        <v>0</v>
      </c>
      <c r="DY13" s="108">
        <v>0</v>
      </c>
      <c r="DZ13" s="108">
        <v>0</v>
      </c>
      <c r="EA13" s="108">
        <v>0</v>
      </c>
      <c r="EB13" s="108">
        <v>0</v>
      </c>
      <c r="EC13" s="108">
        <v>0</v>
      </c>
      <c r="ED13" s="108">
        <v>0</v>
      </c>
      <c r="EE13" s="35">
        <v>0</v>
      </c>
      <c r="EF13" s="35">
        <v>0</v>
      </c>
      <c r="EG13" s="35">
        <v>0</v>
      </c>
      <c r="EH13" s="35">
        <v>0</v>
      </c>
      <c r="EI13" s="35">
        <v>0</v>
      </c>
      <c r="EJ13" s="289">
        <v>0</v>
      </c>
      <c r="EK13" s="35">
        <v>0</v>
      </c>
      <c r="EL13" s="35">
        <v>0</v>
      </c>
      <c r="EM13" s="35">
        <v>0</v>
      </c>
      <c r="EN13" s="35">
        <v>0</v>
      </c>
      <c r="EO13" s="35">
        <v>0</v>
      </c>
      <c r="EP13" s="35">
        <v>0</v>
      </c>
      <c r="EQ13" s="35">
        <v>0</v>
      </c>
      <c r="ER13" s="35">
        <v>0</v>
      </c>
      <c r="ES13" s="35">
        <v>1678540</v>
      </c>
      <c r="ET13" s="35">
        <v>2350303</v>
      </c>
      <c r="EU13" s="35">
        <v>2321410</v>
      </c>
      <c r="EV13" s="35"/>
      <c r="EW13" s="289">
        <v>0</v>
      </c>
      <c r="EX13" s="35">
        <v>0</v>
      </c>
      <c r="EY13" s="35">
        <v>0</v>
      </c>
      <c r="EZ13" s="35">
        <v>0</v>
      </c>
      <c r="FA13" s="35">
        <v>0</v>
      </c>
      <c r="FB13" s="35">
        <v>0</v>
      </c>
      <c r="FC13" s="35">
        <v>0</v>
      </c>
      <c r="FD13" s="35">
        <v>0</v>
      </c>
      <c r="FE13" s="35">
        <v>0</v>
      </c>
      <c r="FF13" s="35">
        <v>1558540</v>
      </c>
      <c r="FG13" s="35">
        <v>1566668</v>
      </c>
      <c r="FH13" s="35">
        <v>1547600</v>
      </c>
      <c r="FI13" s="35"/>
      <c r="FJ13" s="292" t="s">
        <v>16</v>
      </c>
      <c r="FK13" s="265" t="s">
        <v>16</v>
      </c>
      <c r="FL13" s="265" t="s">
        <v>16</v>
      </c>
      <c r="FM13" s="265" t="s">
        <v>16</v>
      </c>
      <c r="FN13" s="265" t="s">
        <v>16</v>
      </c>
      <c r="FO13" s="265" t="s">
        <v>16</v>
      </c>
      <c r="FP13" s="265" t="s">
        <v>16</v>
      </c>
      <c r="FQ13" s="265" t="s">
        <v>16</v>
      </c>
      <c r="FR13" s="265" t="s">
        <v>16</v>
      </c>
      <c r="FS13" s="265" t="s">
        <v>16</v>
      </c>
      <c r="FT13" s="265" t="s">
        <v>16</v>
      </c>
      <c r="FU13" s="265" t="s">
        <v>16</v>
      </c>
      <c r="FV13" s="265" t="s">
        <v>16</v>
      </c>
      <c r="FW13" s="265" t="s">
        <v>16</v>
      </c>
      <c r="FX13" s="293" t="s">
        <v>16</v>
      </c>
      <c r="FY13" s="265" t="s">
        <v>16</v>
      </c>
      <c r="FZ13" s="265" t="s">
        <v>16</v>
      </c>
      <c r="GA13" s="265" t="s">
        <v>16</v>
      </c>
      <c r="GB13" s="265" t="s">
        <v>16</v>
      </c>
      <c r="GC13" s="265" t="s">
        <v>16</v>
      </c>
      <c r="GD13" s="265" t="s">
        <v>16</v>
      </c>
      <c r="GE13" s="265" t="s">
        <v>16</v>
      </c>
      <c r="GF13" s="265" t="s">
        <v>16</v>
      </c>
      <c r="GG13" s="265" t="s">
        <v>16</v>
      </c>
      <c r="GH13" s="265" t="s">
        <v>16</v>
      </c>
      <c r="GI13" s="265" t="s">
        <v>16</v>
      </c>
      <c r="GJ13" s="265" t="s">
        <v>16</v>
      </c>
      <c r="GK13" s="293" t="s">
        <v>16</v>
      </c>
      <c r="GL13" s="265" t="s">
        <v>16</v>
      </c>
      <c r="GM13" s="265" t="s">
        <v>16</v>
      </c>
      <c r="GN13" s="265" t="s">
        <v>16</v>
      </c>
      <c r="GO13" s="265" t="s">
        <v>16</v>
      </c>
      <c r="GP13" s="265" t="s">
        <v>16</v>
      </c>
      <c r="GQ13" s="265" t="s">
        <v>16</v>
      </c>
      <c r="GR13" s="265" t="s">
        <v>16</v>
      </c>
      <c r="GS13" s="265" t="s">
        <v>16</v>
      </c>
      <c r="GT13" s="265" t="s">
        <v>16</v>
      </c>
      <c r="GU13" s="265" t="s">
        <v>16</v>
      </c>
      <c r="GV13" s="265" t="s">
        <v>16</v>
      </c>
      <c r="GW13" s="265" t="s">
        <v>16</v>
      </c>
    </row>
    <row r="14" spans="1:205" s="2" customFormat="1">
      <c r="A14" s="262" t="s">
        <v>7</v>
      </c>
      <c r="B14" s="289">
        <v>73981021</v>
      </c>
      <c r="C14" s="108">
        <v>67264816</v>
      </c>
      <c r="D14" s="35">
        <v>64122350</v>
      </c>
      <c r="E14" s="35">
        <v>68323572</v>
      </c>
      <c r="F14" s="35">
        <v>65453977</v>
      </c>
      <c r="G14" s="35">
        <v>63410637</v>
      </c>
      <c r="H14" s="35">
        <v>69886832</v>
      </c>
      <c r="I14" s="35">
        <v>81617051</v>
      </c>
      <c r="J14" s="35">
        <v>80553911.620000005</v>
      </c>
      <c r="K14" s="35">
        <v>80123502</v>
      </c>
      <c r="L14" s="6">
        <v>77124922</v>
      </c>
      <c r="M14" s="6">
        <v>76514047</v>
      </c>
      <c r="N14" s="6">
        <v>76885901</v>
      </c>
      <c r="O14" s="6">
        <v>82101390</v>
      </c>
      <c r="P14" s="289">
        <v>54857008</v>
      </c>
      <c r="Q14" s="108">
        <v>54749647</v>
      </c>
      <c r="R14" s="35">
        <v>4204770</v>
      </c>
      <c r="S14" s="35">
        <v>4247046</v>
      </c>
      <c r="T14" s="35">
        <v>3936575</v>
      </c>
      <c r="U14" s="35">
        <v>3760686</v>
      </c>
      <c r="V14" s="35">
        <v>59965617</v>
      </c>
      <c r="W14" s="35">
        <v>70128826</v>
      </c>
      <c r="X14" s="35">
        <v>69282684.660000011</v>
      </c>
      <c r="Y14" s="35">
        <v>67453181</v>
      </c>
      <c r="Z14" s="6">
        <v>65142591</v>
      </c>
      <c r="AA14" s="6">
        <v>64426503</v>
      </c>
      <c r="AB14" s="6">
        <v>64536702</v>
      </c>
      <c r="AC14" s="6">
        <v>68936863</v>
      </c>
      <c r="AD14" s="289">
        <v>13529147</v>
      </c>
      <c r="AE14" s="108">
        <v>7206422</v>
      </c>
      <c r="AF14" s="35">
        <v>55303482</v>
      </c>
      <c r="AG14" s="35">
        <v>59418089</v>
      </c>
      <c r="AH14" s="35">
        <v>57635760</v>
      </c>
      <c r="AI14" s="35">
        <v>56068253</v>
      </c>
      <c r="AJ14" s="35">
        <v>6287255</v>
      </c>
      <c r="AK14" s="35">
        <v>6712538</v>
      </c>
      <c r="AL14" s="35">
        <v>6587212.0999999996</v>
      </c>
      <c r="AM14" s="35">
        <v>7343559</v>
      </c>
      <c r="AN14" s="6">
        <v>6768657</v>
      </c>
      <c r="AO14" s="6">
        <v>6589155</v>
      </c>
      <c r="AP14" s="6">
        <v>6850810</v>
      </c>
      <c r="AQ14" s="6">
        <v>7345417</v>
      </c>
      <c r="AR14" s="289">
        <v>372132</v>
      </c>
      <c r="AS14" s="108">
        <v>284916</v>
      </c>
      <c r="AT14" s="35">
        <v>249553</v>
      </c>
      <c r="AU14" s="35">
        <v>251958</v>
      </c>
      <c r="AV14" s="35">
        <v>0</v>
      </c>
      <c r="AW14" s="35">
        <v>0</v>
      </c>
      <c r="AX14" s="35">
        <v>0</v>
      </c>
      <c r="AY14" s="35" t="s">
        <v>16</v>
      </c>
      <c r="AZ14" s="35" t="s">
        <v>16</v>
      </c>
      <c r="BA14" s="35" t="s">
        <v>16</v>
      </c>
      <c r="BB14" s="35" t="s">
        <v>16</v>
      </c>
      <c r="BC14" s="35" t="s">
        <v>16</v>
      </c>
      <c r="BD14" s="35" t="s">
        <v>16</v>
      </c>
      <c r="BE14" s="35" t="s">
        <v>16</v>
      </c>
      <c r="BF14" s="267">
        <v>5222734</v>
      </c>
      <c r="BG14" s="269">
        <v>5023831</v>
      </c>
      <c r="BH14" s="35">
        <v>4364545</v>
      </c>
      <c r="BI14" s="35">
        <v>4406479</v>
      </c>
      <c r="BJ14" s="35">
        <v>3881642</v>
      </c>
      <c r="BK14" s="35">
        <v>3581698</v>
      </c>
      <c r="BL14" s="35">
        <v>3633960</v>
      </c>
      <c r="BM14" s="35">
        <v>4775687</v>
      </c>
      <c r="BN14" s="35">
        <v>4684014.8600000003</v>
      </c>
      <c r="BO14" s="35">
        <v>5326762</v>
      </c>
      <c r="BP14" s="6">
        <v>5213674</v>
      </c>
      <c r="BQ14" s="6">
        <v>5498389</v>
      </c>
      <c r="BR14" s="6">
        <v>5498389</v>
      </c>
      <c r="BS14" s="6">
        <v>5819110</v>
      </c>
      <c r="BT14" s="289">
        <v>0</v>
      </c>
      <c r="BU14" s="108">
        <v>0</v>
      </c>
      <c r="BV14" s="35">
        <v>0</v>
      </c>
      <c r="BW14" s="35">
        <v>0</v>
      </c>
      <c r="BX14" s="35">
        <v>0</v>
      </c>
      <c r="BY14" s="35">
        <v>0</v>
      </c>
      <c r="BZ14" s="35">
        <v>0</v>
      </c>
      <c r="CA14" s="35">
        <v>0</v>
      </c>
      <c r="CB14" s="35">
        <v>0</v>
      </c>
      <c r="CC14" s="35">
        <v>0</v>
      </c>
      <c r="CD14" s="35">
        <v>0</v>
      </c>
      <c r="CE14" s="35">
        <v>0</v>
      </c>
      <c r="CF14" s="35">
        <v>0</v>
      </c>
      <c r="CG14" s="35">
        <v>0</v>
      </c>
      <c r="CH14" s="267" t="s">
        <v>16</v>
      </c>
      <c r="CI14" s="35" t="s">
        <v>16</v>
      </c>
      <c r="CJ14" s="35" t="s">
        <v>16</v>
      </c>
      <c r="CK14" s="35" t="s">
        <v>16</v>
      </c>
      <c r="CL14" s="35" t="s">
        <v>16</v>
      </c>
      <c r="CM14" s="35" t="s">
        <v>16</v>
      </c>
      <c r="CN14" s="35" t="s">
        <v>16</v>
      </c>
      <c r="CO14" s="35" t="s">
        <v>16</v>
      </c>
      <c r="CP14" s="35" t="s">
        <v>16</v>
      </c>
      <c r="CQ14" s="35" t="s">
        <v>16</v>
      </c>
      <c r="CR14" s="35" t="s">
        <v>16</v>
      </c>
      <c r="CS14" s="35" t="s">
        <v>16</v>
      </c>
      <c r="CT14" s="35" t="s">
        <v>16</v>
      </c>
      <c r="CU14" s="35" t="s">
        <v>16</v>
      </c>
      <c r="CV14" s="268">
        <v>0</v>
      </c>
      <c r="CW14" s="35">
        <v>0</v>
      </c>
      <c r="CX14" s="35">
        <v>0</v>
      </c>
      <c r="CY14" s="35">
        <v>0</v>
      </c>
      <c r="CZ14" s="35">
        <v>0</v>
      </c>
      <c r="DA14" s="35">
        <v>0</v>
      </c>
      <c r="DB14" s="35">
        <v>0</v>
      </c>
      <c r="DC14" s="35">
        <v>0</v>
      </c>
      <c r="DD14" s="35">
        <v>0</v>
      </c>
      <c r="DE14" s="35">
        <v>23784413</v>
      </c>
      <c r="DF14" s="6">
        <v>26743473</v>
      </c>
      <c r="DG14" s="6">
        <v>26750323.109999999</v>
      </c>
      <c r="DH14" s="6">
        <v>26762817.48</v>
      </c>
      <c r="DI14" s="6">
        <v>26761914.560000002</v>
      </c>
      <c r="DJ14" s="267" t="s">
        <v>16</v>
      </c>
      <c r="DK14" s="35" t="s">
        <v>16</v>
      </c>
      <c r="DL14" s="35" t="s">
        <v>16</v>
      </c>
      <c r="DM14" s="35" t="s">
        <v>16</v>
      </c>
      <c r="DN14" s="35" t="s">
        <v>16</v>
      </c>
      <c r="DO14" s="35" t="s">
        <v>16</v>
      </c>
      <c r="DP14" s="35" t="s">
        <v>16</v>
      </c>
      <c r="DQ14" s="35" t="s">
        <v>16</v>
      </c>
      <c r="DR14" s="35" t="s">
        <v>16</v>
      </c>
      <c r="DS14" s="35" t="s">
        <v>16</v>
      </c>
      <c r="DT14" s="35" t="s">
        <v>16</v>
      </c>
      <c r="DU14" s="35" t="s">
        <v>16</v>
      </c>
      <c r="DV14" s="35" t="s">
        <v>16</v>
      </c>
      <c r="DW14" s="289">
        <v>0</v>
      </c>
      <c r="DX14" s="108">
        <v>0</v>
      </c>
      <c r="DY14" s="108">
        <v>0</v>
      </c>
      <c r="DZ14" s="108">
        <v>0</v>
      </c>
      <c r="EA14" s="108">
        <v>0</v>
      </c>
      <c r="EB14" s="108">
        <v>0</v>
      </c>
      <c r="EC14" s="108">
        <v>0</v>
      </c>
      <c r="ED14" s="108">
        <v>0</v>
      </c>
      <c r="EE14" s="35">
        <v>10371028</v>
      </c>
      <c r="EF14" s="35">
        <v>11852720</v>
      </c>
      <c r="EG14" s="721">
        <v>11656422.82</v>
      </c>
      <c r="EH14" s="6">
        <v>11452802.109999999</v>
      </c>
      <c r="EI14" s="6">
        <v>11378968.460000001</v>
      </c>
      <c r="EJ14" s="289">
        <v>0</v>
      </c>
      <c r="EK14" s="35">
        <v>0</v>
      </c>
      <c r="EL14" s="35">
        <v>0</v>
      </c>
      <c r="EM14" s="35">
        <v>0</v>
      </c>
      <c r="EN14" s="35">
        <v>0</v>
      </c>
      <c r="EO14" s="35">
        <v>0</v>
      </c>
      <c r="EP14" s="35">
        <v>0</v>
      </c>
      <c r="EQ14" s="35">
        <v>0</v>
      </c>
      <c r="ER14" s="35">
        <v>11562349</v>
      </c>
      <c r="ES14" s="35">
        <v>12628835</v>
      </c>
      <c r="ET14" s="35">
        <v>12603271.289999999</v>
      </c>
      <c r="EU14" s="35">
        <v>12794218.370000001</v>
      </c>
      <c r="EV14" s="35">
        <v>12971589.440000001</v>
      </c>
      <c r="EW14" s="289">
        <v>0</v>
      </c>
      <c r="EX14" s="35">
        <v>0</v>
      </c>
      <c r="EY14" s="35">
        <v>0</v>
      </c>
      <c r="EZ14" s="35">
        <v>0</v>
      </c>
      <c r="FA14" s="35">
        <v>0</v>
      </c>
      <c r="FB14" s="35">
        <v>0</v>
      </c>
      <c r="FC14" s="35">
        <v>0</v>
      </c>
      <c r="FD14" s="35">
        <v>0</v>
      </c>
      <c r="FE14" s="35">
        <v>1851036</v>
      </c>
      <c r="FF14" s="6">
        <v>2261918</v>
      </c>
      <c r="FG14" s="6">
        <v>2490629</v>
      </c>
      <c r="FH14" s="6">
        <v>2515797</v>
      </c>
      <c r="FI14" s="6">
        <v>2411356.66</v>
      </c>
      <c r="FJ14" s="292" t="s">
        <v>16</v>
      </c>
      <c r="FK14" s="265" t="s">
        <v>16</v>
      </c>
      <c r="FL14" s="265" t="s">
        <v>16</v>
      </c>
      <c r="FM14" s="265" t="s">
        <v>16</v>
      </c>
      <c r="FN14" s="265" t="s">
        <v>16</v>
      </c>
      <c r="FO14" s="265" t="s">
        <v>16</v>
      </c>
      <c r="FP14" s="265" t="s">
        <v>16</v>
      </c>
      <c r="FQ14" s="265" t="s">
        <v>16</v>
      </c>
      <c r="FR14" s="265" t="s">
        <v>16</v>
      </c>
      <c r="FS14" s="265" t="s">
        <v>16</v>
      </c>
      <c r="FT14" s="265" t="s">
        <v>16</v>
      </c>
      <c r="FU14" s="265" t="s">
        <v>16</v>
      </c>
      <c r="FV14" s="265" t="s">
        <v>16</v>
      </c>
      <c r="FW14" s="265" t="s">
        <v>16</v>
      </c>
      <c r="FX14" s="293" t="s">
        <v>16</v>
      </c>
      <c r="FY14" s="265" t="s">
        <v>16</v>
      </c>
      <c r="FZ14" s="265" t="s">
        <v>16</v>
      </c>
      <c r="GA14" s="265" t="s">
        <v>16</v>
      </c>
      <c r="GB14" s="265" t="s">
        <v>16</v>
      </c>
      <c r="GC14" s="265" t="s">
        <v>16</v>
      </c>
      <c r="GD14" s="265" t="s">
        <v>16</v>
      </c>
      <c r="GE14" s="265" t="s">
        <v>16</v>
      </c>
      <c r="GF14" s="265" t="s">
        <v>16</v>
      </c>
      <c r="GG14" s="265" t="s">
        <v>16</v>
      </c>
      <c r="GH14" s="265" t="s">
        <v>16</v>
      </c>
      <c r="GI14" s="265" t="s">
        <v>16</v>
      </c>
      <c r="GJ14" s="265" t="s">
        <v>16</v>
      </c>
      <c r="GK14" s="293" t="s">
        <v>16</v>
      </c>
      <c r="GL14" s="265" t="s">
        <v>16</v>
      </c>
      <c r="GM14" s="265" t="s">
        <v>16</v>
      </c>
      <c r="GN14" s="265" t="s">
        <v>16</v>
      </c>
      <c r="GO14" s="265" t="s">
        <v>16</v>
      </c>
      <c r="GP14" s="265" t="s">
        <v>16</v>
      </c>
      <c r="GQ14" s="265" t="s">
        <v>16</v>
      </c>
      <c r="GR14" s="265" t="s">
        <v>16</v>
      </c>
      <c r="GS14" s="265" t="s">
        <v>16</v>
      </c>
      <c r="GT14" s="265" t="s">
        <v>16</v>
      </c>
      <c r="GU14" s="265" t="s">
        <v>16</v>
      </c>
      <c r="GV14" s="265" t="s">
        <v>16</v>
      </c>
      <c r="GW14" s="265" t="s">
        <v>16</v>
      </c>
    </row>
    <row r="15" spans="1:205" s="2" customFormat="1">
      <c r="A15" s="262" t="s">
        <v>8</v>
      </c>
      <c r="B15" s="289">
        <v>87072604</v>
      </c>
      <c r="C15" s="108">
        <v>84327774</v>
      </c>
      <c r="D15" s="35">
        <v>78691219</v>
      </c>
      <c r="E15" s="35">
        <v>80795030</v>
      </c>
      <c r="F15" s="35">
        <v>82653975</v>
      </c>
      <c r="G15" s="35">
        <v>89059508</v>
      </c>
      <c r="H15" s="35">
        <v>94086092</v>
      </c>
      <c r="I15" s="35">
        <v>108975098</v>
      </c>
      <c r="J15" s="35">
        <v>108907212</v>
      </c>
      <c r="K15" s="35">
        <v>99745722</v>
      </c>
      <c r="L15" s="6">
        <v>100800776</v>
      </c>
      <c r="M15" s="721">
        <v>93565641.169999987</v>
      </c>
      <c r="N15" s="6">
        <v>94785706</v>
      </c>
      <c r="O15" s="6">
        <v>91791650</v>
      </c>
      <c r="P15" s="289">
        <v>87072604</v>
      </c>
      <c r="Q15" s="108">
        <v>84327774</v>
      </c>
      <c r="R15" s="35">
        <v>78691219</v>
      </c>
      <c r="S15" s="35">
        <v>80795030</v>
      </c>
      <c r="T15" s="35">
        <v>82653975</v>
      </c>
      <c r="U15" s="35">
        <v>89059508</v>
      </c>
      <c r="V15" s="35">
        <v>94086092</v>
      </c>
      <c r="W15" s="35">
        <v>108975098</v>
      </c>
      <c r="X15" s="35">
        <v>108907212</v>
      </c>
      <c r="Y15" s="35">
        <v>99745722</v>
      </c>
      <c r="Z15" s="6">
        <v>100800776</v>
      </c>
      <c r="AA15" s="6">
        <v>93565641.169999987</v>
      </c>
      <c r="AB15" s="6">
        <v>94785706</v>
      </c>
      <c r="AC15" s="6">
        <v>91791650</v>
      </c>
      <c r="AD15" s="289">
        <v>0</v>
      </c>
      <c r="AE15" s="108">
        <v>0</v>
      </c>
      <c r="AF15" s="35">
        <v>0</v>
      </c>
      <c r="AG15" s="35">
        <v>1</v>
      </c>
      <c r="AH15" s="35">
        <v>2</v>
      </c>
      <c r="AI15" s="35">
        <v>0</v>
      </c>
      <c r="AJ15" s="35">
        <v>0</v>
      </c>
      <c r="AK15" s="35">
        <v>0</v>
      </c>
      <c r="AL15" s="35">
        <v>0</v>
      </c>
      <c r="AM15" s="35">
        <v>0</v>
      </c>
      <c r="AN15" s="35">
        <v>0</v>
      </c>
      <c r="AO15" s="35">
        <v>0</v>
      </c>
      <c r="AP15" s="35">
        <v>1</v>
      </c>
      <c r="AQ15" s="35">
        <v>2</v>
      </c>
      <c r="AR15" s="289">
        <v>0</v>
      </c>
      <c r="AS15" s="108">
        <v>0</v>
      </c>
      <c r="AT15" s="35">
        <v>0</v>
      </c>
      <c r="AU15" s="35">
        <v>0</v>
      </c>
      <c r="AV15" s="35">
        <v>0</v>
      </c>
      <c r="AW15" s="35">
        <v>0</v>
      </c>
      <c r="AX15" s="35">
        <v>0</v>
      </c>
      <c r="AY15" s="35">
        <v>0</v>
      </c>
      <c r="AZ15" s="35">
        <v>0</v>
      </c>
      <c r="BA15" s="35">
        <v>0</v>
      </c>
      <c r="BB15" s="35">
        <v>0</v>
      </c>
      <c r="BC15" s="35">
        <v>0</v>
      </c>
      <c r="BD15" s="35">
        <v>0</v>
      </c>
      <c r="BE15" s="35">
        <v>0</v>
      </c>
      <c r="BF15" s="267">
        <v>0</v>
      </c>
      <c r="BG15" s="269">
        <v>0</v>
      </c>
      <c r="BH15" s="35">
        <v>0</v>
      </c>
      <c r="BI15" s="35">
        <v>0</v>
      </c>
      <c r="BJ15" s="35">
        <v>0</v>
      </c>
      <c r="BK15" s="35">
        <v>0</v>
      </c>
      <c r="BL15" s="35">
        <v>0</v>
      </c>
      <c r="BM15" s="35">
        <v>0</v>
      </c>
      <c r="BN15" s="35">
        <v>0</v>
      </c>
      <c r="BO15" s="35">
        <v>0</v>
      </c>
      <c r="BP15" s="35">
        <v>0</v>
      </c>
      <c r="BQ15" s="35">
        <v>0</v>
      </c>
      <c r="BR15" s="35">
        <v>0</v>
      </c>
      <c r="BS15" s="35">
        <v>0</v>
      </c>
      <c r="BT15" s="289">
        <v>0</v>
      </c>
      <c r="BU15" s="108">
        <v>0</v>
      </c>
      <c r="BV15" s="35">
        <v>0</v>
      </c>
      <c r="BW15" s="35">
        <v>0</v>
      </c>
      <c r="BX15" s="35">
        <v>0</v>
      </c>
      <c r="BY15" s="35">
        <v>0</v>
      </c>
      <c r="BZ15" s="35">
        <v>0</v>
      </c>
      <c r="CA15" s="35">
        <v>0</v>
      </c>
      <c r="CB15" s="35">
        <v>0</v>
      </c>
      <c r="CC15" s="35">
        <v>0</v>
      </c>
      <c r="CD15" s="35">
        <v>0</v>
      </c>
      <c r="CE15" s="35">
        <v>0</v>
      </c>
      <c r="CF15" s="35">
        <v>0</v>
      </c>
      <c r="CG15" s="35">
        <v>0</v>
      </c>
      <c r="CH15" s="267">
        <v>0</v>
      </c>
      <c r="CI15" s="35">
        <v>0</v>
      </c>
      <c r="CJ15" s="35">
        <v>0</v>
      </c>
      <c r="CK15" s="35">
        <v>0</v>
      </c>
      <c r="CL15" s="35">
        <v>0</v>
      </c>
      <c r="CM15" s="35">
        <v>0</v>
      </c>
      <c r="CN15" s="35">
        <v>0</v>
      </c>
      <c r="CO15" s="35">
        <v>0</v>
      </c>
      <c r="CP15" s="35">
        <v>0</v>
      </c>
      <c r="CQ15" s="35">
        <v>0</v>
      </c>
      <c r="CR15" s="35">
        <v>0</v>
      </c>
      <c r="CS15" s="35">
        <v>0</v>
      </c>
      <c r="CT15" s="35">
        <v>0</v>
      </c>
      <c r="CU15" s="35">
        <v>0</v>
      </c>
      <c r="CV15" s="268">
        <v>0</v>
      </c>
      <c r="CW15" s="108">
        <v>61460566</v>
      </c>
      <c r="CX15" s="108">
        <v>12652146</v>
      </c>
      <c r="CY15" s="35">
        <v>12651643</v>
      </c>
      <c r="CZ15" s="35">
        <v>47044305</v>
      </c>
      <c r="DA15" s="35">
        <v>52503468</v>
      </c>
      <c r="DB15" s="165">
        <v>66388362</v>
      </c>
      <c r="DC15" s="35">
        <v>71622651</v>
      </c>
      <c r="DD15" s="35">
        <v>83096516</v>
      </c>
      <c r="DE15" s="35">
        <v>83958843</v>
      </c>
      <c r="DF15" s="6">
        <v>80377641</v>
      </c>
      <c r="DG15" s="721">
        <v>149248817</v>
      </c>
      <c r="DH15" s="6">
        <v>149066178</v>
      </c>
      <c r="DI15" s="6">
        <v>144923202</v>
      </c>
      <c r="DJ15" s="267" t="s">
        <v>16</v>
      </c>
      <c r="DK15" s="35" t="s">
        <v>16</v>
      </c>
      <c r="DL15" s="35" t="s">
        <v>16</v>
      </c>
      <c r="DM15" s="35" t="s">
        <v>16</v>
      </c>
      <c r="DN15" s="35" t="s">
        <v>16</v>
      </c>
      <c r="DO15" s="35" t="s">
        <v>16</v>
      </c>
      <c r="DP15" s="35" t="s">
        <v>16</v>
      </c>
      <c r="DQ15" s="35" t="s">
        <v>16</v>
      </c>
      <c r="DR15" s="35" t="s">
        <v>16</v>
      </c>
      <c r="DS15" s="35" t="s">
        <v>16</v>
      </c>
      <c r="DT15" s="35" t="s">
        <v>16</v>
      </c>
      <c r="DU15" s="35" t="s">
        <v>16</v>
      </c>
      <c r="DV15" s="35" t="s">
        <v>16</v>
      </c>
      <c r="DW15" s="289"/>
      <c r="DX15" s="35">
        <v>2561572</v>
      </c>
      <c r="DY15" s="35">
        <v>2498473</v>
      </c>
      <c r="DZ15" s="35">
        <v>13004169</v>
      </c>
      <c r="EA15" s="35">
        <v>16935087</v>
      </c>
      <c r="EB15" s="35">
        <v>21374719</v>
      </c>
      <c r="EC15" s="35">
        <v>24462041</v>
      </c>
      <c r="ED15" s="35">
        <v>28804407</v>
      </c>
      <c r="EE15" s="35">
        <v>24314122</v>
      </c>
      <c r="EF15" s="35">
        <v>23198754</v>
      </c>
      <c r="EG15" s="721">
        <v>47857074</v>
      </c>
      <c r="EH15" s="6">
        <v>45095206</v>
      </c>
      <c r="EI15" s="6">
        <v>45021415</v>
      </c>
      <c r="EJ15" s="289"/>
      <c r="EK15" s="35">
        <v>6480885</v>
      </c>
      <c r="EL15" s="35">
        <v>7260797</v>
      </c>
      <c r="EM15" s="35">
        <v>28608378</v>
      </c>
      <c r="EN15" s="35">
        <v>29357691</v>
      </c>
      <c r="EO15" s="35">
        <v>37149228</v>
      </c>
      <c r="EP15" s="35">
        <v>38824798</v>
      </c>
      <c r="EQ15" s="35">
        <v>44688586</v>
      </c>
      <c r="ER15" s="35">
        <v>37325160</v>
      </c>
      <c r="ES15" s="35">
        <v>35251656</v>
      </c>
      <c r="ET15" s="722">
        <v>63976255</v>
      </c>
      <c r="EU15" s="35">
        <v>65360357</v>
      </c>
      <c r="EV15" s="35">
        <v>62360250</v>
      </c>
      <c r="EW15" s="289"/>
      <c r="EX15" s="35">
        <v>3609689</v>
      </c>
      <c r="EY15" s="35">
        <v>2892373</v>
      </c>
      <c r="EZ15" s="35">
        <v>5431758</v>
      </c>
      <c r="FA15" s="35">
        <v>6210690</v>
      </c>
      <c r="FB15" s="35">
        <v>7864415</v>
      </c>
      <c r="FC15" s="35">
        <v>8335812</v>
      </c>
      <c r="FD15" s="35">
        <v>9603523</v>
      </c>
      <c r="FE15" s="35">
        <v>22319561</v>
      </c>
      <c r="FF15" s="6">
        <v>21927231</v>
      </c>
      <c r="FG15" s="721">
        <v>37415488</v>
      </c>
      <c r="FH15" s="6">
        <v>38610615</v>
      </c>
      <c r="FI15" s="6">
        <v>37541537</v>
      </c>
      <c r="FJ15" s="292" t="s">
        <v>16</v>
      </c>
      <c r="FK15" s="265" t="s">
        <v>16</v>
      </c>
      <c r="FL15" s="265" t="s">
        <v>16</v>
      </c>
      <c r="FM15" s="265" t="s">
        <v>16</v>
      </c>
      <c r="FN15" s="265" t="s">
        <v>16</v>
      </c>
      <c r="FO15" s="265" t="s">
        <v>16</v>
      </c>
      <c r="FP15" s="265" t="s">
        <v>16</v>
      </c>
      <c r="FQ15" s="265" t="s">
        <v>16</v>
      </c>
      <c r="FR15" s="265" t="s">
        <v>16</v>
      </c>
      <c r="FS15" s="265" t="s">
        <v>16</v>
      </c>
      <c r="FT15" s="265" t="s">
        <v>16</v>
      </c>
      <c r="FU15" s="265" t="s">
        <v>16</v>
      </c>
      <c r="FV15" s="265" t="s">
        <v>16</v>
      </c>
      <c r="FW15" s="265" t="s">
        <v>16</v>
      </c>
      <c r="FX15" s="293" t="s">
        <v>16</v>
      </c>
      <c r="FY15" s="265" t="s">
        <v>16</v>
      </c>
      <c r="FZ15" s="265" t="s">
        <v>16</v>
      </c>
      <c r="GA15" s="265" t="s">
        <v>16</v>
      </c>
      <c r="GB15" s="265" t="s">
        <v>16</v>
      </c>
      <c r="GC15" s="265" t="s">
        <v>16</v>
      </c>
      <c r="GD15" s="265" t="s">
        <v>16</v>
      </c>
      <c r="GE15" s="265" t="s">
        <v>16</v>
      </c>
      <c r="GF15" s="265" t="s">
        <v>16</v>
      </c>
      <c r="GG15" s="265" t="s">
        <v>16</v>
      </c>
      <c r="GH15" s="265" t="s">
        <v>16</v>
      </c>
      <c r="GI15" s="265" t="s">
        <v>16</v>
      </c>
      <c r="GJ15" s="265" t="s">
        <v>16</v>
      </c>
      <c r="GK15" s="293" t="s">
        <v>16</v>
      </c>
      <c r="GL15" s="265" t="s">
        <v>16</v>
      </c>
      <c r="GM15" s="265" t="s">
        <v>16</v>
      </c>
      <c r="GN15" s="265" t="s">
        <v>16</v>
      </c>
      <c r="GO15" s="265" t="s">
        <v>16</v>
      </c>
      <c r="GP15" s="265" t="s">
        <v>16</v>
      </c>
      <c r="GQ15" s="265" t="s">
        <v>16</v>
      </c>
      <c r="GR15" s="265" t="s">
        <v>16</v>
      </c>
      <c r="GS15" s="265" t="s">
        <v>16</v>
      </c>
      <c r="GT15" s="265" t="s">
        <v>16</v>
      </c>
      <c r="GU15" s="265" t="s">
        <v>16</v>
      </c>
      <c r="GV15" s="265" t="s">
        <v>16</v>
      </c>
      <c r="GW15" s="265" t="s">
        <v>16</v>
      </c>
    </row>
    <row r="16" spans="1:205" s="2" customFormat="1">
      <c r="A16" s="262" t="s">
        <v>9</v>
      </c>
      <c r="B16" s="289">
        <v>44279738</v>
      </c>
      <c r="C16" s="108">
        <v>46491980</v>
      </c>
      <c r="D16" s="35">
        <v>43273429</v>
      </c>
      <c r="E16" s="35">
        <v>41782479</v>
      </c>
      <c r="F16" s="35">
        <v>45960936</v>
      </c>
      <c r="G16" s="35">
        <v>50175586</v>
      </c>
      <c r="H16" s="35">
        <v>54901898</v>
      </c>
      <c r="I16" s="35">
        <v>59428295</v>
      </c>
      <c r="J16" s="35">
        <v>59836787</v>
      </c>
      <c r="K16" s="35">
        <v>56984196</v>
      </c>
      <c r="L16" s="6">
        <v>54121838</v>
      </c>
      <c r="M16" s="6">
        <v>54704811</v>
      </c>
      <c r="N16" s="6">
        <v>55353853</v>
      </c>
      <c r="O16" s="6"/>
      <c r="P16" s="289">
        <v>44279738</v>
      </c>
      <c r="Q16" s="108">
        <v>46491980</v>
      </c>
      <c r="R16" s="35">
        <v>43273429</v>
      </c>
      <c r="S16" s="35">
        <v>41782479</v>
      </c>
      <c r="T16" s="35">
        <v>45960936</v>
      </c>
      <c r="U16" s="35">
        <v>50175586</v>
      </c>
      <c r="V16" s="35">
        <v>54901898</v>
      </c>
      <c r="W16" s="35">
        <v>59428295</v>
      </c>
      <c r="X16" s="35">
        <v>59836787</v>
      </c>
      <c r="Y16" s="35">
        <v>56984196</v>
      </c>
      <c r="Z16" s="6">
        <v>54121838</v>
      </c>
      <c r="AA16" s="6">
        <v>54704811</v>
      </c>
      <c r="AB16" s="6">
        <v>55353853</v>
      </c>
      <c r="AC16" s="6"/>
      <c r="AD16" s="267" t="s">
        <v>16</v>
      </c>
      <c r="AE16" s="269" t="s">
        <v>16</v>
      </c>
      <c r="AF16" s="35" t="s">
        <v>16</v>
      </c>
      <c r="AG16" s="35" t="s">
        <v>16</v>
      </c>
      <c r="AH16" s="35" t="s">
        <v>16</v>
      </c>
      <c r="AI16" s="35" t="s">
        <v>16</v>
      </c>
      <c r="AJ16" s="35" t="s">
        <v>16</v>
      </c>
      <c r="AK16" s="35" t="s">
        <v>16</v>
      </c>
      <c r="AL16" s="35" t="s">
        <v>16</v>
      </c>
      <c r="AM16" s="35" t="s">
        <v>16</v>
      </c>
      <c r="AN16" s="35" t="s">
        <v>16</v>
      </c>
      <c r="AO16" s="35" t="s">
        <v>16</v>
      </c>
      <c r="AP16" s="35" t="s">
        <v>16</v>
      </c>
      <c r="AQ16" s="35" t="s">
        <v>16</v>
      </c>
      <c r="AR16" s="289">
        <v>0</v>
      </c>
      <c r="AS16" s="108">
        <v>0</v>
      </c>
      <c r="AT16" s="35">
        <v>0</v>
      </c>
      <c r="AU16" s="35">
        <v>0</v>
      </c>
      <c r="AV16" s="35">
        <v>0</v>
      </c>
      <c r="AW16" s="35">
        <v>0</v>
      </c>
      <c r="AX16" s="35">
        <v>0</v>
      </c>
      <c r="AY16" s="35">
        <v>0</v>
      </c>
      <c r="AZ16" s="35">
        <v>0</v>
      </c>
      <c r="BA16" s="35">
        <v>0</v>
      </c>
      <c r="BB16" s="35">
        <v>0</v>
      </c>
      <c r="BC16" s="35">
        <v>0</v>
      </c>
      <c r="BD16" s="35">
        <v>0</v>
      </c>
      <c r="BE16" s="35">
        <v>0</v>
      </c>
      <c r="BF16" s="289">
        <v>0</v>
      </c>
      <c r="BG16" s="108">
        <v>0</v>
      </c>
      <c r="BH16" s="35">
        <v>0</v>
      </c>
      <c r="BI16" s="35">
        <v>0</v>
      </c>
      <c r="BJ16" s="35">
        <v>0</v>
      </c>
      <c r="BK16" s="35">
        <v>0</v>
      </c>
      <c r="BL16" s="35">
        <v>0</v>
      </c>
      <c r="BM16" s="35" t="s">
        <v>16</v>
      </c>
      <c r="BN16" s="35" t="s">
        <v>16</v>
      </c>
      <c r="BO16" s="35" t="s">
        <v>16</v>
      </c>
      <c r="BP16" s="35" t="s">
        <v>16</v>
      </c>
      <c r="BQ16" s="35" t="s">
        <v>16</v>
      </c>
      <c r="BR16" s="35" t="s">
        <v>16</v>
      </c>
      <c r="BS16" s="35" t="s">
        <v>16</v>
      </c>
      <c r="BT16" s="289">
        <v>0</v>
      </c>
      <c r="BU16" s="108">
        <v>0</v>
      </c>
      <c r="BV16" s="35">
        <v>0</v>
      </c>
      <c r="BW16" s="35">
        <v>0</v>
      </c>
      <c r="BX16" s="35">
        <v>0</v>
      </c>
      <c r="BY16" s="35">
        <v>0</v>
      </c>
      <c r="BZ16" s="35">
        <v>0</v>
      </c>
      <c r="CA16" s="35">
        <v>0</v>
      </c>
      <c r="CB16" s="35">
        <v>0</v>
      </c>
      <c r="CC16" s="35">
        <v>0</v>
      </c>
      <c r="CD16" s="35">
        <v>0</v>
      </c>
      <c r="CE16" s="35">
        <v>0</v>
      </c>
      <c r="CF16" s="35">
        <v>0</v>
      </c>
      <c r="CG16" s="35">
        <v>0</v>
      </c>
      <c r="CH16" s="267">
        <v>0</v>
      </c>
      <c r="CI16" s="35">
        <v>0</v>
      </c>
      <c r="CJ16" s="35">
        <v>0</v>
      </c>
      <c r="CK16" s="35">
        <v>0</v>
      </c>
      <c r="CL16" s="35">
        <v>0</v>
      </c>
      <c r="CM16" s="35">
        <v>0</v>
      </c>
      <c r="CN16" s="35">
        <v>0</v>
      </c>
      <c r="CO16" s="35">
        <v>0</v>
      </c>
      <c r="CP16" s="35">
        <v>0</v>
      </c>
      <c r="CQ16" s="35">
        <v>0</v>
      </c>
      <c r="CR16" s="35">
        <v>0</v>
      </c>
      <c r="CS16" s="35">
        <v>0</v>
      </c>
      <c r="CT16" s="35">
        <v>0</v>
      </c>
      <c r="CU16" s="35">
        <v>0</v>
      </c>
      <c r="CV16" s="268">
        <v>0</v>
      </c>
      <c r="CW16" s="35">
        <v>0</v>
      </c>
      <c r="CX16" s="35">
        <v>0</v>
      </c>
      <c r="CY16" s="35">
        <v>0</v>
      </c>
      <c r="CZ16" s="35">
        <v>0</v>
      </c>
      <c r="DA16" s="35">
        <v>0</v>
      </c>
      <c r="DB16" s="35">
        <v>0</v>
      </c>
      <c r="DC16" s="35">
        <v>0</v>
      </c>
      <c r="DD16" s="35">
        <v>0</v>
      </c>
      <c r="DE16" s="35">
        <v>0</v>
      </c>
      <c r="DF16" s="35">
        <v>0</v>
      </c>
      <c r="DG16" s="35">
        <v>0</v>
      </c>
      <c r="DH16" s="35"/>
      <c r="DI16" s="35"/>
      <c r="DJ16" s="267" t="s">
        <v>16</v>
      </c>
      <c r="DK16" s="35" t="s">
        <v>16</v>
      </c>
      <c r="DL16" s="35" t="s">
        <v>16</v>
      </c>
      <c r="DM16" s="35" t="s">
        <v>16</v>
      </c>
      <c r="DN16" s="35" t="s">
        <v>16</v>
      </c>
      <c r="DO16" s="35" t="s">
        <v>16</v>
      </c>
      <c r="DP16" s="35" t="s">
        <v>16</v>
      </c>
      <c r="DQ16" s="35">
        <v>0</v>
      </c>
      <c r="DR16" s="35">
        <v>0</v>
      </c>
      <c r="DS16" s="35">
        <v>0</v>
      </c>
      <c r="DT16" s="35">
        <v>0</v>
      </c>
      <c r="DU16" s="35">
        <v>0</v>
      </c>
      <c r="DV16" s="35">
        <v>0</v>
      </c>
      <c r="DW16" s="289">
        <v>0</v>
      </c>
      <c r="DX16" s="108">
        <v>0</v>
      </c>
      <c r="DY16" s="108">
        <v>0</v>
      </c>
      <c r="DZ16" s="108">
        <v>0</v>
      </c>
      <c r="EA16" s="108">
        <v>0</v>
      </c>
      <c r="EB16" s="108">
        <v>0</v>
      </c>
      <c r="EC16" s="108">
        <v>0</v>
      </c>
      <c r="ED16" s="108">
        <v>0</v>
      </c>
      <c r="EE16" s="35">
        <v>0</v>
      </c>
      <c r="EF16" s="35">
        <v>0</v>
      </c>
      <c r="EG16" s="35">
        <v>0</v>
      </c>
      <c r="EH16" s="35"/>
      <c r="EI16" s="35"/>
      <c r="EJ16" s="289">
        <v>0</v>
      </c>
      <c r="EK16" s="35">
        <v>0</v>
      </c>
      <c r="EL16" s="35">
        <v>0</v>
      </c>
      <c r="EM16" s="35">
        <v>0</v>
      </c>
      <c r="EN16" s="35">
        <v>0</v>
      </c>
      <c r="EO16" s="35">
        <v>0</v>
      </c>
      <c r="EP16" s="35">
        <v>0</v>
      </c>
      <c r="EQ16" s="35">
        <v>0</v>
      </c>
      <c r="ER16" s="35">
        <v>0</v>
      </c>
      <c r="ES16" s="35">
        <v>0</v>
      </c>
      <c r="ET16" s="35">
        <v>0</v>
      </c>
      <c r="EU16" s="35">
        <v>0</v>
      </c>
      <c r="EV16" s="35">
        <v>0</v>
      </c>
      <c r="EW16" s="289">
        <v>0</v>
      </c>
      <c r="EX16" s="35">
        <v>0</v>
      </c>
      <c r="EY16" s="35">
        <v>0</v>
      </c>
      <c r="EZ16" s="35">
        <v>0</v>
      </c>
      <c r="FA16" s="35">
        <v>0</v>
      </c>
      <c r="FB16" s="35">
        <v>0</v>
      </c>
      <c r="FC16" s="35">
        <v>0</v>
      </c>
      <c r="FD16" s="35">
        <v>0</v>
      </c>
      <c r="FE16" s="35">
        <v>0</v>
      </c>
      <c r="FF16" s="35">
        <v>0</v>
      </c>
      <c r="FG16" s="35">
        <v>0</v>
      </c>
      <c r="FH16" s="35">
        <v>0</v>
      </c>
      <c r="FI16" s="35">
        <v>0</v>
      </c>
      <c r="FJ16" s="292" t="s">
        <v>43</v>
      </c>
      <c r="FK16" s="265" t="s">
        <v>43</v>
      </c>
      <c r="FL16" s="265" t="s">
        <v>43</v>
      </c>
      <c r="FM16" s="265" t="s">
        <v>43</v>
      </c>
      <c r="FN16" s="265" t="s">
        <v>43</v>
      </c>
      <c r="FO16" s="265" t="s">
        <v>43</v>
      </c>
      <c r="FP16" s="265" t="s">
        <v>43</v>
      </c>
      <c r="FQ16" s="265" t="s">
        <v>43</v>
      </c>
      <c r="FR16" s="265">
        <v>0</v>
      </c>
      <c r="FS16" s="35">
        <v>0</v>
      </c>
      <c r="FT16" s="35">
        <v>0</v>
      </c>
      <c r="FU16" s="35">
        <v>0</v>
      </c>
      <c r="FV16" s="35">
        <v>0</v>
      </c>
      <c r="FW16" s="35">
        <v>0</v>
      </c>
      <c r="FX16" s="293" t="s">
        <v>43</v>
      </c>
      <c r="FY16" s="265" t="s">
        <v>43</v>
      </c>
      <c r="FZ16" s="265" t="s">
        <v>43</v>
      </c>
      <c r="GA16" s="265" t="s">
        <v>43</v>
      </c>
      <c r="GB16" s="265" t="s">
        <v>43</v>
      </c>
      <c r="GC16" s="265" t="s">
        <v>43</v>
      </c>
      <c r="GD16" s="265" t="s">
        <v>43</v>
      </c>
      <c r="GE16" s="265">
        <v>0</v>
      </c>
      <c r="GF16" s="265">
        <v>0</v>
      </c>
      <c r="GG16" s="265">
        <v>0</v>
      </c>
      <c r="GH16" s="265">
        <v>0</v>
      </c>
      <c r="GI16" s="265">
        <v>0</v>
      </c>
      <c r="GJ16" s="265">
        <v>0</v>
      </c>
      <c r="GK16" s="293" t="s">
        <v>43</v>
      </c>
      <c r="GL16" s="265" t="s">
        <v>43</v>
      </c>
      <c r="GM16" s="265" t="s">
        <v>43</v>
      </c>
      <c r="GN16" s="265" t="s">
        <v>43</v>
      </c>
      <c r="GO16" s="265" t="s">
        <v>43</v>
      </c>
      <c r="GP16" s="265" t="s">
        <v>43</v>
      </c>
      <c r="GQ16" s="265" t="s">
        <v>43</v>
      </c>
      <c r="GR16" s="265">
        <v>0</v>
      </c>
      <c r="GS16" s="35">
        <v>0</v>
      </c>
      <c r="GT16" s="35">
        <v>0</v>
      </c>
      <c r="GU16" s="35">
        <v>0</v>
      </c>
      <c r="GV16" s="35">
        <v>0</v>
      </c>
      <c r="GW16" s="35">
        <v>0</v>
      </c>
    </row>
    <row r="17" spans="1:205" s="2" customFormat="1">
      <c r="A17" s="262" t="s">
        <v>10</v>
      </c>
      <c r="B17" s="289">
        <v>36615552</v>
      </c>
      <c r="C17" s="108">
        <v>33291715</v>
      </c>
      <c r="D17" s="35">
        <v>29133710</v>
      </c>
      <c r="E17" s="35">
        <v>29764290</v>
      </c>
      <c r="F17" s="35">
        <v>25579968</v>
      </c>
      <c r="G17" s="35">
        <v>45592290</v>
      </c>
      <c r="H17" s="35">
        <v>55048492</v>
      </c>
      <c r="I17" s="281">
        <v>123322315</v>
      </c>
      <c r="J17" s="281">
        <v>63585862</v>
      </c>
      <c r="K17" s="281">
        <v>52912122</v>
      </c>
      <c r="L17" s="6">
        <v>37851548</v>
      </c>
      <c r="M17" s="6">
        <v>36090374</v>
      </c>
      <c r="N17" s="6">
        <v>68759988</v>
      </c>
      <c r="O17" s="6">
        <v>71713763</v>
      </c>
      <c r="P17" s="289">
        <v>31392857</v>
      </c>
      <c r="Q17" s="108">
        <v>28655520</v>
      </c>
      <c r="R17" s="35">
        <v>24952374</v>
      </c>
      <c r="S17" s="35">
        <v>22861111</v>
      </c>
      <c r="T17" s="35">
        <v>23236186</v>
      </c>
      <c r="U17" s="35">
        <v>42978991</v>
      </c>
      <c r="V17" s="35">
        <v>52435193</v>
      </c>
      <c r="W17" s="35">
        <v>85086155</v>
      </c>
      <c r="X17" s="35">
        <v>46269842</v>
      </c>
      <c r="Y17" s="281">
        <v>38471950</v>
      </c>
      <c r="Z17" s="6">
        <v>28793741</v>
      </c>
      <c r="AA17" s="6">
        <v>28571965</v>
      </c>
      <c r="AB17" s="6">
        <v>44713587</v>
      </c>
      <c r="AC17" s="6">
        <v>49318800</v>
      </c>
      <c r="AD17" s="267" t="s">
        <v>16</v>
      </c>
      <c r="AE17" s="269" t="s">
        <v>16</v>
      </c>
      <c r="AF17" s="35" t="s">
        <v>16</v>
      </c>
      <c r="AG17" s="35" t="s">
        <v>16</v>
      </c>
      <c r="AH17" s="35" t="s">
        <v>16</v>
      </c>
      <c r="AI17" s="35" t="s">
        <v>16</v>
      </c>
      <c r="AJ17" s="35" t="s">
        <v>16</v>
      </c>
      <c r="AK17" s="35" t="s">
        <v>16</v>
      </c>
      <c r="AL17" s="35" t="s">
        <v>16</v>
      </c>
      <c r="AM17" s="35" t="s">
        <v>16</v>
      </c>
      <c r="AN17" s="35" t="s">
        <v>16</v>
      </c>
      <c r="AO17" s="35" t="s">
        <v>16</v>
      </c>
      <c r="AP17" s="35" t="s">
        <v>16</v>
      </c>
      <c r="AQ17" s="35" t="s">
        <v>16</v>
      </c>
      <c r="AR17" s="289">
        <v>4222695</v>
      </c>
      <c r="AS17" s="108">
        <v>3836195</v>
      </c>
      <c r="AT17" s="35">
        <v>3419195</v>
      </c>
      <c r="AU17" s="35">
        <v>4507891</v>
      </c>
      <c r="AV17" s="35"/>
      <c r="AW17" s="35"/>
      <c r="AX17" s="35">
        <v>1179517</v>
      </c>
      <c r="AY17" s="35">
        <v>11219243</v>
      </c>
      <c r="AZ17" s="35">
        <v>1903181</v>
      </c>
      <c r="BA17" s="281">
        <v>1866283</v>
      </c>
      <c r="BB17" s="6">
        <v>1037814</v>
      </c>
      <c r="BC17" s="6">
        <v>652244</v>
      </c>
      <c r="BD17" s="6">
        <v>8597247</v>
      </c>
      <c r="BE17" s="6">
        <v>7047291</v>
      </c>
      <c r="BF17" s="289">
        <v>300000</v>
      </c>
      <c r="BG17" s="108">
        <v>300000</v>
      </c>
      <c r="BH17" s="35">
        <v>300000</v>
      </c>
      <c r="BI17" s="35">
        <v>1410000</v>
      </c>
      <c r="BJ17" s="35">
        <v>1410000</v>
      </c>
      <c r="BK17" s="35">
        <v>1179517</v>
      </c>
      <c r="BL17" s="35">
        <v>0</v>
      </c>
      <c r="BM17" s="35">
        <v>557989</v>
      </c>
      <c r="BN17" s="35">
        <v>537073</v>
      </c>
      <c r="BO17" s="281">
        <v>531978</v>
      </c>
      <c r="BP17" s="6">
        <v>298908</v>
      </c>
      <c r="BQ17" s="6">
        <v>192180</v>
      </c>
      <c r="BR17" s="6"/>
      <c r="BS17" s="6"/>
      <c r="BT17" s="289">
        <v>500000</v>
      </c>
      <c r="BU17" s="108">
        <v>500000</v>
      </c>
      <c r="BV17" s="35">
        <v>462141</v>
      </c>
      <c r="BW17" s="35">
        <v>985288</v>
      </c>
      <c r="BX17" s="35">
        <v>933782</v>
      </c>
      <c r="BY17" s="35">
        <v>1433782</v>
      </c>
      <c r="BZ17" s="35">
        <v>1433782</v>
      </c>
      <c r="CA17" s="35">
        <v>24218172</v>
      </c>
      <c r="CB17" s="35">
        <v>12960457</v>
      </c>
      <c r="CC17" s="281">
        <v>9958253</v>
      </c>
      <c r="CD17" s="6">
        <v>6658620</v>
      </c>
      <c r="CE17" s="6">
        <v>5990487</v>
      </c>
      <c r="CF17" s="6">
        <v>10628790</v>
      </c>
      <c r="CG17" s="6">
        <v>7608900</v>
      </c>
      <c r="CH17" s="267">
        <v>200000</v>
      </c>
      <c r="CI17" s="35">
        <v>0</v>
      </c>
      <c r="CJ17" s="35">
        <v>0</v>
      </c>
      <c r="CK17" s="35">
        <v>0</v>
      </c>
      <c r="CL17" s="35">
        <v>0</v>
      </c>
      <c r="CM17" s="35">
        <v>0</v>
      </c>
      <c r="CN17" s="35">
        <v>0</v>
      </c>
      <c r="CO17" s="35">
        <v>2240756</v>
      </c>
      <c r="CP17" s="35">
        <v>1915309</v>
      </c>
      <c r="CQ17" s="281">
        <v>2083658</v>
      </c>
      <c r="CR17" s="6">
        <v>1062465</v>
      </c>
      <c r="CS17" s="6">
        <v>683498</v>
      </c>
      <c r="CT17" s="6">
        <v>4820364</v>
      </c>
      <c r="CU17" s="6">
        <v>7738772</v>
      </c>
      <c r="CV17" s="268">
        <v>0</v>
      </c>
      <c r="CW17" s="35">
        <v>0</v>
      </c>
      <c r="CX17" s="35">
        <v>0</v>
      </c>
      <c r="CY17" s="35">
        <v>0</v>
      </c>
      <c r="CZ17" s="35">
        <v>194510</v>
      </c>
      <c r="DA17" s="35">
        <v>194510</v>
      </c>
      <c r="DB17" s="35">
        <v>374750</v>
      </c>
      <c r="DC17" s="35">
        <v>25148118</v>
      </c>
      <c r="DD17" s="35">
        <v>14667953</v>
      </c>
      <c r="DE17" s="281">
        <v>15940432</v>
      </c>
      <c r="DF17" s="6">
        <v>7011919</v>
      </c>
      <c r="DG17" s="6">
        <v>5617110</v>
      </c>
      <c r="DH17" s="6">
        <v>26247490</v>
      </c>
      <c r="DI17" s="6">
        <v>14928078</v>
      </c>
      <c r="DJ17" s="289">
        <v>0</v>
      </c>
      <c r="DK17" s="108">
        <v>0</v>
      </c>
      <c r="DL17" s="108">
        <v>0</v>
      </c>
      <c r="DM17" s="108">
        <v>0</v>
      </c>
      <c r="DN17" s="108">
        <v>0</v>
      </c>
      <c r="DO17" s="35">
        <v>180240</v>
      </c>
      <c r="DP17" s="108">
        <v>524355</v>
      </c>
      <c r="DQ17" s="35" t="s">
        <v>16</v>
      </c>
      <c r="DR17" s="35" t="s">
        <v>16</v>
      </c>
      <c r="DS17" s="35" t="s">
        <v>16</v>
      </c>
      <c r="DT17" s="35" t="s">
        <v>16</v>
      </c>
      <c r="DU17" s="35" t="s">
        <v>16</v>
      </c>
      <c r="DV17" s="35" t="s">
        <v>16</v>
      </c>
      <c r="DW17" s="289"/>
      <c r="DX17" s="35"/>
      <c r="DY17" s="35"/>
      <c r="DZ17" s="35">
        <v>94050</v>
      </c>
      <c r="EA17" s="35">
        <v>94050</v>
      </c>
      <c r="EB17" s="35">
        <v>94050</v>
      </c>
      <c r="EC17" s="108">
        <v>7034505</v>
      </c>
      <c r="ED17" s="108">
        <v>4775643</v>
      </c>
      <c r="EE17" s="35">
        <v>5318470</v>
      </c>
      <c r="EF17" s="35">
        <v>2720271</v>
      </c>
      <c r="EG17" s="721">
        <v>3512759</v>
      </c>
      <c r="EH17" s="6">
        <v>9505528</v>
      </c>
      <c r="EI17" s="6">
        <v>7795053</v>
      </c>
      <c r="EJ17" s="289">
        <v>0</v>
      </c>
      <c r="EK17" s="35">
        <v>0</v>
      </c>
      <c r="EL17" s="35">
        <v>0</v>
      </c>
      <c r="EM17" s="35">
        <v>0</v>
      </c>
      <c r="EN17" s="35">
        <v>0</v>
      </c>
      <c r="EO17" s="35">
        <v>0</v>
      </c>
      <c r="EP17" s="35">
        <v>13211327</v>
      </c>
      <c r="EQ17" s="35">
        <v>7904162</v>
      </c>
      <c r="ER17" s="35">
        <v>8437534</v>
      </c>
      <c r="ES17" s="35">
        <v>3467934</v>
      </c>
      <c r="ET17" s="721">
        <v>1499491</v>
      </c>
      <c r="EU17" s="6">
        <v>13611996</v>
      </c>
      <c r="EV17" s="6">
        <v>3338210</v>
      </c>
      <c r="EW17" s="289">
        <v>0</v>
      </c>
      <c r="EX17" s="35">
        <v>0</v>
      </c>
      <c r="EY17" s="35">
        <v>0</v>
      </c>
      <c r="EZ17" s="35">
        <v>100460</v>
      </c>
      <c r="FA17" s="35">
        <v>100460</v>
      </c>
      <c r="FB17" s="35">
        <v>100460</v>
      </c>
      <c r="FC17" s="35">
        <v>4377931</v>
      </c>
      <c r="FD17" s="35">
        <v>1988148</v>
      </c>
      <c r="FE17" s="281">
        <v>2184428</v>
      </c>
      <c r="FF17" s="6">
        <v>823714</v>
      </c>
      <c r="FG17" s="6">
        <v>604860</v>
      </c>
      <c r="FH17" s="6">
        <v>3129966</v>
      </c>
      <c r="FI17" s="6">
        <v>3794815</v>
      </c>
      <c r="FJ17" s="292" t="s">
        <v>16</v>
      </c>
      <c r="FK17" s="265" t="s">
        <v>16</v>
      </c>
      <c r="FL17" s="265" t="s">
        <v>16</v>
      </c>
      <c r="FM17" s="265" t="s">
        <v>16</v>
      </c>
      <c r="FN17" s="265" t="s">
        <v>16</v>
      </c>
      <c r="FO17" s="265" t="s">
        <v>16</v>
      </c>
      <c r="FP17" s="265" t="s">
        <v>16</v>
      </c>
      <c r="FQ17" s="265" t="s">
        <v>16</v>
      </c>
      <c r="FR17" s="265" t="s">
        <v>16</v>
      </c>
      <c r="FS17" s="265" t="s">
        <v>16</v>
      </c>
      <c r="FT17" s="265" t="s">
        <v>16</v>
      </c>
      <c r="FU17" s="265" t="s">
        <v>16</v>
      </c>
      <c r="FV17" s="265" t="s">
        <v>16</v>
      </c>
      <c r="FW17" s="265" t="s">
        <v>16</v>
      </c>
      <c r="FX17" s="293" t="s">
        <v>16</v>
      </c>
      <c r="FY17" s="265" t="s">
        <v>16</v>
      </c>
      <c r="FZ17" s="265" t="s">
        <v>16</v>
      </c>
      <c r="GA17" s="265" t="s">
        <v>16</v>
      </c>
      <c r="GB17" s="265" t="s">
        <v>16</v>
      </c>
      <c r="GC17" s="265" t="s">
        <v>16</v>
      </c>
      <c r="GD17" s="265" t="s">
        <v>16</v>
      </c>
      <c r="GE17" s="265" t="s">
        <v>16</v>
      </c>
      <c r="GF17" s="265" t="s">
        <v>16</v>
      </c>
      <c r="GG17" s="265" t="s">
        <v>16</v>
      </c>
      <c r="GH17" s="265" t="s">
        <v>16</v>
      </c>
      <c r="GI17" s="265" t="s">
        <v>16</v>
      </c>
      <c r="GJ17" s="265" t="s">
        <v>16</v>
      </c>
      <c r="GK17" s="293" t="s">
        <v>16</v>
      </c>
      <c r="GL17" s="265" t="s">
        <v>16</v>
      </c>
      <c r="GM17" s="265" t="s">
        <v>16</v>
      </c>
      <c r="GN17" s="265" t="s">
        <v>16</v>
      </c>
      <c r="GO17" s="265" t="s">
        <v>16</v>
      </c>
      <c r="GP17" s="265" t="s">
        <v>16</v>
      </c>
      <c r="GQ17" s="265" t="s">
        <v>16</v>
      </c>
      <c r="GR17" s="265" t="s">
        <v>16</v>
      </c>
      <c r="GS17" s="265" t="s">
        <v>16</v>
      </c>
      <c r="GT17" s="265" t="s">
        <v>16</v>
      </c>
      <c r="GU17" s="265" t="s">
        <v>16</v>
      </c>
      <c r="GV17" s="265" t="s">
        <v>16</v>
      </c>
      <c r="GW17" s="265" t="s">
        <v>16</v>
      </c>
    </row>
    <row r="18" spans="1:205" s="2" customFormat="1">
      <c r="A18" s="262" t="s">
        <v>11</v>
      </c>
      <c r="B18" s="289">
        <v>50780800</v>
      </c>
      <c r="C18" s="108">
        <v>52255300</v>
      </c>
      <c r="D18" s="35">
        <v>52953800</v>
      </c>
      <c r="E18" s="35">
        <v>52566900</v>
      </c>
      <c r="F18" s="35">
        <v>55323000</v>
      </c>
      <c r="G18" s="35">
        <v>57723500</v>
      </c>
      <c r="H18" s="35">
        <v>60636400</v>
      </c>
      <c r="I18" s="35">
        <v>65138400</v>
      </c>
      <c r="J18" s="35">
        <v>66103400</v>
      </c>
      <c r="K18" s="35">
        <v>67651500</v>
      </c>
      <c r="L18" s="6">
        <v>71361926</v>
      </c>
      <c r="M18" s="6">
        <v>65682326</v>
      </c>
      <c r="N18" s="6">
        <v>69445086</v>
      </c>
      <c r="O18" s="6">
        <v>72598177</v>
      </c>
      <c r="P18" s="289">
        <v>50314800</v>
      </c>
      <c r="Q18" s="108">
        <v>51784800</v>
      </c>
      <c r="R18" s="35">
        <v>52497500</v>
      </c>
      <c r="S18" s="35">
        <v>52125000</v>
      </c>
      <c r="T18" s="35">
        <v>54864200</v>
      </c>
      <c r="U18" s="35">
        <v>57245800</v>
      </c>
      <c r="V18" s="35">
        <v>60135000</v>
      </c>
      <c r="W18" s="35">
        <v>64607200</v>
      </c>
      <c r="X18" s="35">
        <v>61721600</v>
      </c>
      <c r="Y18" s="35">
        <v>62332200</v>
      </c>
      <c r="Z18" s="6">
        <v>65227026</v>
      </c>
      <c r="AA18" s="6">
        <v>59919726</v>
      </c>
      <c r="AB18" s="6">
        <v>63507986</v>
      </c>
      <c r="AC18" s="6">
        <v>66467177</v>
      </c>
      <c r="AD18" s="289">
        <v>0</v>
      </c>
      <c r="AE18" s="108">
        <v>0</v>
      </c>
      <c r="AF18" s="35">
        <v>0</v>
      </c>
      <c r="AG18" s="35">
        <v>0</v>
      </c>
      <c r="AH18" s="35">
        <v>0</v>
      </c>
      <c r="AI18" s="35">
        <v>0</v>
      </c>
      <c r="AJ18" s="35">
        <v>0</v>
      </c>
      <c r="AK18" s="35">
        <v>0</v>
      </c>
      <c r="AL18" s="35" t="s">
        <v>16</v>
      </c>
      <c r="AM18" s="35" t="s">
        <v>16</v>
      </c>
      <c r="AN18" s="35">
        <v>6134900</v>
      </c>
      <c r="AO18" s="35">
        <v>5762600</v>
      </c>
      <c r="AP18" s="35">
        <v>5937100</v>
      </c>
      <c r="AQ18" s="35">
        <v>6131000</v>
      </c>
      <c r="AR18" s="289">
        <v>466000</v>
      </c>
      <c r="AS18" s="108">
        <v>470500</v>
      </c>
      <c r="AT18" s="35">
        <v>456300</v>
      </c>
      <c r="AU18" s="35">
        <v>441900</v>
      </c>
      <c r="AV18" s="35">
        <v>458800</v>
      </c>
      <c r="AW18" s="35">
        <v>477700</v>
      </c>
      <c r="AX18" s="35">
        <v>501400</v>
      </c>
      <c r="AY18" s="35">
        <v>531200</v>
      </c>
      <c r="AZ18" s="35">
        <v>4381800</v>
      </c>
      <c r="BA18" s="35">
        <v>5319300</v>
      </c>
      <c r="BB18" s="35">
        <v>0</v>
      </c>
      <c r="BC18" s="35">
        <v>0</v>
      </c>
      <c r="BD18" s="35">
        <v>0</v>
      </c>
      <c r="BE18" s="35">
        <v>0</v>
      </c>
      <c r="BF18" s="289">
        <v>0</v>
      </c>
      <c r="BG18" s="108">
        <v>0</v>
      </c>
      <c r="BH18" s="35">
        <v>0</v>
      </c>
      <c r="BI18" s="35">
        <v>0</v>
      </c>
      <c r="BJ18" s="35">
        <v>0</v>
      </c>
      <c r="BK18" s="35">
        <v>0</v>
      </c>
      <c r="BL18" s="35">
        <v>0</v>
      </c>
      <c r="BM18" s="35">
        <v>0</v>
      </c>
      <c r="BN18" s="35">
        <v>0</v>
      </c>
      <c r="BO18" s="35" t="s">
        <v>16</v>
      </c>
      <c r="BP18" s="35" t="s">
        <v>16</v>
      </c>
      <c r="BQ18" s="35" t="s">
        <v>16</v>
      </c>
      <c r="BR18" s="35" t="s">
        <v>16</v>
      </c>
      <c r="BS18" s="35" t="s">
        <v>16</v>
      </c>
      <c r="BT18" s="289">
        <v>0</v>
      </c>
      <c r="BU18" s="108">
        <v>0</v>
      </c>
      <c r="BV18" s="35">
        <v>0</v>
      </c>
      <c r="BW18" s="35">
        <v>0</v>
      </c>
      <c r="BX18" s="35">
        <v>0</v>
      </c>
      <c r="BY18" s="35">
        <v>0</v>
      </c>
      <c r="BZ18" s="35">
        <v>0</v>
      </c>
      <c r="CA18" s="35">
        <v>0</v>
      </c>
      <c r="CB18" s="35">
        <v>0</v>
      </c>
      <c r="CC18" s="35">
        <v>0</v>
      </c>
      <c r="CD18" s="35">
        <v>0</v>
      </c>
      <c r="CE18" s="35">
        <v>0</v>
      </c>
      <c r="CF18" s="35">
        <v>0</v>
      </c>
      <c r="CG18" s="35">
        <v>0</v>
      </c>
      <c r="CH18" s="267" t="s">
        <v>16</v>
      </c>
      <c r="CI18" s="269" t="s">
        <v>16</v>
      </c>
      <c r="CJ18" s="35" t="s">
        <v>16</v>
      </c>
      <c r="CK18" s="35" t="s">
        <v>16</v>
      </c>
      <c r="CL18" s="35" t="s">
        <v>16</v>
      </c>
      <c r="CM18" s="35" t="s">
        <v>16</v>
      </c>
      <c r="CN18" s="35" t="s">
        <v>16</v>
      </c>
      <c r="CO18" s="35" t="s">
        <v>16</v>
      </c>
      <c r="CP18" s="35" t="s">
        <v>16</v>
      </c>
      <c r="CQ18" s="35" t="s">
        <v>16</v>
      </c>
      <c r="CR18" s="35" t="s">
        <v>16</v>
      </c>
      <c r="CS18" s="35" t="s">
        <v>16</v>
      </c>
      <c r="CT18" s="35" t="s">
        <v>16</v>
      </c>
      <c r="CU18" s="35" t="s">
        <v>16</v>
      </c>
      <c r="CV18" s="268">
        <v>0</v>
      </c>
      <c r="CW18" s="35">
        <v>0</v>
      </c>
      <c r="CX18" s="35">
        <v>0</v>
      </c>
      <c r="CY18" s="35">
        <v>0</v>
      </c>
      <c r="CZ18" s="35">
        <v>0</v>
      </c>
      <c r="DA18" s="35">
        <v>0</v>
      </c>
      <c r="DB18" s="35">
        <v>0</v>
      </c>
      <c r="DC18" s="35">
        <v>0</v>
      </c>
      <c r="DD18" s="35">
        <v>0</v>
      </c>
      <c r="DE18" s="35">
        <v>0</v>
      </c>
      <c r="DF18" s="35">
        <v>0</v>
      </c>
      <c r="DG18" s="35">
        <v>0</v>
      </c>
      <c r="DH18" s="35"/>
      <c r="DI18" s="35"/>
      <c r="DJ18" s="267" t="s">
        <v>16</v>
      </c>
      <c r="DK18" s="35" t="s">
        <v>16</v>
      </c>
      <c r="DL18" s="35" t="s">
        <v>16</v>
      </c>
      <c r="DM18" s="35" t="s">
        <v>16</v>
      </c>
      <c r="DN18" s="35" t="s">
        <v>16</v>
      </c>
      <c r="DO18" s="35" t="s">
        <v>16</v>
      </c>
      <c r="DP18" s="35" t="s">
        <v>16</v>
      </c>
      <c r="DQ18" s="35" t="s">
        <v>16</v>
      </c>
      <c r="DR18" s="35" t="s">
        <v>16</v>
      </c>
      <c r="DS18" s="35" t="s">
        <v>16</v>
      </c>
      <c r="DT18" s="35" t="s">
        <v>16</v>
      </c>
      <c r="DU18" s="35" t="s">
        <v>16</v>
      </c>
      <c r="DV18" s="35" t="s">
        <v>16</v>
      </c>
      <c r="DW18" s="289">
        <v>0</v>
      </c>
      <c r="DX18" s="108">
        <v>0</v>
      </c>
      <c r="DY18" s="108">
        <v>0</v>
      </c>
      <c r="DZ18" s="108">
        <v>0</v>
      </c>
      <c r="EA18" s="108">
        <v>0</v>
      </c>
      <c r="EB18" s="108">
        <v>0</v>
      </c>
      <c r="EC18" s="108">
        <v>0</v>
      </c>
      <c r="ED18" s="108">
        <v>0</v>
      </c>
      <c r="EE18" s="35">
        <v>0</v>
      </c>
      <c r="EF18" s="35">
        <v>0</v>
      </c>
      <c r="EG18" s="35">
        <v>0</v>
      </c>
      <c r="EH18" s="35">
        <v>0</v>
      </c>
      <c r="EI18" s="35">
        <v>0</v>
      </c>
      <c r="EJ18" s="289">
        <v>0</v>
      </c>
      <c r="EK18" s="35">
        <v>0</v>
      </c>
      <c r="EL18" s="35">
        <v>0</v>
      </c>
      <c r="EM18" s="35">
        <v>0</v>
      </c>
      <c r="EN18" s="35">
        <v>0</v>
      </c>
      <c r="EO18" s="35">
        <v>0</v>
      </c>
      <c r="EP18" s="35">
        <v>0</v>
      </c>
      <c r="EQ18" s="35">
        <v>0</v>
      </c>
      <c r="ER18" s="35">
        <v>0</v>
      </c>
      <c r="ES18" s="35">
        <v>0</v>
      </c>
      <c r="ET18" s="35">
        <v>0</v>
      </c>
      <c r="EU18" s="35">
        <v>0</v>
      </c>
      <c r="EV18" s="35">
        <v>0</v>
      </c>
      <c r="EW18" s="289">
        <v>0</v>
      </c>
      <c r="EX18" s="35">
        <v>0</v>
      </c>
      <c r="EY18" s="35">
        <v>0</v>
      </c>
      <c r="EZ18" s="35">
        <v>0</v>
      </c>
      <c r="FA18" s="35">
        <v>0</v>
      </c>
      <c r="FB18" s="35">
        <v>0</v>
      </c>
      <c r="FC18" s="35">
        <v>0</v>
      </c>
      <c r="FD18" s="35">
        <v>0</v>
      </c>
      <c r="FE18" s="35">
        <v>0</v>
      </c>
      <c r="FF18" s="22" t="s">
        <v>16</v>
      </c>
      <c r="FG18" s="22" t="s">
        <v>16</v>
      </c>
      <c r="FH18" s="22" t="s">
        <v>16</v>
      </c>
      <c r="FI18" s="22" t="s">
        <v>16</v>
      </c>
      <c r="FJ18" s="290">
        <v>0</v>
      </c>
      <c r="FK18" s="108">
        <v>0</v>
      </c>
      <c r="FL18" s="108">
        <v>0</v>
      </c>
      <c r="FM18" s="108">
        <v>0</v>
      </c>
      <c r="FN18" s="108">
        <v>0</v>
      </c>
      <c r="FO18" s="108">
        <v>0</v>
      </c>
      <c r="FP18" s="108">
        <v>0</v>
      </c>
      <c r="FQ18" s="108">
        <v>0</v>
      </c>
      <c r="FR18" s="108">
        <v>0</v>
      </c>
      <c r="FS18" s="35">
        <v>0</v>
      </c>
      <c r="FT18" s="35">
        <v>0</v>
      </c>
      <c r="FU18" s="35">
        <v>0</v>
      </c>
      <c r="FV18" s="35">
        <v>0</v>
      </c>
      <c r="FW18" s="35">
        <v>0</v>
      </c>
      <c r="FX18" s="289">
        <v>0</v>
      </c>
      <c r="FY18" s="108">
        <v>0</v>
      </c>
      <c r="FZ18" s="108">
        <v>0</v>
      </c>
      <c r="GA18" s="108">
        <v>0</v>
      </c>
      <c r="GB18" s="108">
        <v>0</v>
      </c>
      <c r="GC18" s="108">
        <v>0</v>
      </c>
      <c r="GD18" s="108">
        <v>0</v>
      </c>
      <c r="GE18" s="108">
        <v>0</v>
      </c>
      <c r="GF18" s="108">
        <v>0</v>
      </c>
      <c r="GG18" s="108">
        <v>0</v>
      </c>
      <c r="GH18" s="108">
        <v>0</v>
      </c>
      <c r="GI18" s="265">
        <v>0</v>
      </c>
      <c r="GJ18" s="265">
        <v>0</v>
      </c>
      <c r="GK18" s="289">
        <v>0</v>
      </c>
      <c r="GL18" s="108">
        <v>0</v>
      </c>
      <c r="GM18" s="108">
        <v>0</v>
      </c>
      <c r="GN18" s="108">
        <v>0</v>
      </c>
      <c r="GO18" s="108">
        <v>0</v>
      </c>
      <c r="GP18" s="108">
        <v>0</v>
      </c>
      <c r="GQ18" s="108">
        <v>0</v>
      </c>
      <c r="GR18" s="108">
        <v>0</v>
      </c>
      <c r="GS18" s="35">
        <v>0</v>
      </c>
      <c r="GT18" s="35">
        <v>0</v>
      </c>
      <c r="GU18" s="35">
        <v>0</v>
      </c>
      <c r="GV18" s="35">
        <v>0</v>
      </c>
      <c r="GW18" s="35">
        <v>0</v>
      </c>
    </row>
    <row r="19" spans="1:205" s="2" customFormat="1">
      <c r="A19" s="262" t="s">
        <v>12</v>
      </c>
      <c r="B19" s="289">
        <v>138172020</v>
      </c>
      <c r="C19" s="108">
        <v>147723447</v>
      </c>
      <c r="D19" s="35">
        <v>143097683</v>
      </c>
      <c r="E19" s="35">
        <v>140323798</v>
      </c>
      <c r="F19" s="35">
        <v>163865966</v>
      </c>
      <c r="G19" s="35">
        <v>174356278</v>
      </c>
      <c r="H19" s="35">
        <v>176845633</v>
      </c>
      <c r="I19" s="35">
        <v>188601318</v>
      </c>
      <c r="J19" s="35">
        <v>187152569</v>
      </c>
      <c r="K19" s="35">
        <v>267525647</v>
      </c>
      <c r="L19" s="6">
        <v>254532642</v>
      </c>
      <c r="M19" s="721">
        <v>319490483</v>
      </c>
      <c r="N19" s="6">
        <v>394752647</v>
      </c>
      <c r="O19" s="6">
        <v>228822908</v>
      </c>
      <c r="P19" s="289">
        <v>138172020</v>
      </c>
      <c r="Q19" s="108">
        <v>147723447</v>
      </c>
      <c r="R19" s="35">
        <v>143097683</v>
      </c>
      <c r="S19" s="35">
        <v>140323798</v>
      </c>
      <c r="T19" s="35">
        <v>163865966</v>
      </c>
      <c r="U19" s="35">
        <v>174356278</v>
      </c>
      <c r="V19" s="35">
        <v>176845633</v>
      </c>
      <c r="W19" s="35">
        <v>188601318</v>
      </c>
      <c r="X19" s="35">
        <v>187152569</v>
      </c>
      <c r="Y19" s="35">
        <v>240113264</v>
      </c>
      <c r="Z19" s="6">
        <v>226612874</v>
      </c>
      <c r="AA19" s="721">
        <v>316402101</v>
      </c>
      <c r="AB19" s="6">
        <v>385284965</v>
      </c>
      <c r="AC19" s="6">
        <v>227584308</v>
      </c>
      <c r="AD19" s="289">
        <v>0</v>
      </c>
      <c r="AE19" s="108">
        <v>0</v>
      </c>
      <c r="AF19" s="35">
        <v>0</v>
      </c>
      <c r="AG19" s="35">
        <v>0</v>
      </c>
      <c r="AH19" s="35">
        <v>0</v>
      </c>
      <c r="AI19" s="35">
        <v>0</v>
      </c>
      <c r="AJ19" s="35">
        <v>0</v>
      </c>
      <c r="AK19" s="35">
        <v>0</v>
      </c>
      <c r="AL19" s="35">
        <v>0</v>
      </c>
      <c r="AM19" s="35">
        <v>9294607</v>
      </c>
      <c r="AN19" s="6">
        <v>8639634</v>
      </c>
      <c r="AO19" s="6">
        <v>3088382</v>
      </c>
      <c r="AP19" s="6">
        <v>8843423</v>
      </c>
      <c r="AQ19" s="6">
        <v>223125</v>
      </c>
      <c r="AR19" s="289">
        <v>0</v>
      </c>
      <c r="AS19" s="108">
        <v>0</v>
      </c>
      <c r="AT19" s="35">
        <v>0</v>
      </c>
      <c r="AU19" s="35">
        <v>0</v>
      </c>
      <c r="AV19" s="35">
        <v>0</v>
      </c>
      <c r="AW19" s="35">
        <v>0</v>
      </c>
      <c r="AX19" s="35">
        <v>0</v>
      </c>
      <c r="AY19" s="35">
        <v>0</v>
      </c>
      <c r="AZ19" s="35">
        <v>0</v>
      </c>
      <c r="BA19" s="35">
        <v>16238786</v>
      </c>
      <c r="BB19" s="6">
        <v>17486076</v>
      </c>
      <c r="BC19" s="35">
        <v>0</v>
      </c>
      <c r="BD19" s="35">
        <v>624259</v>
      </c>
      <c r="BE19" s="35">
        <v>1015475</v>
      </c>
      <c r="BF19" s="289">
        <v>0</v>
      </c>
      <c r="BG19" s="108">
        <v>0</v>
      </c>
      <c r="BH19" s="35">
        <v>0</v>
      </c>
      <c r="BI19" s="35">
        <v>0</v>
      </c>
      <c r="BJ19" s="35">
        <v>0</v>
      </c>
      <c r="BK19" s="35">
        <v>0</v>
      </c>
      <c r="BL19" s="35">
        <v>0</v>
      </c>
      <c r="BM19" s="35">
        <v>0</v>
      </c>
      <c r="BN19" s="35">
        <v>0</v>
      </c>
      <c r="BO19" s="35">
        <v>646405</v>
      </c>
      <c r="BP19" s="6">
        <v>667992</v>
      </c>
      <c r="BQ19" s="6">
        <v>0</v>
      </c>
      <c r="BR19" s="6">
        <v>1</v>
      </c>
      <c r="BS19" s="6">
        <v>2</v>
      </c>
      <c r="BT19" s="289">
        <v>0</v>
      </c>
      <c r="BU19" s="108">
        <v>0</v>
      </c>
      <c r="BV19" s="35">
        <v>0</v>
      </c>
      <c r="BW19" s="35">
        <v>0</v>
      </c>
      <c r="BX19" s="35">
        <v>0</v>
      </c>
      <c r="BY19" s="35">
        <v>0</v>
      </c>
      <c r="BZ19" s="35">
        <v>0</v>
      </c>
      <c r="CA19" s="35">
        <v>0</v>
      </c>
      <c r="CB19" s="35">
        <v>0</v>
      </c>
      <c r="CC19" s="35">
        <v>1173879</v>
      </c>
      <c r="CD19" s="6">
        <v>1077577</v>
      </c>
      <c r="CE19" s="6">
        <v>0</v>
      </c>
      <c r="CF19" s="6">
        <v>0</v>
      </c>
      <c r="CG19" s="6">
        <v>0</v>
      </c>
      <c r="CH19" s="267">
        <v>0</v>
      </c>
      <c r="CI19" s="35">
        <v>0</v>
      </c>
      <c r="CJ19" s="35">
        <v>0</v>
      </c>
      <c r="CK19" s="35">
        <v>0</v>
      </c>
      <c r="CL19" s="35">
        <v>0</v>
      </c>
      <c r="CM19" s="35">
        <v>0</v>
      </c>
      <c r="CN19" s="35">
        <v>0</v>
      </c>
      <c r="CO19" s="35">
        <v>0</v>
      </c>
      <c r="CP19" s="35">
        <v>0</v>
      </c>
      <c r="CQ19" s="35">
        <v>58706</v>
      </c>
      <c r="CR19" s="6">
        <v>48489</v>
      </c>
      <c r="CS19" s="6">
        <v>0</v>
      </c>
      <c r="CT19" s="6">
        <v>0</v>
      </c>
      <c r="CU19" s="6">
        <v>0</v>
      </c>
      <c r="CV19" s="268">
        <v>0</v>
      </c>
      <c r="CW19" s="35">
        <v>0</v>
      </c>
      <c r="CX19" s="35">
        <v>0</v>
      </c>
      <c r="CY19" s="35">
        <v>0</v>
      </c>
      <c r="CZ19" s="35">
        <v>0</v>
      </c>
      <c r="DA19" s="35">
        <v>0</v>
      </c>
      <c r="DB19" s="35">
        <v>0</v>
      </c>
      <c r="DC19" s="35">
        <v>0</v>
      </c>
      <c r="DD19" s="35">
        <v>0</v>
      </c>
      <c r="DE19" s="35">
        <v>0</v>
      </c>
      <c r="DF19" s="35">
        <v>0</v>
      </c>
      <c r="DG19" s="35">
        <v>0</v>
      </c>
      <c r="DH19" s="35"/>
      <c r="DI19" s="35"/>
      <c r="DJ19" s="267" t="s">
        <v>16</v>
      </c>
      <c r="DK19" s="35" t="s">
        <v>16</v>
      </c>
      <c r="DL19" s="35" t="s">
        <v>16</v>
      </c>
      <c r="DM19" s="35" t="s">
        <v>16</v>
      </c>
      <c r="DN19" s="35" t="s">
        <v>16</v>
      </c>
      <c r="DO19" s="35" t="s">
        <v>16</v>
      </c>
      <c r="DP19" s="35" t="s">
        <v>16</v>
      </c>
      <c r="DQ19" s="35">
        <v>0</v>
      </c>
      <c r="DR19" s="35">
        <v>0</v>
      </c>
      <c r="DS19" s="35">
        <v>0</v>
      </c>
      <c r="DT19" s="35">
        <v>0</v>
      </c>
      <c r="DU19" s="35">
        <v>0</v>
      </c>
      <c r="DV19" s="35">
        <v>0</v>
      </c>
      <c r="DW19" s="289">
        <v>0</v>
      </c>
      <c r="DX19" s="108">
        <v>0</v>
      </c>
      <c r="DY19" s="108">
        <v>0</v>
      </c>
      <c r="DZ19" s="108">
        <v>0</v>
      </c>
      <c r="EA19" s="108">
        <v>0</v>
      </c>
      <c r="EB19" s="108">
        <v>0</v>
      </c>
      <c r="EC19" s="108">
        <v>0</v>
      </c>
      <c r="ED19" s="108">
        <v>0</v>
      </c>
      <c r="EE19" s="35">
        <v>0</v>
      </c>
      <c r="EF19" s="35">
        <v>0</v>
      </c>
      <c r="EG19" s="35">
        <v>0</v>
      </c>
      <c r="EH19" s="35">
        <v>0</v>
      </c>
      <c r="EI19" s="35">
        <v>0</v>
      </c>
      <c r="EJ19" s="289">
        <v>0</v>
      </c>
      <c r="EK19" s="35">
        <v>0</v>
      </c>
      <c r="EL19" s="35">
        <v>0</v>
      </c>
      <c r="EM19" s="35">
        <v>0</v>
      </c>
      <c r="EN19" s="35">
        <v>0</v>
      </c>
      <c r="EO19" s="35">
        <v>0</v>
      </c>
      <c r="EP19" s="35">
        <v>0</v>
      </c>
      <c r="EQ19" s="35">
        <v>0</v>
      </c>
      <c r="ER19" s="35">
        <v>0</v>
      </c>
      <c r="ES19" s="35">
        <v>0</v>
      </c>
      <c r="ET19" s="35">
        <v>0</v>
      </c>
      <c r="EU19" s="35">
        <v>0</v>
      </c>
      <c r="EV19" s="35">
        <v>0</v>
      </c>
      <c r="EW19" s="289">
        <v>0</v>
      </c>
      <c r="EX19" s="35">
        <v>0</v>
      </c>
      <c r="EY19" s="35">
        <v>0</v>
      </c>
      <c r="EZ19" s="35">
        <v>0</v>
      </c>
      <c r="FA19" s="35">
        <v>0</v>
      </c>
      <c r="FB19" s="35">
        <v>0</v>
      </c>
      <c r="FC19" s="35">
        <v>0</v>
      </c>
      <c r="FD19" s="35">
        <v>0</v>
      </c>
      <c r="FE19" s="35">
        <v>0</v>
      </c>
      <c r="FF19" s="35">
        <v>0</v>
      </c>
      <c r="FG19" s="35">
        <v>0</v>
      </c>
      <c r="FH19" s="35">
        <v>0</v>
      </c>
      <c r="FI19" s="35">
        <v>0</v>
      </c>
      <c r="FJ19" s="292" t="s">
        <v>16</v>
      </c>
      <c r="FK19" s="265" t="s">
        <v>16</v>
      </c>
      <c r="FL19" s="265" t="s">
        <v>16</v>
      </c>
      <c r="FM19" s="265" t="s">
        <v>16</v>
      </c>
      <c r="FN19" s="265" t="s">
        <v>16</v>
      </c>
      <c r="FO19" s="265" t="s">
        <v>16</v>
      </c>
      <c r="FP19" s="265" t="s">
        <v>16</v>
      </c>
      <c r="FQ19" s="265" t="s">
        <v>16</v>
      </c>
      <c r="FR19" s="265" t="s">
        <v>16</v>
      </c>
      <c r="FS19" s="265" t="s">
        <v>16</v>
      </c>
      <c r="FT19" s="265" t="s">
        <v>16</v>
      </c>
      <c r="FU19" s="265" t="s">
        <v>16</v>
      </c>
      <c r="FV19" s="265" t="s">
        <v>16</v>
      </c>
      <c r="FW19" s="265" t="s">
        <v>16</v>
      </c>
      <c r="FX19" s="293" t="s">
        <v>16</v>
      </c>
      <c r="FY19" s="265" t="s">
        <v>16</v>
      </c>
      <c r="FZ19" s="265" t="s">
        <v>16</v>
      </c>
      <c r="GA19" s="265" t="s">
        <v>16</v>
      </c>
      <c r="GB19" s="265" t="s">
        <v>16</v>
      </c>
      <c r="GC19" s="265" t="s">
        <v>16</v>
      </c>
      <c r="GD19" s="265" t="s">
        <v>16</v>
      </c>
      <c r="GE19" s="265" t="s">
        <v>16</v>
      </c>
      <c r="GF19" s="265" t="s">
        <v>16</v>
      </c>
      <c r="GG19" s="265" t="s">
        <v>16</v>
      </c>
      <c r="GH19" s="265" t="s">
        <v>16</v>
      </c>
      <c r="GI19" s="265" t="s">
        <v>16</v>
      </c>
      <c r="GJ19" s="265" t="s">
        <v>16</v>
      </c>
      <c r="GK19" s="293" t="s">
        <v>16</v>
      </c>
      <c r="GL19" s="265" t="s">
        <v>16</v>
      </c>
      <c r="GM19" s="265" t="s">
        <v>16</v>
      </c>
      <c r="GN19" s="265" t="s">
        <v>16</v>
      </c>
      <c r="GO19" s="265" t="s">
        <v>16</v>
      </c>
      <c r="GP19" s="265" t="s">
        <v>16</v>
      </c>
      <c r="GQ19" s="265" t="s">
        <v>16</v>
      </c>
      <c r="GR19" s="265" t="s">
        <v>16</v>
      </c>
      <c r="GS19" s="265" t="s">
        <v>16</v>
      </c>
      <c r="GT19" s="265" t="s">
        <v>16</v>
      </c>
      <c r="GU19" s="265" t="s">
        <v>16</v>
      </c>
      <c r="GV19" s="265" t="s">
        <v>16</v>
      </c>
      <c r="GW19" s="265" t="s">
        <v>16</v>
      </c>
    </row>
    <row r="20" spans="1:205" s="2" customFormat="1">
      <c r="A20" s="262" t="s">
        <v>13</v>
      </c>
      <c r="B20" s="289">
        <v>78292664</v>
      </c>
      <c r="C20" s="108">
        <v>76966363</v>
      </c>
      <c r="D20" s="35">
        <v>72909866</v>
      </c>
      <c r="E20" s="35">
        <v>67793021</v>
      </c>
      <c r="F20" s="35">
        <v>73240261</v>
      </c>
      <c r="G20" s="35">
        <v>77939246</v>
      </c>
      <c r="H20" s="35">
        <v>84791778</v>
      </c>
      <c r="I20" s="35">
        <v>107258430</v>
      </c>
      <c r="J20" s="35">
        <v>98628357</v>
      </c>
      <c r="K20" s="35">
        <v>95533801</v>
      </c>
      <c r="L20" s="6">
        <v>100082713</v>
      </c>
      <c r="M20" s="6">
        <v>96513316</v>
      </c>
      <c r="N20" s="6">
        <v>105603494</v>
      </c>
      <c r="O20" s="6">
        <v>111875100</v>
      </c>
      <c r="P20" s="289">
        <v>58260547</v>
      </c>
      <c r="Q20" s="108">
        <v>57102151</v>
      </c>
      <c r="R20" s="35">
        <v>55151765</v>
      </c>
      <c r="S20" s="35">
        <v>50057251</v>
      </c>
      <c r="T20" s="35">
        <v>53585325</v>
      </c>
      <c r="U20" s="35">
        <v>56245131</v>
      </c>
      <c r="V20" s="35">
        <v>61028953</v>
      </c>
      <c r="W20" s="35">
        <v>72857442</v>
      </c>
      <c r="X20" s="35">
        <v>71930748</v>
      </c>
      <c r="Y20" s="35">
        <v>70155053</v>
      </c>
      <c r="Z20" s="6">
        <v>73763213</v>
      </c>
      <c r="AA20" s="6">
        <v>67714818</v>
      </c>
      <c r="AB20" s="716">
        <v>72418759</v>
      </c>
      <c r="AC20" s="695">
        <v>77081730</v>
      </c>
      <c r="AD20" s="289">
        <v>17528761</v>
      </c>
      <c r="AE20" s="108">
        <v>17357301</v>
      </c>
      <c r="AF20" s="35">
        <v>15062626</v>
      </c>
      <c r="AG20" s="35">
        <v>14840295</v>
      </c>
      <c r="AH20" s="35">
        <v>16264651</v>
      </c>
      <c r="AI20" s="35">
        <v>17550793</v>
      </c>
      <c r="AJ20" s="35">
        <v>19303300</v>
      </c>
      <c r="AK20" s="35">
        <v>29652121</v>
      </c>
      <c r="AL20" s="35">
        <v>21733229</v>
      </c>
      <c r="AM20" s="35">
        <v>20323080</v>
      </c>
      <c r="AN20" s="6">
        <v>21188465</v>
      </c>
      <c r="AO20" s="6">
        <v>23687827</v>
      </c>
      <c r="AP20" s="6">
        <v>26148045</v>
      </c>
      <c r="AQ20" s="6">
        <v>27729470</v>
      </c>
      <c r="AR20" s="289">
        <v>0</v>
      </c>
      <c r="AS20" s="108">
        <v>0</v>
      </c>
      <c r="AT20" s="35">
        <v>0</v>
      </c>
      <c r="AU20" s="35">
        <v>0</v>
      </c>
      <c r="AV20" s="35">
        <v>0</v>
      </c>
      <c r="AW20" s="35">
        <v>0</v>
      </c>
      <c r="AX20" s="35">
        <v>0</v>
      </c>
      <c r="AY20" s="35">
        <v>0</v>
      </c>
      <c r="AZ20" s="35">
        <v>0</v>
      </c>
      <c r="BA20" s="35">
        <v>0</v>
      </c>
      <c r="BB20" s="35">
        <v>0</v>
      </c>
      <c r="BC20" s="35">
        <v>0</v>
      </c>
      <c r="BD20" s="35">
        <v>7036690</v>
      </c>
      <c r="BE20" s="35">
        <v>7063900</v>
      </c>
      <c r="BF20" s="289">
        <v>2503356</v>
      </c>
      <c r="BG20" s="108">
        <v>2506911</v>
      </c>
      <c r="BH20" s="35">
        <v>2695475</v>
      </c>
      <c r="BI20" s="35">
        <v>2895475</v>
      </c>
      <c r="BJ20" s="35">
        <v>3390285</v>
      </c>
      <c r="BK20" s="35">
        <v>4143322</v>
      </c>
      <c r="BL20" s="35">
        <v>4459525</v>
      </c>
      <c r="BM20" s="35">
        <v>4748867</v>
      </c>
      <c r="BN20" s="35">
        <v>4726880</v>
      </c>
      <c r="BO20" s="35">
        <v>4693168</v>
      </c>
      <c r="BP20" s="6">
        <v>5104160</v>
      </c>
      <c r="BQ20" s="6">
        <v>5110671</v>
      </c>
      <c r="BR20" s="6">
        <v>0</v>
      </c>
      <c r="BS20" s="6">
        <v>0</v>
      </c>
      <c r="BT20" s="289">
        <v>0</v>
      </c>
      <c r="BU20" s="108">
        <v>0</v>
      </c>
      <c r="BV20" s="35">
        <v>0</v>
      </c>
      <c r="BW20" s="35">
        <v>0</v>
      </c>
      <c r="BX20" s="35">
        <v>0</v>
      </c>
      <c r="BY20" s="35">
        <v>0</v>
      </c>
      <c r="BZ20" s="35">
        <v>0</v>
      </c>
      <c r="CA20" s="35">
        <v>0</v>
      </c>
      <c r="CB20" s="35">
        <v>237500</v>
      </c>
      <c r="CC20" s="35">
        <v>362500</v>
      </c>
      <c r="CD20" s="6">
        <v>26875</v>
      </c>
      <c r="CE20" s="6">
        <v>0</v>
      </c>
      <c r="CF20" s="6">
        <v>0</v>
      </c>
      <c r="CG20" s="6">
        <v>0</v>
      </c>
      <c r="CH20" s="267">
        <v>0</v>
      </c>
      <c r="CI20" s="35">
        <v>0</v>
      </c>
      <c r="CJ20" s="35">
        <v>0</v>
      </c>
      <c r="CK20" s="35">
        <v>0</v>
      </c>
      <c r="CL20" s="35">
        <v>0</v>
      </c>
      <c r="CM20" s="35">
        <v>0</v>
      </c>
      <c r="CN20" s="35">
        <v>0</v>
      </c>
      <c r="CO20" s="35">
        <v>0</v>
      </c>
      <c r="CP20" s="35">
        <v>0</v>
      </c>
      <c r="CQ20" s="35">
        <v>0</v>
      </c>
      <c r="CR20" s="35">
        <v>0</v>
      </c>
      <c r="CS20" s="6">
        <v>0</v>
      </c>
      <c r="CT20" s="6">
        <v>0</v>
      </c>
      <c r="CU20" s="6">
        <v>0</v>
      </c>
      <c r="CV20" s="268">
        <v>0</v>
      </c>
      <c r="CW20" s="35">
        <v>0</v>
      </c>
      <c r="CX20" s="35">
        <v>0</v>
      </c>
      <c r="CY20" s="35">
        <v>0</v>
      </c>
      <c r="CZ20" s="35">
        <v>0</v>
      </c>
      <c r="DA20" s="35">
        <v>0</v>
      </c>
      <c r="DB20" s="35">
        <v>0</v>
      </c>
      <c r="DC20" s="35">
        <v>0</v>
      </c>
      <c r="DD20" s="35">
        <v>0</v>
      </c>
      <c r="DE20" s="35">
        <v>0</v>
      </c>
      <c r="DF20" s="35"/>
      <c r="DG20" s="35">
        <v>4211982</v>
      </c>
      <c r="DH20" s="35"/>
      <c r="DI20" s="35"/>
      <c r="DJ20" s="267" t="s">
        <v>16</v>
      </c>
      <c r="DK20" s="35" t="s">
        <v>16</v>
      </c>
      <c r="DL20" s="35" t="s">
        <v>16</v>
      </c>
      <c r="DM20" s="35" t="s">
        <v>16</v>
      </c>
      <c r="DN20" s="35" t="s">
        <v>16</v>
      </c>
      <c r="DO20" s="35" t="s">
        <v>16</v>
      </c>
      <c r="DP20" s="35" t="s">
        <v>16</v>
      </c>
      <c r="DQ20" s="35" t="s">
        <v>16</v>
      </c>
      <c r="DR20" s="35" t="s">
        <v>16</v>
      </c>
      <c r="DS20" s="35" t="s">
        <v>16</v>
      </c>
      <c r="DT20" s="35" t="s">
        <v>16</v>
      </c>
      <c r="DU20" s="35" t="s">
        <v>16</v>
      </c>
      <c r="DV20" s="35" t="s">
        <v>16</v>
      </c>
      <c r="DW20" s="267" t="s">
        <v>16</v>
      </c>
      <c r="DX20" s="35" t="s">
        <v>16</v>
      </c>
      <c r="DY20" s="35" t="s">
        <v>16</v>
      </c>
      <c r="DZ20" s="35" t="s">
        <v>16</v>
      </c>
      <c r="EA20" s="35" t="s">
        <v>16</v>
      </c>
      <c r="EB20" s="35" t="s">
        <v>16</v>
      </c>
      <c r="EC20" s="35" t="s">
        <v>16</v>
      </c>
      <c r="ED20" s="35">
        <v>0</v>
      </c>
      <c r="EE20" s="35">
        <v>0</v>
      </c>
      <c r="EF20" s="35" t="s">
        <v>16</v>
      </c>
      <c r="EG20" s="35" t="s">
        <v>16</v>
      </c>
      <c r="EH20" s="35" t="s">
        <v>16</v>
      </c>
      <c r="EI20" s="720" t="s">
        <v>16</v>
      </c>
      <c r="EJ20" s="35" t="s">
        <v>16</v>
      </c>
      <c r="EK20" s="35" t="s">
        <v>16</v>
      </c>
      <c r="EL20" s="35" t="s">
        <v>16</v>
      </c>
      <c r="EM20" s="35" t="s">
        <v>16</v>
      </c>
      <c r="EN20" s="35" t="s">
        <v>16</v>
      </c>
      <c r="EO20" s="35" t="s">
        <v>16</v>
      </c>
      <c r="EP20" s="35" t="s">
        <v>16</v>
      </c>
      <c r="EQ20" s="35">
        <v>0</v>
      </c>
      <c r="ER20" s="35">
        <v>0</v>
      </c>
      <c r="ES20" s="35" t="s">
        <v>16</v>
      </c>
      <c r="ET20" s="35" t="s">
        <v>16</v>
      </c>
      <c r="EU20" s="35" t="s">
        <v>16</v>
      </c>
      <c r="EV20" s="35" t="s">
        <v>16</v>
      </c>
      <c r="EW20" s="267">
        <v>0</v>
      </c>
      <c r="EX20" s="35">
        <v>0</v>
      </c>
      <c r="EY20" s="35">
        <v>0</v>
      </c>
      <c r="EZ20" s="35">
        <v>0</v>
      </c>
      <c r="FA20" s="35">
        <v>0</v>
      </c>
      <c r="FB20" s="35">
        <v>0</v>
      </c>
      <c r="FC20" s="35">
        <v>0</v>
      </c>
      <c r="FD20" s="35">
        <v>0</v>
      </c>
      <c r="FE20" s="35">
        <v>0</v>
      </c>
      <c r="FF20" s="35">
        <v>0</v>
      </c>
      <c r="FG20" s="35">
        <v>0</v>
      </c>
      <c r="FH20" s="35">
        <v>0</v>
      </c>
      <c r="FI20" s="35">
        <v>0</v>
      </c>
      <c r="FJ20" s="292" t="s">
        <v>16</v>
      </c>
      <c r="FK20" s="265" t="s">
        <v>16</v>
      </c>
      <c r="FL20" s="265" t="s">
        <v>16</v>
      </c>
      <c r="FM20" s="265" t="s">
        <v>16</v>
      </c>
      <c r="FN20" s="265" t="s">
        <v>16</v>
      </c>
      <c r="FO20" s="265" t="s">
        <v>16</v>
      </c>
      <c r="FP20" s="265" t="s">
        <v>16</v>
      </c>
      <c r="FQ20" s="265" t="s">
        <v>16</v>
      </c>
      <c r="FR20" s="265" t="s">
        <v>16</v>
      </c>
      <c r="FS20" s="265" t="s">
        <v>16</v>
      </c>
      <c r="FT20" s="265" t="s">
        <v>16</v>
      </c>
      <c r="FU20" s="265" t="s">
        <v>16</v>
      </c>
      <c r="FV20" s="265" t="s">
        <v>16</v>
      </c>
      <c r="FW20" s="265" t="s">
        <v>16</v>
      </c>
      <c r="FX20" s="293" t="s">
        <v>16</v>
      </c>
      <c r="FY20" s="265" t="s">
        <v>16</v>
      </c>
      <c r="FZ20" s="265" t="s">
        <v>16</v>
      </c>
      <c r="GA20" s="265" t="s">
        <v>16</v>
      </c>
      <c r="GB20" s="265" t="s">
        <v>16</v>
      </c>
      <c r="GC20" s="265" t="s">
        <v>16</v>
      </c>
      <c r="GD20" s="265" t="s">
        <v>16</v>
      </c>
      <c r="GE20" s="265" t="s">
        <v>16</v>
      </c>
      <c r="GF20" s="265" t="s">
        <v>16</v>
      </c>
      <c r="GG20" s="265" t="s">
        <v>16</v>
      </c>
      <c r="GH20" s="265" t="s">
        <v>16</v>
      </c>
      <c r="GI20" s="265" t="s">
        <v>16</v>
      </c>
      <c r="GJ20" s="265" t="s">
        <v>16</v>
      </c>
      <c r="GK20" s="293" t="s">
        <v>16</v>
      </c>
      <c r="GL20" s="265" t="s">
        <v>16</v>
      </c>
      <c r="GM20" s="265" t="s">
        <v>16</v>
      </c>
      <c r="GN20" s="265" t="s">
        <v>16</v>
      </c>
      <c r="GO20" s="265" t="s">
        <v>16</v>
      </c>
      <c r="GP20" s="265" t="s">
        <v>16</v>
      </c>
      <c r="GQ20" s="265" t="s">
        <v>16</v>
      </c>
      <c r="GR20" s="265" t="s">
        <v>16</v>
      </c>
      <c r="GS20" s="265" t="s">
        <v>16</v>
      </c>
      <c r="GT20" s="265" t="s">
        <v>16</v>
      </c>
      <c r="GU20" s="265" t="s">
        <v>16</v>
      </c>
      <c r="GV20" s="265" t="s">
        <v>16</v>
      </c>
      <c r="GW20" s="265" t="s">
        <v>16</v>
      </c>
    </row>
    <row r="21" spans="1:205" s="2" customFormat="1">
      <c r="A21" s="274" t="s">
        <v>14</v>
      </c>
      <c r="B21" s="294">
        <v>28836414</v>
      </c>
      <c r="C21" s="118">
        <v>36319048</v>
      </c>
      <c r="D21" s="277">
        <v>36899340</v>
      </c>
      <c r="E21" s="277">
        <v>31247567</v>
      </c>
      <c r="F21" s="277">
        <v>28742760</v>
      </c>
      <c r="G21" s="277">
        <v>31015339</v>
      </c>
      <c r="H21" s="277">
        <v>36091040</v>
      </c>
      <c r="I21" s="277">
        <v>38353016</v>
      </c>
      <c r="J21" s="277">
        <v>39781414</v>
      </c>
      <c r="K21" s="277">
        <v>41419887</v>
      </c>
      <c r="L21" s="13">
        <v>41679781</v>
      </c>
      <c r="M21" s="13">
        <v>42660109</v>
      </c>
      <c r="N21" s="13">
        <v>45243537</v>
      </c>
      <c r="O21" s="13">
        <v>45188456</v>
      </c>
      <c r="P21" s="294">
        <v>25388059</v>
      </c>
      <c r="Q21" s="118">
        <v>29009524</v>
      </c>
      <c r="R21" s="277">
        <v>31676089</v>
      </c>
      <c r="S21" s="277">
        <v>28594391</v>
      </c>
      <c r="T21" s="277">
        <v>26405836</v>
      </c>
      <c r="U21" s="277">
        <v>28820223</v>
      </c>
      <c r="V21" s="277">
        <v>32470924</v>
      </c>
      <c r="W21" s="277">
        <v>34072236</v>
      </c>
      <c r="X21" s="277">
        <v>36799395</v>
      </c>
      <c r="Y21" s="277">
        <v>38047134</v>
      </c>
      <c r="Z21" s="13">
        <v>38216336</v>
      </c>
      <c r="AA21" s="13">
        <v>38770234</v>
      </c>
      <c r="AB21" s="13">
        <v>41447586</v>
      </c>
      <c r="AC21" s="13">
        <v>41642415</v>
      </c>
      <c r="AD21" s="279" t="s">
        <v>16</v>
      </c>
      <c r="AE21" s="277" t="s">
        <v>16</v>
      </c>
      <c r="AF21" s="277" t="s">
        <v>16</v>
      </c>
      <c r="AG21" s="277" t="s">
        <v>16</v>
      </c>
      <c r="AH21" s="277" t="s">
        <v>16</v>
      </c>
      <c r="AI21" s="277" t="s">
        <v>16</v>
      </c>
      <c r="AJ21" s="277" t="s">
        <v>16</v>
      </c>
      <c r="AK21" s="277" t="s">
        <v>16</v>
      </c>
      <c r="AL21" s="277" t="s">
        <v>16</v>
      </c>
      <c r="AM21" s="277" t="s">
        <v>16</v>
      </c>
      <c r="AN21" s="277" t="s">
        <v>16</v>
      </c>
      <c r="AO21" s="277" t="s">
        <v>16</v>
      </c>
      <c r="AP21" s="277" t="s">
        <v>16</v>
      </c>
      <c r="AQ21" s="277" t="s">
        <v>16</v>
      </c>
      <c r="AR21" s="294">
        <v>3448355</v>
      </c>
      <c r="AS21" s="118">
        <v>3694202</v>
      </c>
      <c r="AT21" s="277">
        <v>3347664</v>
      </c>
      <c r="AU21" s="277">
        <v>1877418</v>
      </c>
      <c r="AV21" s="277">
        <v>1545116</v>
      </c>
      <c r="AW21" s="277">
        <v>1995116</v>
      </c>
      <c r="AX21" s="277">
        <v>2020116</v>
      </c>
      <c r="AY21" s="277">
        <v>2015780</v>
      </c>
      <c r="AZ21" s="277">
        <v>2982019</v>
      </c>
      <c r="BA21" s="277">
        <v>2972753</v>
      </c>
      <c r="BB21" s="13">
        <v>2863445</v>
      </c>
      <c r="BC21" s="13">
        <v>2989875</v>
      </c>
      <c r="BD21" s="13">
        <v>2995951</v>
      </c>
      <c r="BE21" s="13">
        <v>2746041</v>
      </c>
      <c r="BF21" s="279" t="s">
        <v>16</v>
      </c>
      <c r="BG21" s="277" t="s">
        <v>16</v>
      </c>
      <c r="BH21" s="277" t="s">
        <v>16</v>
      </c>
      <c r="BI21" s="277" t="s">
        <v>16</v>
      </c>
      <c r="BJ21" s="277" t="s">
        <v>16</v>
      </c>
      <c r="BK21" s="277" t="s">
        <v>16</v>
      </c>
      <c r="BL21" s="277" t="s">
        <v>16</v>
      </c>
      <c r="BM21" s="277" t="s">
        <v>16</v>
      </c>
      <c r="BN21" s="277" t="s">
        <v>16</v>
      </c>
      <c r="BO21" s="277" t="s">
        <v>16</v>
      </c>
      <c r="BP21" s="277" t="s">
        <v>16</v>
      </c>
      <c r="BQ21" s="277" t="s">
        <v>16</v>
      </c>
      <c r="BR21" s="277" t="s">
        <v>16</v>
      </c>
      <c r="BS21" s="277" t="s">
        <v>16</v>
      </c>
      <c r="BT21" s="279" t="s">
        <v>16</v>
      </c>
      <c r="BU21" s="277" t="s">
        <v>16</v>
      </c>
      <c r="BV21" s="277" t="s">
        <v>16</v>
      </c>
      <c r="BW21" s="277" t="s">
        <v>16</v>
      </c>
      <c r="BX21" s="277" t="s">
        <v>16</v>
      </c>
      <c r="BY21" s="277" t="s">
        <v>16</v>
      </c>
      <c r="BZ21" s="277" t="s">
        <v>16</v>
      </c>
      <c r="CA21" s="277" t="s">
        <v>16</v>
      </c>
      <c r="CB21" s="277">
        <v>0</v>
      </c>
      <c r="CC21" s="277">
        <v>100000</v>
      </c>
      <c r="CD21" s="13">
        <v>100000</v>
      </c>
      <c r="CE21" s="13">
        <v>100000</v>
      </c>
      <c r="CF21" s="13">
        <v>100000</v>
      </c>
      <c r="CG21" s="13">
        <v>100000</v>
      </c>
      <c r="CH21" s="279">
        <v>0</v>
      </c>
      <c r="CI21" s="277">
        <v>3615322</v>
      </c>
      <c r="CJ21" s="277">
        <v>1875587</v>
      </c>
      <c r="CK21" s="277">
        <v>775758</v>
      </c>
      <c r="CL21" s="277">
        <v>791808</v>
      </c>
      <c r="CM21" s="277">
        <v>200000</v>
      </c>
      <c r="CN21" s="277">
        <v>1600000</v>
      </c>
      <c r="CO21" s="277">
        <v>2265000</v>
      </c>
      <c r="CP21" s="277">
        <v>0</v>
      </c>
      <c r="CQ21" s="277">
        <v>300000</v>
      </c>
      <c r="CR21" s="13">
        <v>500000</v>
      </c>
      <c r="CS21" s="13">
        <v>800000</v>
      </c>
      <c r="CT21" s="13">
        <v>700000</v>
      </c>
      <c r="CU21" s="13">
        <v>700000</v>
      </c>
      <c r="CV21" s="295">
        <v>258700</v>
      </c>
      <c r="CW21" s="118">
        <v>1733785</v>
      </c>
      <c r="CX21" s="118">
        <v>2103701</v>
      </c>
      <c r="CY21" s="277">
        <v>647686</v>
      </c>
      <c r="CZ21" s="277">
        <v>522686</v>
      </c>
      <c r="DA21" s="277">
        <v>500000</v>
      </c>
      <c r="DB21" s="277">
        <v>0</v>
      </c>
      <c r="DC21" s="277">
        <v>14951210</v>
      </c>
      <c r="DD21" s="277">
        <v>0</v>
      </c>
      <c r="DE21" s="277">
        <v>207500</v>
      </c>
      <c r="DF21" s="13">
        <v>607500</v>
      </c>
      <c r="DG21" s="13">
        <v>687500</v>
      </c>
      <c r="DH21" s="13">
        <v>687500</v>
      </c>
      <c r="DI21" s="13">
        <v>687500</v>
      </c>
      <c r="DJ21" s="294">
        <v>154000</v>
      </c>
      <c r="DK21" s="118">
        <v>725870</v>
      </c>
      <c r="DL21" s="118">
        <v>0</v>
      </c>
      <c r="DM21" s="118">
        <v>0</v>
      </c>
      <c r="DN21" s="118">
        <v>0</v>
      </c>
      <c r="DO21" s="118">
        <v>0</v>
      </c>
      <c r="DP21" s="118">
        <v>1695265</v>
      </c>
      <c r="DQ21" s="118">
        <v>0</v>
      </c>
      <c r="DR21" s="118">
        <v>207500</v>
      </c>
      <c r="DS21" s="118">
        <v>207500</v>
      </c>
      <c r="DT21" s="13">
        <v>207500</v>
      </c>
      <c r="DU21" s="13">
        <v>207500</v>
      </c>
      <c r="DV21" s="13">
        <v>207500</v>
      </c>
      <c r="DW21" s="279" t="s">
        <v>16</v>
      </c>
      <c r="DX21" s="277" t="s">
        <v>16</v>
      </c>
      <c r="DY21" s="277" t="s">
        <v>16</v>
      </c>
      <c r="DZ21" s="277" t="s">
        <v>16</v>
      </c>
      <c r="EA21" s="277" t="s">
        <v>16</v>
      </c>
      <c r="EB21" s="277" t="s">
        <v>16</v>
      </c>
      <c r="EC21" s="277" t="s">
        <v>16</v>
      </c>
      <c r="ED21" s="277" t="s">
        <v>16</v>
      </c>
      <c r="EE21" s="277" t="s">
        <v>16</v>
      </c>
      <c r="EF21" s="277" t="s">
        <v>16</v>
      </c>
      <c r="EG21" s="277" t="s">
        <v>16</v>
      </c>
      <c r="EH21" s="277" t="s">
        <v>16</v>
      </c>
      <c r="EI21" s="277" t="s">
        <v>16</v>
      </c>
      <c r="EJ21" s="279" t="s">
        <v>16</v>
      </c>
      <c r="EK21" s="277" t="s">
        <v>16</v>
      </c>
      <c r="EL21" s="277">
        <v>0</v>
      </c>
      <c r="EM21" s="277">
        <v>0</v>
      </c>
      <c r="EN21" s="277">
        <v>0</v>
      </c>
      <c r="EO21" s="277">
        <v>0</v>
      </c>
      <c r="EP21" s="277">
        <v>1529330</v>
      </c>
      <c r="EQ21" s="277" t="s">
        <v>16</v>
      </c>
      <c r="ER21" s="277" t="s">
        <v>16</v>
      </c>
      <c r="ES21" s="277">
        <v>0</v>
      </c>
      <c r="ET21" s="261">
        <v>0</v>
      </c>
      <c r="EU21" s="261">
        <v>0</v>
      </c>
      <c r="EV21" s="261">
        <v>0</v>
      </c>
      <c r="EW21" s="279">
        <v>1579785</v>
      </c>
      <c r="EX21" s="118">
        <v>1377831</v>
      </c>
      <c r="EY21" s="277">
        <v>647686</v>
      </c>
      <c r="EZ21" s="277">
        <v>522686</v>
      </c>
      <c r="FA21" s="277">
        <v>500000</v>
      </c>
      <c r="FB21" s="277">
        <v>0</v>
      </c>
      <c r="FC21" s="277">
        <v>11726615</v>
      </c>
      <c r="FD21" s="277">
        <v>0</v>
      </c>
      <c r="FE21" s="277">
        <v>0</v>
      </c>
      <c r="FF21" s="13">
        <v>400000</v>
      </c>
      <c r="FG21" s="13">
        <v>480000</v>
      </c>
      <c r="FH21" s="13">
        <v>480000</v>
      </c>
      <c r="FI21" s="13">
        <v>480000</v>
      </c>
      <c r="FJ21" s="296" t="s">
        <v>43</v>
      </c>
      <c r="FK21" s="297" t="s">
        <v>43</v>
      </c>
      <c r="FL21" s="297" t="s">
        <v>43</v>
      </c>
      <c r="FM21" s="297" t="s">
        <v>43</v>
      </c>
      <c r="FN21" s="297" t="s">
        <v>43</v>
      </c>
      <c r="FO21" s="297" t="s">
        <v>43</v>
      </c>
      <c r="FP21" s="297" t="s">
        <v>43</v>
      </c>
      <c r="FQ21" s="297" t="s">
        <v>43</v>
      </c>
      <c r="FR21" s="297" t="s">
        <v>16</v>
      </c>
      <c r="FS21" s="297" t="s">
        <v>16</v>
      </c>
      <c r="FT21" s="297" t="s">
        <v>16</v>
      </c>
      <c r="FU21" s="297" t="s">
        <v>16</v>
      </c>
      <c r="FV21" s="297" t="s">
        <v>16</v>
      </c>
      <c r="FW21" s="297" t="s">
        <v>16</v>
      </c>
      <c r="FX21" s="298" t="s">
        <v>43</v>
      </c>
      <c r="FY21" s="297" t="s">
        <v>43</v>
      </c>
      <c r="FZ21" s="297" t="s">
        <v>43</v>
      </c>
      <c r="GA21" s="297" t="s">
        <v>43</v>
      </c>
      <c r="GB21" s="297" t="s">
        <v>43</v>
      </c>
      <c r="GC21" s="297" t="s">
        <v>43</v>
      </c>
      <c r="GD21" s="297" t="s">
        <v>43</v>
      </c>
      <c r="GE21" s="297" t="s">
        <v>16</v>
      </c>
      <c r="GF21" s="297" t="s">
        <v>16</v>
      </c>
      <c r="GG21" s="297" t="s">
        <v>16</v>
      </c>
      <c r="GH21" s="297" t="s">
        <v>16</v>
      </c>
      <c r="GI21" s="297" t="s">
        <v>16</v>
      </c>
      <c r="GJ21" s="297" t="s">
        <v>16</v>
      </c>
      <c r="GK21" s="298" t="s">
        <v>43</v>
      </c>
      <c r="GL21" s="297" t="s">
        <v>43</v>
      </c>
      <c r="GM21" s="297" t="s">
        <v>43</v>
      </c>
      <c r="GN21" s="297" t="s">
        <v>43</v>
      </c>
      <c r="GO21" s="297" t="s">
        <v>43</v>
      </c>
      <c r="GP21" s="297" t="s">
        <v>43</v>
      </c>
      <c r="GQ21" s="297" t="s">
        <v>43</v>
      </c>
      <c r="GR21" s="297" t="s">
        <v>16</v>
      </c>
      <c r="GS21" s="297" t="s">
        <v>16</v>
      </c>
      <c r="GT21" s="297" t="s">
        <v>16</v>
      </c>
      <c r="GU21" s="297" t="s">
        <v>16</v>
      </c>
      <c r="GV21" s="297" t="s">
        <v>16</v>
      </c>
      <c r="GW21" s="297" t="s">
        <v>16</v>
      </c>
    </row>
    <row r="22" spans="1:205">
      <c r="A22" s="50"/>
      <c r="B22" s="50" t="s">
        <v>58</v>
      </c>
      <c r="C22" s="50" t="s">
        <v>63</v>
      </c>
      <c r="D22" s="50" t="s">
        <v>88</v>
      </c>
      <c r="E22" s="50" t="s">
        <v>94</v>
      </c>
      <c r="F22" s="50" t="s">
        <v>104</v>
      </c>
      <c r="G22" s="50" t="s">
        <v>108</v>
      </c>
      <c r="H22" s="50" t="s">
        <v>110</v>
      </c>
      <c r="I22" s="50" t="s">
        <v>118</v>
      </c>
      <c r="J22" s="50" t="s">
        <v>124</v>
      </c>
      <c r="K22" s="50" t="s">
        <v>134</v>
      </c>
      <c r="L22" s="50" t="s">
        <v>176</v>
      </c>
      <c r="M22" s="50" t="s">
        <v>176</v>
      </c>
      <c r="N22" s="50" t="s">
        <v>189</v>
      </c>
      <c r="O22" s="50" t="s">
        <v>188</v>
      </c>
      <c r="P22" s="50" t="s">
        <v>58</v>
      </c>
      <c r="Q22" s="50" t="s">
        <v>63</v>
      </c>
      <c r="R22" s="50" t="s">
        <v>88</v>
      </c>
      <c r="S22" s="50" t="s">
        <v>94</v>
      </c>
      <c r="T22" s="50" t="s">
        <v>104</v>
      </c>
      <c r="U22" s="50" t="s">
        <v>108</v>
      </c>
      <c r="V22" s="50" t="s">
        <v>110</v>
      </c>
      <c r="W22" s="50" t="s">
        <v>118</v>
      </c>
      <c r="X22" s="50" t="s">
        <v>124</v>
      </c>
      <c r="Y22" s="50" t="s">
        <v>134</v>
      </c>
      <c r="Z22" s="50" t="s">
        <v>176</v>
      </c>
      <c r="AA22" s="50" t="s">
        <v>176</v>
      </c>
      <c r="AB22" s="50" t="s">
        <v>189</v>
      </c>
      <c r="AC22" s="50" t="s">
        <v>188</v>
      </c>
      <c r="AD22" s="50" t="s">
        <v>58</v>
      </c>
      <c r="AE22" s="50" t="s">
        <v>63</v>
      </c>
      <c r="AF22" s="50" t="s">
        <v>88</v>
      </c>
      <c r="AG22" s="50" t="s">
        <v>94</v>
      </c>
      <c r="AH22" s="50" t="s">
        <v>104</v>
      </c>
      <c r="AI22" s="50" t="s">
        <v>108</v>
      </c>
      <c r="AJ22" s="50" t="s">
        <v>110</v>
      </c>
      <c r="AK22" s="50" t="s">
        <v>118</v>
      </c>
      <c r="AL22" s="50" t="s">
        <v>124</v>
      </c>
      <c r="AM22" s="50" t="s">
        <v>134</v>
      </c>
      <c r="AN22" s="50" t="s">
        <v>176</v>
      </c>
      <c r="AO22" s="50" t="s">
        <v>176</v>
      </c>
      <c r="AP22" s="50" t="s">
        <v>189</v>
      </c>
      <c r="AQ22" s="50" t="s">
        <v>188</v>
      </c>
      <c r="AR22" s="50" t="s">
        <v>58</v>
      </c>
      <c r="AS22" s="50" t="s">
        <v>63</v>
      </c>
      <c r="AT22" s="50" t="s">
        <v>88</v>
      </c>
      <c r="AU22" s="50" t="s">
        <v>94</v>
      </c>
      <c r="AV22" s="50" t="s">
        <v>104</v>
      </c>
      <c r="AW22" s="50" t="s">
        <v>108</v>
      </c>
      <c r="AX22" s="50" t="s">
        <v>110</v>
      </c>
      <c r="AY22" s="50" t="s">
        <v>118</v>
      </c>
      <c r="AZ22" s="50" t="s">
        <v>124</v>
      </c>
      <c r="BA22" s="50" t="s">
        <v>134</v>
      </c>
      <c r="BB22" s="50" t="s">
        <v>176</v>
      </c>
      <c r="BC22" s="50" t="s">
        <v>176</v>
      </c>
      <c r="BD22" s="50" t="s">
        <v>189</v>
      </c>
      <c r="BE22" s="50" t="s">
        <v>188</v>
      </c>
      <c r="BF22" s="50" t="s">
        <v>58</v>
      </c>
      <c r="BG22" s="50" t="s">
        <v>63</v>
      </c>
      <c r="BH22" s="50" t="s">
        <v>88</v>
      </c>
      <c r="BI22" s="50" t="s">
        <v>94</v>
      </c>
      <c r="BJ22" s="50" t="s">
        <v>104</v>
      </c>
      <c r="BK22" s="50" t="s">
        <v>108</v>
      </c>
      <c r="BL22" s="50" t="s">
        <v>110</v>
      </c>
      <c r="BM22" s="50" t="s">
        <v>118</v>
      </c>
      <c r="BN22" s="50" t="s">
        <v>124</v>
      </c>
      <c r="BO22" s="50" t="s">
        <v>134</v>
      </c>
      <c r="BP22" s="50" t="s">
        <v>176</v>
      </c>
      <c r="BQ22" s="50" t="s">
        <v>176</v>
      </c>
      <c r="BR22" s="50" t="s">
        <v>189</v>
      </c>
      <c r="BS22" s="50" t="s">
        <v>188</v>
      </c>
      <c r="BT22" s="50" t="s">
        <v>58</v>
      </c>
      <c r="BU22" s="50" t="s">
        <v>63</v>
      </c>
      <c r="BV22" s="50" t="s">
        <v>88</v>
      </c>
      <c r="BW22" s="50" t="s">
        <v>94</v>
      </c>
      <c r="BX22" s="50" t="s">
        <v>104</v>
      </c>
      <c r="BY22" s="50" t="s">
        <v>108</v>
      </c>
      <c r="BZ22" s="50" t="s">
        <v>110</v>
      </c>
      <c r="CA22" s="50" t="s">
        <v>118</v>
      </c>
      <c r="CB22" s="50" t="s">
        <v>124</v>
      </c>
      <c r="CC22" s="50" t="s">
        <v>134</v>
      </c>
      <c r="CD22" s="50" t="s">
        <v>176</v>
      </c>
      <c r="CE22" s="50" t="s">
        <v>176</v>
      </c>
      <c r="CF22" s="50" t="s">
        <v>189</v>
      </c>
      <c r="CG22" s="50" t="s">
        <v>188</v>
      </c>
      <c r="CH22" s="50" t="s">
        <v>58</v>
      </c>
      <c r="CI22" s="50" t="s">
        <v>63</v>
      </c>
      <c r="CJ22" s="50" t="s">
        <v>88</v>
      </c>
      <c r="CK22" s="50" t="s">
        <v>94</v>
      </c>
      <c r="CL22" s="50" t="s">
        <v>104</v>
      </c>
      <c r="CM22" s="50" t="s">
        <v>108</v>
      </c>
      <c r="CN22" s="50" t="s">
        <v>110</v>
      </c>
      <c r="CO22" s="50" t="s">
        <v>118</v>
      </c>
      <c r="CP22" s="50" t="s">
        <v>124</v>
      </c>
      <c r="CQ22" s="50" t="s">
        <v>134</v>
      </c>
      <c r="CR22" s="50" t="s">
        <v>176</v>
      </c>
      <c r="CS22" s="50" t="s">
        <v>176</v>
      </c>
      <c r="CT22" s="50" t="s">
        <v>189</v>
      </c>
      <c r="CU22" s="50" t="s">
        <v>188</v>
      </c>
      <c r="CV22" s="50" t="s">
        <v>58</v>
      </c>
      <c r="CW22" s="50" t="s">
        <v>63</v>
      </c>
      <c r="CX22" s="50" t="s">
        <v>88</v>
      </c>
      <c r="CY22" s="50" t="s">
        <v>94</v>
      </c>
      <c r="CZ22" s="50" t="s">
        <v>104</v>
      </c>
      <c r="DA22" s="50" t="s">
        <v>108</v>
      </c>
      <c r="DB22" s="50" t="s">
        <v>110</v>
      </c>
      <c r="DC22" s="50" t="s">
        <v>118</v>
      </c>
      <c r="DD22" s="50" t="s">
        <v>124</v>
      </c>
      <c r="DE22" s="50" t="s">
        <v>134</v>
      </c>
      <c r="DF22" s="50" t="s">
        <v>176</v>
      </c>
      <c r="DG22" s="50" t="s">
        <v>176</v>
      </c>
      <c r="DH22" s="50" t="s">
        <v>189</v>
      </c>
      <c r="DI22" s="50" t="s">
        <v>188</v>
      </c>
      <c r="DJ22" s="50" t="s">
        <v>63</v>
      </c>
      <c r="DK22" s="50" t="s">
        <v>88</v>
      </c>
      <c r="DL22" s="50" t="s">
        <v>94</v>
      </c>
      <c r="DM22" s="50" t="s">
        <v>104</v>
      </c>
      <c r="DN22" s="50" t="s">
        <v>108</v>
      </c>
      <c r="DO22" s="50" t="s">
        <v>110</v>
      </c>
      <c r="DP22" s="50" t="s">
        <v>118</v>
      </c>
      <c r="DQ22" s="50" t="s">
        <v>124</v>
      </c>
      <c r="DR22" s="50" t="s">
        <v>134</v>
      </c>
      <c r="DS22" s="50" t="s">
        <v>176</v>
      </c>
      <c r="DT22" s="50" t="s">
        <v>176</v>
      </c>
      <c r="DU22" s="50" t="s">
        <v>189</v>
      </c>
      <c r="DV22" s="50" t="s">
        <v>188</v>
      </c>
      <c r="DW22" s="50" t="s">
        <v>63</v>
      </c>
      <c r="DX22" s="50" t="s">
        <v>88</v>
      </c>
      <c r="DY22" s="50" t="s">
        <v>94</v>
      </c>
      <c r="DZ22" s="50" t="s">
        <v>104</v>
      </c>
      <c r="EA22" s="50" t="s">
        <v>108</v>
      </c>
      <c r="EB22" s="50" t="s">
        <v>110</v>
      </c>
      <c r="EC22" s="50" t="s">
        <v>118</v>
      </c>
      <c r="ED22" s="50" t="s">
        <v>124</v>
      </c>
      <c r="EE22" s="50" t="s">
        <v>134</v>
      </c>
      <c r="EF22" s="50" t="s">
        <v>176</v>
      </c>
      <c r="EG22" s="50" t="s">
        <v>176</v>
      </c>
      <c r="EH22" s="50" t="s">
        <v>189</v>
      </c>
      <c r="EI22" s="50" t="s">
        <v>188</v>
      </c>
      <c r="EJ22" s="50" t="s">
        <v>63</v>
      </c>
      <c r="EK22" s="50" t="s">
        <v>88</v>
      </c>
      <c r="EL22" s="50" t="s">
        <v>94</v>
      </c>
      <c r="EM22" s="50" t="s">
        <v>104</v>
      </c>
      <c r="EN22" s="50" t="s">
        <v>108</v>
      </c>
      <c r="EO22" s="50" t="s">
        <v>110</v>
      </c>
      <c r="EP22" s="50" t="s">
        <v>118</v>
      </c>
      <c r="EQ22" s="50" t="s">
        <v>124</v>
      </c>
      <c r="ER22" s="50" t="s">
        <v>134</v>
      </c>
      <c r="ES22" s="50" t="s">
        <v>176</v>
      </c>
      <c r="ET22" s="50" t="s">
        <v>176</v>
      </c>
      <c r="EU22" s="50" t="s">
        <v>189</v>
      </c>
      <c r="EV22" s="50" t="s">
        <v>188</v>
      </c>
      <c r="EW22" s="50" t="s">
        <v>63</v>
      </c>
      <c r="EX22" s="50" t="s">
        <v>88</v>
      </c>
      <c r="EY22" s="50" t="s">
        <v>94</v>
      </c>
      <c r="EZ22" s="50" t="s">
        <v>104</v>
      </c>
      <c r="FA22" s="50" t="s">
        <v>108</v>
      </c>
      <c r="FB22" s="50" t="s">
        <v>110</v>
      </c>
      <c r="FC22" s="50" t="s">
        <v>118</v>
      </c>
      <c r="FD22" s="50" t="s">
        <v>124</v>
      </c>
      <c r="FE22" s="50" t="s">
        <v>134</v>
      </c>
      <c r="FF22" s="50" t="s">
        <v>176</v>
      </c>
      <c r="FG22" s="50" t="s">
        <v>176</v>
      </c>
      <c r="FH22" s="50" t="s">
        <v>189</v>
      </c>
      <c r="FI22" s="50" t="s">
        <v>188</v>
      </c>
      <c r="FJ22" s="50" t="s">
        <v>58</v>
      </c>
      <c r="FK22" s="50" t="s">
        <v>63</v>
      </c>
      <c r="FL22" s="50" t="s">
        <v>88</v>
      </c>
      <c r="FM22" s="50" t="s">
        <v>94</v>
      </c>
      <c r="FN22" s="50" t="s">
        <v>104</v>
      </c>
      <c r="FO22" s="50" t="s">
        <v>108</v>
      </c>
      <c r="FP22" s="50" t="s">
        <v>110</v>
      </c>
      <c r="FQ22" s="50" t="s">
        <v>118</v>
      </c>
      <c r="FR22" s="50" t="s">
        <v>124</v>
      </c>
      <c r="FS22" s="50" t="s">
        <v>134</v>
      </c>
      <c r="FT22" s="50" t="s">
        <v>176</v>
      </c>
      <c r="FU22" s="50" t="s">
        <v>176</v>
      </c>
      <c r="FV22" s="50" t="s">
        <v>189</v>
      </c>
      <c r="FW22" s="50" t="s">
        <v>188</v>
      </c>
      <c r="FX22" s="50" t="s">
        <v>63</v>
      </c>
      <c r="FY22" s="50" t="s">
        <v>88</v>
      </c>
      <c r="FZ22" s="50" t="s">
        <v>94</v>
      </c>
      <c r="GA22" s="50" t="s">
        <v>104</v>
      </c>
      <c r="GB22" s="50" t="s">
        <v>108</v>
      </c>
      <c r="GC22" s="50" t="s">
        <v>110</v>
      </c>
      <c r="GD22" s="50" t="s">
        <v>118</v>
      </c>
      <c r="GE22" s="50" t="s">
        <v>118</v>
      </c>
      <c r="GF22" s="50" t="s">
        <v>134</v>
      </c>
      <c r="GG22" s="50" t="s">
        <v>176</v>
      </c>
      <c r="GH22" s="50" t="s">
        <v>176</v>
      </c>
      <c r="GI22" s="50" t="s">
        <v>189</v>
      </c>
      <c r="GJ22" s="50" t="s">
        <v>188</v>
      </c>
      <c r="GK22" s="50" t="s">
        <v>63</v>
      </c>
      <c r="GL22" s="50" t="s">
        <v>88</v>
      </c>
      <c r="GM22" s="50" t="s">
        <v>94</v>
      </c>
      <c r="GN22" s="50" t="s">
        <v>104</v>
      </c>
      <c r="GO22" s="50" t="s">
        <v>108</v>
      </c>
      <c r="GP22" s="50" t="s">
        <v>110</v>
      </c>
      <c r="GQ22" s="50" t="s">
        <v>118</v>
      </c>
      <c r="GR22" s="50" t="s">
        <v>124</v>
      </c>
      <c r="GS22" s="50" t="s">
        <v>134</v>
      </c>
      <c r="GT22" s="50" t="s">
        <v>176</v>
      </c>
      <c r="GU22" s="50" t="s">
        <v>176</v>
      </c>
      <c r="GV22" s="50" t="s">
        <v>189</v>
      </c>
      <c r="GW22" s="50" t="s">
        <v>188</v>
      </c>
    </row>
    <row r="24" spans="1:205">
      <c r="A24" s="180" t="s">
        <v>121</v>
      </c>
    </row>
    <row r="29" spans="1:205">
      <c r="G29" s="151"/>
      <c r="H29" s="151"/>
      <c r="I29" s="151"/>
      <c r="AM29" s="151"/>
      <c r="FE29" s="151"/>
      <c r="FS29" s="151"/>
      <c r="GF29" s="151"/>
      <c r="GS29" s="151"/>
    </row>
  </sheetData>
  <phoneticPr fontId="5" type="noConversion"/>
  <pageMargins left="0.75" right="0.75" top="1" bottom="1" header="0.5" footer="0.5"/>
  <pageSetup orientation="portrait" r:id="rId1"/>
  <headerFooter alignWithMargins="0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DC24"/>
  <sheetViews>
    <sheetView zoomScale="90" zoomScaleNormal="90" workbookViewId="0">
      <pane xSplit="1" ySplit="3" topLeftCell="B5" activePane="bottomRight" state="frozen"/>
      <selection activeCell="L23" sqref="L23"/>
      <selection pane="topRight" activeCell="L23" sqref="L23"/>
      <selection pane="bottomLeft" activeCell="L23" sqref="L23"/>
      <selection pane="bottomRight" activeCell="DA3" sqref="DA3"/>
    </sheetView>
  </sheetViews>
  <sheetFormatPr defaultRowHeight="12.75"/>
  <cols>
    <col min="1" max="1" width="10.6640625" style="14" customWidth="1"/>
    <col min="2" max="2" width="11.5546875" style="14" customWidth="1"/>
    <col min="3" max="6" width="11.5546875" style="15" customWidth="1"/>
    <col min="7" max="12" width="11.5546875" style="148" customWidth="1"/>
    <col min="13" max="15" width="12.5546875" style="149" customWidth="1"/>
    <col min="16" max="23" width="11.5546875" style="15" customWidth="1"/>
    <col min="24" max="24" width="11.5546875" style="149" customWidth="1"/>
    <col min="25" max="25" width="10.44140625" style="149" customWidth="1"/>
    <col min="26" max="28" width="12.5546875" style="149" customWidth="1"/>
    <col min="29" max="36" width="11.5546875" style="15" customWidth="1"/>
    <col min="37" max="37" width="11.5546875" style="148" customWidth="1"/>
    <col min="38" max="38" width="11.33203125" style="149" customWidth="1"/>
    <col min="39" max="41" width="12.5546875" style="149" customWidth="1"/>
    <col min="42" max="49" width="11.5546875" style="15" customWidth="1"/>
    <col min="50" max="50" width="11.5546875" style="149" customWidth="1"/>
    <col min="51" max="51" width="10.44140625" style="149" customWidth="1"/>
    <col min="52" max="54" width="12.5546875" style="149" customWidth="1"/>
    <col min="55" max="56" width="11.5546875" style="14" customWidth="1"/>
    <col min="57" max="62" width="11.5546875" style="15" customWidth="1"/>
    <col min="63" max="63" width="11.5546875" style="148" customWidth="1"/>
    <col min="64" max="64" width="10.44140625" style="149" customWidth="1"/>
    <col min="65" max="67" width="12.5546875" style="149" customWidth="1"/>
    <col min="68" max="72" width="11.5546875" style="15" customWidth="1"/>
    <col min="73" max="77" width="11.5546875" style="148" customWidth="1"/>
    <col min="78" max="78" width="10.44140625" style="149" customWidth="1"/>
    <col min="79" max="81" width="12.5546875" style="149" customWidth="1"/>
    <col min="82" max="86" width="11.5546875" style="15" customWidth="1"/>
    <col min="87" max="90" width="11.5546875" style="148" customWidth="1"/>
    <col min="91" max="91" width="10.44140625" style="149" customWidth="1"/>
    <col min="92" max="94" width="12.5546875" style="149" customWidth="1"/>
    <col min="95" max="99" width="11.5546875" style="15" customWidth="1"/>
    <col min="100" max="100" width="11.5546875" style="148" customWidth="1"/>
    <col min="101" max="102" width="11.5546875" style="15" customWidth="1"/>
    <col min="103" max="103" width="11.5546875" style="148" customWidth="1"/>
    <col min="104" max="104" width="10.44140625" style="149" customWidth="1"/>
    <col min="105" max="105" width="12.5546875" style="149" customWidth="1"/>
    <col min="106" max="107" width="11.5546875" style="15" customWidth="1"/>
    <col min="108" max="16384" width="8.88671875" style="15"/>
  </cols>
  <sheetData>
    <row r="1" spans="1:107" s="237" customFormat="1">
      <c r="A1" s="227"/>
      <c r="B1" s="57" t="s">
        <v>26</v>
      </c>
      <c r="C1" s="325"/>
      <c r="D1" s="325"/>
      <c r="E1" s="325"/>
      <c r="F1" s="325"/>
      <c r="G1" s="326"/>
      <c r="H1" s="326"/>
      <c r="I1" s="326"/>
      <c r="J1" s="326"/>
      <c r="K1" s="326"/>
      <c r="L1" s="326"/>
      <c r="M1" s="230"/>
      <c r="N1" s="230"/>
      <c r="O1" s="230"/>
      <c r="P1" s="93"/>
      <c r="Q1" s="93"/>
      <c r="R1" s="325"/>
      <c r="S1" s="325"/>
      <c r="T1" s="325"/>
      <c r="U1" s="325"/>
      <c r="V1" s="325"/>
      <c r="W1" s="325"/>
      <c r="X1" s="326"/>
      <c r="Y1" s="230"/>
      <c r="Z1" s="230"/>
      <c r="AA1" s="230"/>
      <c r="AB1" s="230"/>
      <c r="AC1" s="93"/>
      <c r="AD1" s="93"/>
      <c r="AE1" s="325"/>
      <c r="AF1" s="325"/>
      <c r="AG1" s="325"/>
      <c r="AH1" s="325"/>
      <c r="AI1" s="325"/>
      <c r="AJ1" s="325"/>
      <c r="AK1" s="326"/>
      <c r="AL1" s="230"/>
      <c r="AM1" s="230"/>
      <c r="AN1" s="230"/>
      <c r="AO1" s="230"/>
      <c r="AP1" s="93"/>
      <c r="AQ1" s="93"/>
      <c r="AR1" s="325"/>
      <c r="AS1" s="325"/>
      <c r="AT1" s="325"/>
      <c r="AU1" s="325"/>
      <c r="AV1" s="325"/>
      <c r="AW1" s="325"/>
      <c r="AX1" s="326"/>
      <c r="AY1" s="230"/>
      <c r="AZ1" s="230"/>
      <c r="BA1" s="230"/>
      <c r="BB1" s="230"/>
      <c r="BC1" s="93"/>
      <c r="BD1" s="93"/>
      <c r="BE1" s="325"/>
      <c r="BF1" s="325"/>
      <c r="BG1" s="325"/>
      <c r="BH1" s="325"/>
      <c r="BI1" s="325"/>
      <c r="BJ1" s="325"/>
      <c r="BK1" s="326"/>
      <c r="BL1" s="230"/>
      <c r="BM1" s="230"/>
      <c r="BN1" s="230"/>
      <c r="BO1" s="230"/>
      <c r="BP1" s="93"/>
      <c r="BQ1" s="325"/>
      <c r="BR1" s="93"/>
      <c r="BS1" s="325"/>
      <c r="BT1" s="325"/>
      <c r="BU1" s="326"/>
      <c r="BV1" s="326"/>
      <c r="BW1" s="326"/>
      <c r="BX1" s="326"/>
      <c r="BY1" s="326"/>
      <c r="BZ1" s="230"/>
      <c r="CA1" s="230"/>
      <c r="CB1" s="230"/>
      <c r="CC1" s="230"/>
      <c r="CD1" s="93"/>
      <c r="CE1" s="93"/>
      <c r="CF1" s="325"/>
      <c r="CG1" s="325"/>
      <c r="CH1" s="325"/>
      <c r="CI1" s="326"/>
      <c r="CJ1" s="326"/>
      <c r="CK1" s="326"/>
      <c r="CL1" s="326"/>
      <c r="CM1" s="230"/>
      <c r="CN1" s="230"/>
      <c r="CO1" s="230"/>
      <c r="CP1" s="230"/>
      <c r="CQ1" s="93"/>
      <c r="CR1" s="93"/>
      <c r="CS1" s="325"/>
      <c r="CT1" s="325"/>
      <c r="CU1" s="325"/>
      <c r="CV1" s="326"/>
      <c r="CW1" s="326"/>
      <c r="CX1" s="326"/>
      <c r="CY1" s="326"/>
      <c r="CZ1" s="230"/>
      <c r="DA1" s="230"/>
    </row>
    <row r="2" spans="1:107" s="237" customFormat="1">
      <c r="A2" s="227"/>
      <c r="B2" s="287" t="s">
        <v>25</v>
      </c>
      <c r="C2" s="93"/>
      <c r="D2" s="93"/>
      <c r="E2" s="93"/>
      <c r="F2" s="93"/>
      <c r="G2" s="245"/>
      <c r="H2" s="245"/>
      <c r="I2" s="245"/>
      <c r="J2" s="245"/>
      <c r="K2" s="245"/>
      <c r="L2" s="245"/>
      <c r="M2" s="245"/>
      <c r="N2" s="245"/>
      <c r="O2" s="245"/>
      <c r="P2" s="285" t="s">
        <v>33</v>
      </c>
      <c r="Q2" s="285"/>
      <c r="R2" s="93"/>
      <c r="S2" s="93"/>
      <c r="T2" s="93"/>
      <c r="U2" s="93"/>
      <c r="V2" s="93"/>
      <c r="W2" s="93"/>
      <c r="X2" s="245"/>
      <c r="Y2" s="245"/>
      <c r="Z2" s="245"/>
      <c r="AA2" s="245"/>
      <c r="AB2" s="245"/>
      <c r="AC2" s="285" t="s">
        <v>21</v>
      </c>
      <c r="AD2" s="287"/>
      <c r="AE2" s="93"/>
      <c r="AF2" s="93"/>
      <c r="AG2" s="93"/>
      <c r="AH2" s="93"/>
      <c r="AI2" s="93"/>
      <c r="AJ2" s="93"/>
      <c r="AK2" s="245"/>
      <c r="AL2" s="245"/>
      <c r="AM2" s="245"/>
      <c r="AN2" s="245"/>
      <c r="AO2" s="245"/>
      <c r="AP2" s="285" t="s">
        <v>34</v>
      </c>
      <c r="AQ2" s="287"/>
      <c r="AR2" s="93"/>
      <c r="AS2" s="93"/>
      <c r="AT2" s="93"/>
      <c r="AU2" s="93"/>
      <c r="AV2" s="93"/>
      <c r="AW2" s="93"/>
      <c r="AX2" s="245"/>
      <c r="AY2" s="245"/>
      <c r="AZ2" s="245"/>
      <c r="BA2" s="245"/>
      <c r="BB2" s="245"/>
      <c r="BC2" s="285" t="s">
        <v>35</v>
      </c>
      <c r="BD2" s="287"/>
      <c r="BE2" s="93"/>
      <c r="BF2" s="93"/>
      <c r="BG2" s="93"/>
      <c r="BH2" s="93"/>
      <c r="BI2" s="93"/>
      <c r="BJ2" s="93"/>
      <c r="BK2" s="245"/>
      <c r="BL2" s="245"/>
      <c r="BM2" s="245"/>
      <c r="BN2" s="245"/>
      <c r="BO2" s="245"/>
      <c r="BP2" s="286" t="s">
        <v>54</v>
      </c>
      <c r="BQ2" s="287"/>
      <c r="BR2" s="287"/>
      <c r="BS2" s="93"/>
      <c r="BT2" s="93"/>
      <c r="BU2" s="245"/>
      <c r="BV2" s="245"/>
      <c r="BW2" s="245"/>
      <c r="BX2" s="245"/>
      <c r="BY2" s="245"/>
      <c r="BZ2" s="245"/>
      <c r="CA2" s="245"/>
      <c r="CB2" s="245"/>
      <c r="CC2" s="245"/>
      <c r="CD2" s="285" t="s">
        <v>55</v>
      </c>
      <c r="CE2" s="287"/>
      <c r="CF2" s="93"/>
      <c r="CG2" s="93"/>
      <c r="CH2" s="93"/>
      <c r="CI2" s="245"/>
      <c r="CJ2" s="245"/>
      <c r="CK2" s="245"/>
      <c r="CL2" s="245"/>
      <c r="CM2" s="245"/>
      <c r="CN2" s="245"/>
      <c r="CO2" s="245"/>
      <c r="CP2" s="245"/>
      <c r="CQ2" s="285" t="s">
        <v>56</v>
      </c>
      <c r="CR2" s="287"/>
      <c r="CS2" s="93"/>
      <c r="CT2" s="93"/>
      <c r="CU2" s="93"/>
      <c r="CV2" s="245"/>
      <c r="CW2" s="245"/>
      <c r="CX2" s="245"/>
      <c r="CY2" s="245"/>
      <c r="CZ2" s="245"/>
      <c r="DA2" s="245"/>
    </row>
    <row r="3" spans="1:107" s="237" customFormat="1">
      <c r="A3" s="93"/>
      <c r="B3" s="258" t="s">
        <v>22</v>
      </c>
      <c r="C3" s="232" t="s">
        <v>23</v>
      </c>
      <c r="D3" s="258" t="s">
        <v>62</v>
      </c>
      <c r="E3" s="258" t="s">
        <v>87</v>
      </c>
      <c r="F3" s="258" t="s">
        <v>93</v>
      </c>
      <c r="G3" s="252" t="s">
        <v>103</v>
      </c>
      <c r="H3" s="252" t="s">
        <v>107</v>
      </c>
      <c r="I3" s="252" t="s">
        <v>109</v>
      </c>
      <c r="J3" s="252" t="s">
        <v>115</v>
      </c>
      <c r="K3" s="252" t="s">
        <v>122</v>
      </c>
      <c r="L3" s="252" t="s">
        <v>132</v>
      </c>
      <c r="M3" s="710" t="s">
        <v>159</v>
      </c>
      <c r="N3" s="710" t="s">
        <v>178</v>
      </c>
      <c r="O3" s="710" t="s">
        <v>179</v>
      </c>
      <c r="P3" s="256" t="s">
        <v>23</v>
      </c>
      <c r="Q3" s="258" t="s">
        <v>62</v>
      </c>
      <c r="R3" s="258" t="s">
        <v>87</v>
      </c>
      <c r="S3" s="258" t="s">
        <v>93</v>
      </c>
      <c r="T3" s="258" t="s">
        <v>103</v>
      </c>
      <c r="U3" s="252" t="s">
        <v>107</v>
      </c>
      <c r="V3" s="252" t="s">
        <v>109</v>
      </c>
      <c r="W3" s="252" t="s">
        <v>115</v>
      </c>
      <c r="X3" s="252" t="s">
        <v>122</v>
      </c>
      <c r="Y3" s="524" t="s">
        <v>132</v>
      </c>
      <c r="Z3" s="710" t="s">
        <v>159</v>
      </c>
      <c r="AA3" s="710" t="s">
        <v>178</v>
      </c>
      <c r="AB3" s="710" t="s">
        <v>179</v>
      </c>
      <c r="AC3" s="256" t="s">
        <v>23</v>
      </c>
      <c r="AD3" s="258" t="s">
        <v>62</v>
      </c>
      <c r="AE3" s="258" t="s">
        <v>87</v>
      </c>
      <c r="AF3" s="258" t="s">
        <v>93</v>
      </c>
      <c r="AG3" s="258" t="s">
        <v>103</v>
      </c>
      <c r="AH3" s="252" t="s">
        <v>107</v>
      </c>
      <c r="AI3" s="252" t="s">
        <v>109</v>
      </c>
      <c r="AJ3" s="252" t="s">
        <v>115</v>
      </c>
      <c r="AK3" s="252" t="s">
        <v>122</v>
      </c>
      <c r="AL3" s="524" t="s">
        <v>132</v>
      </c>
      <c r="AM3" s="710" t="s">
        <v>159</v>
      </c>
      <c r="AN3" s="710" t="s">
        <v>178</v>
      </c>
      <c r="AO3" s="710" t="s">
        <v>179</v>
      </c>
      <c r="AP3" s="256" t="s">
        <v>23</v>
      </c>
      <c r="AQ3" s="258" t="s">
        <v>62</v>
      </c>
      <c r="AR3" s="258" t="s">
        <v>87</v>
      </c>
      <c r="AS3" s="258" t="s">
        <v>93</v>
      </c>
      <c r="AT3" s="258" t="s">
        <v>103</v>
      </c>
      <c r="AU3" s="252" t="s">
        <v>107</v>
      </c>
      <c r="AV3" s="252" t="s">
        <v>109</v>
      </c>
      <c r="AW3" s="252" t="s">
        <v>115</v>
      </c>
      <c r="AX3" s="252" t="s">
        <v>122</v>
      </c>
      <c r="AY3" s="524" t="s">
        <v>132</v>
      </c>
      <c r="AZ3" s="710" t="s">
        <v>159</v>
      </c>
      <c r="BA3" s="710" t="s">
        <v>178</v>
      </c>
      <c r="BB3" s="710" t="s">
        <v>179</v>
      </c>
      <c r="BC3" s="256" t="s">
        <v>23</v>
      </c>
      <c r="BD3" s="258" t="s">
        <v>62</v>
      </c>
      <c r="BE3" s="258" t="s">
        <v>87</v>
      </c>
      <c r="BF3" s="258" t="s">
        <v>93</v>
      </c>
      <c r="BG3" s="258" t="s">
        <v>103</v>
      </c>
      <c r="BH3" s="252" t="s">
        <v>107</v>
      </c>
      <c r="BI3" s="252" t="s">
        <v>109</v>
      </c>
      <c r="BJ3" s="252" t="s">
        <v>115</v>
      </c>
      <c r="BK3" s="252" t="s">
        <v>122</v>
      </c>
      <c r="BL3" s="524" t="s">
        <v>132</v>
      </c>
      <c r="BM3" s="710" t="s">
        <v>159</v>
      </c>
      <c r="BN3" s="710" t="s">
        <v>178</v>
      </c>
      <c r="BO3" s="710" t="s">
        <v>179</v>
      </c>
      <c r="BP3" s="327" t="s">
        <v>22</v>
      </c>
      <c r="BQ3" s="232" t="s">
        <v>23</v>
      </c>
      <c r="BR3" s="258" t="s">
        <v>62</v>
      </c>
      <c r="BS3" s="258" t="s">
        <v>87</v>
      </c>
      <c r="BT3" s="258" t="s">
        <v>93</v>
      </c>
      <c r="BU3" s="252" t="s">
        <v>103</v>
      </c>
      <c r="BV3" s="252" t="s">
        <v>107</v>
      </c>
      <c r="BW3" s="252" t="s">
        <v>109</v>
      </c>
      <c r="BX3" s="252" t="s">
        <v>115</v>
      </c>
      <c r="BY3" s="252" t="s">
        <v>122</v>
      </c>
      <c r="BZ3" s="524" t="s">
        <v>132</v>
      </c>
      <c r="CA3" s="710" t="s">
        <v>159</v>
      </c>
      <c r="CB3" s="710" t="s">
        <v>178</v>
      </c>
      <c r="CC3" s="710" t="s">
        <v>179</v>
      </c>
      <c r="CD3" s="256" t="s">
        <v>23</v>
      </c>
      <c r="CE3" s="258" t="s">
        <v>62</v>
      </c>
      <c r="CF3" s="258" t="s">
        <v>87</v>
      </c>
      <c r="CG3" s="258" t="s">
        <v>93</v>
      </c>
      <c r="CH3" s="258" t="s">
        <v>103</v>
      </c>
      <c r="CI3" s="252" t="s">
        <v>107</v>
      </c>
      <c r="CJ3" s="252" t="s">
        <v>109</v>
      </c>
      <c r="CK3" s="252" t="s">
        <v>115</v>
      </c>
      <c r="CL3" s="252" t="s">
        <v>122</v>
      </c>
      <c r="CM3" s="524" t="s">
        <v>132</v>
      </c>
      <c r="CN3" s="710" t="s">
        <v>159</v>
      </c>
      <c r="CO3" s="710" t="s">
        <v>178</v>
      </c>
      <c r="CP3" s="710" t="s">
        <v>179</v>
      </c>
      <c r="CQ3" s="256" t="s">
        <v>23</v>
      </c>
      <c r="CR3" s="258" t="s">
        <v>62</v>
      </c>
      <c r="CS3" s="258" t="s">
        <v>87</v>
      </c>
      <c r="CT3" s="258" t="s">
        <v>93</v>
      </c>
      <c r="CU3" s="258" t="s">
        <v>103</v>
      </c>
      <c r="CV3" s="252" t="s">
        <v>107</v>
      </c>
      <c r="CW3" s="252" t="s">
        <v>109</v>
      </c>
      <c r="CX3" s="252" t="s">
        <v>115</v>
      </c>
      <c r="CY3" s="252" t="s">
        <v>122</v>
      </c>
      <c r="CZ3" s="524" t="s">
        <v>132</v>
      </c>
      <c r="DA3" s="710" t="s">
        <v>159</v>
      </c>
      <c r="DB3" s="718" t="s">
        <v>178</v>
      </c>
      <c r="DC3" s="718" t="s">
        <v>179</v>
      </c>
    </row>
    <row r="4" spans="1:107" s="351" customFormat="1">
      <c r="A4" s="344" t="s">
        <v>20</v>
      </c>
      <c r="B4" s="345">
        <f>SUM(B6:B21)</f>
        <v>861823165</v>
      </c>
      <c r="C4" s="345">
        <f t="shared" ref="C4:CV4" si="0">SUM(C6:C21)</f>
        <v>935944076</v>
      </c>
      <c r="D4" s="345">
        <f t="shared" si="0"/>
        <v>1052270295</v>
      </c>
      <c r="E4" s="345">
        <f t="shared" si="0"/>
        <v>1157138647.6900001</v>
      </c>
      <c r="F4" s="345">
        <f t="shared" si="0"/>
        <v>1284966434.3199999</v>
      </c>
      <c r="G4" s="345">
        <f t="shared" si="0"/>
        <v>1373201964.1800001</v>
      </c>
      <c r="H4" s="345">
        <f t="shared" si="0"/>
        <v>1539857814.0999999</v>
      </c>
      <c r="I4" s="345">
        <f t="shared" si="0"/>
        <v>1717448820.6100001</v>
      </c>
      <c r="J4" s="345">
        <f>SUM(J6:J21)</f>
        <v>1943869463.3</v>
      </c>
      <c r="K4" s="345">
        <f>SUM(K6:K21)</f>
        <v>2057214416.6399999</v>
      </c>
      <c r="L4" s="345">
        <f>SUM(L6:L21)</f>
        <v>2092067972.5899999</v>
      </c>
      <c r="M4" s="345">
        <f>SUM(M6:M21)</f>
        <v>2039562253.99</v>
      </c>
      <c r="N4" s="345">
        <f t="shared" ref="N4:O4" si="1">SUM(N6:N21)</f>
        <v>2189029356</v>
      </c>
      <c r="O4" s="345">
        <f t="shared" si="1"/>
        <v>2294981528</v>
      </c>
      <c r="P4" s="346">
        <f t="shared" si="0"/>
        <v>154000</v>
      </c>
      <c r="Q4" s="345">
        <f t="shared" si="0"/>
        <v>725870</v>
      </c>
      <c r="R4" s="345">
        <f t="shared" si="0"/>
        <v>4545892</v>
      </c>
      <c r="S4" s="345">
        <f t="shared" si="0"/>
        <v>4847364</v>
      </c>
      <c r="T4" s="345">
        <f t="shared" si="0"/>
        <v>5166260</v>
      </c>
      <c r="U4" s="345">
        <f t="shared" si="0"/>
        <v>5568806</v>
      </c>
      <c r="V4" s="347">
        <f t="shared" si="0"/>
        <v>0</v>
      </c>
      <c r="W4" s="347">
        <f t="shared" si="0"/>
        <v>67389863</v>
      </c>
      <c r="X4" s="345">
        <f t="shared" ref="X4:AB4" si="2">SUM(X6:X21)</f>
        <v>74414455</v>
      </c>
      <c r="Y4" s="345">
        <f t="shared" si="2"/>
        <v>76765608</v>
      </c>
      <c r="Z4" s="345">
        <f t="shared" si="2"/>
        <v>77703991</v>
      </c>
      <c r="AA4" s="345">
        <f t="shared" si="2"/>
        <v>81808184</v>
      </c>
      <c r="AB4" s="345">
        <f t="shared" si="2"/>
        <v>82874960</v>
      </c>
      <c r="AC4" s="346">
        <f t="shared" si="0"/>
        <v>489914311</v>
      </c>
      <c r="AD4" s="345">
        <f t="shared" si="0"/>
        <v>616219614</v>
      </c>
      <c r="AE4" s="345">
        <f t="shared" si="0"/>
        <v>687402101</v>
      </c>
      <c r="AF4" s="345">
        <f t="shared" si="0"/>
        <v>770631586.38</v>
      </c>
      <c r="AG4" s="345">
        <f t="shared" si="0"/>
        <v>834367614.73000002</v>
      </c>
      <c r="AH4" s="345">
        <f t="shared" si="0"/>
        <v>941106041.39999998</v>
      </c>
      <c r="AI4" s="345">
        <f t="shared" si="0"/>
        <v>1052298823</v>
      </c>
      <c r="AJ4" s="345">
        <f t="shared" si="0"/>
        <v>1156867054</v>
      </c>
      <c r="AK4" s="345">
        <f t="shared" ref="AK4:AO4" si="3">SUM(AK6:AK21)</f>
        <v>1217308463.3800001</v>
      </c>
      <c r="AL4" s="345">
        <f t="shared" si="3"/>
        <v>1320983567.6900001</v>
      </c>
      <c r="AM4" s="345">
        <f t="shared" si="3"/>
        <v>1264328417</v>
      </c>
      <c r="AN4" s="345">
        <f t="shared" si="3"/>
        <v>1381895741</v>
      </c>
      <c r="AO4" s="345">
        <f t="shared" si="3"/>
        <v>1432087308</v>
      </c>
      <c r="AP4" s="346">
        <f t="shared" si="0"/>
        <v>168946978</v>
      </c>
      <c r="AQ4" s="345">
        <f t="shared" si="0"/>
        <v>234121945</v>
      </c>
      <c r="AR4" s="345">
        <f t="shared" si="0"/>
        <v>253709484.28999999</v>
      </c>
      <c r="AS4" s="345">
        <f t="shared" si="0"/>
        <v>272368570.43000001</v>
      </c>
      <c r="AT4" s="345">
        <f t="shared" si="0"/>
        <v>285356985.90999997</v>
      </c>
      <c r="AU4" s="345">
        <f t="shared" si="0"/>
        <v>329155778.00999999</v>
      </c>
      <c r="AV4" s="345">
        <f t="shared" si="0"/>
        <v>352517457.82999998</v>
      </c>
      <c r="AW4" s="345">
        <f t="shared" si="0"/>
        <v>369910325.30000001</v>
      </c>
      <c r="AX4" s="345">
        <f t="shared" ref="AX4:BB4" si="4">SUM(AX6:AX21)</f>
        <v>372237967.32999998</v>
      </c>
      <c r="AY4" s="345">
        <f t="shared" si="4"/>
        <v>309097909.84000003</v>
      </c>
      <c r="AZ4" s="345">
        <f t="shared" si="4"/>
        <v>300477318</v>
      </c>
      <c r="BA4" s="345">
        <f t="shared" si="4"/>
        <v>319305512</v>
      </c>
      <c r="BB4" s="345">
        <f t="shared" si="4"/>
        <v>324723085</v>
      </c>
      <c r="BC4" s="346">
        <f t="shared" si="0"/>
        <v>50276097</v>
      </c>
      <c r="BD4" s="345">
        <f t="shared" si="0"/>
        <v>76884005</v>
      </c>
      <c r="BE4" s="345">
        <f t="shared" si="0"/>
        <v>79153120.400000006</v>
      </c>
      <c r="BF4" s="345">
        <f t="shared" si="0"/>
        <v>77076636.50999999</v>
      </c>
      <c r="BG4" s="345">
        <f t="shared" si="0"/>
        <v>81429011.539999992</v>
      </c>
      <c r="BH4" s="345">
        <f t="shared" si="0"/>
        <v>74870462.689999998</v>
      </c>
      <c r="BI4" s="345">
        <f t="shared" si="0"/>
        <v>78809407.780000001</v>
      </c>
      <c r="BJ4" s="345">
        <f t="shared" si="0"/>
        <v>86733524</v>
      </c>
      <c r="BK4" s="345">
        <f t="shared" ref="BK4:BO4" si="5">SUM(BK6:BK21)</f>
        <v>88576641.930000007</v>
      </c>
      <c r="BL4" s="345">
        <f t="shared" si="5"/>
        <v>84891356.060000002</v>
      </c>
      <c r="BM4" s="345">
        <f t="shared" si="5"/>
        <v>88051277.99000001</v>
      </c>
      <c r="BN4" s="345">
        <f t="shared" si="5"/>
        <v>94909610</v>
      </c>
      <c r="BO4" s="345">
        <f t="shared" si="5"/>
        <v>99311788</v>
      </c>
      <c r="BP4" s="348">
        <f t="shared" si="0"/>
        <v>6704231</v>
      </c>
      <c r="BQ4" s="345">
        <f t="shared" si="0"/>
        <v>64000</v>
      </c>
      <c r="BR4" s="345">
        <f t="shared" si="0"/>
        <v>58000</v>
      </c>
      <c r="BS4" s="345">
        <f t="shared" si="0"/>
        <v>48400</v>
      </c>
      <c r="BT4" s="345">
        <f t="shared" si="0"/>
        <v>0</v>
      </c>
      <c r="BU4" s="345">
        <f t="shared" si="0"/>
        <v>0</v>
      </c>
      <c r="BV4" s="345">
        <f t="shared" si="0"/>
        <v>0</v>
      </c>
      <c r="BW4" s="345">
        <f t="shared" si="0"/>
        <v>0</v>
      </c>
      <c r="BX4" s="345">
        <f t="shared" si="0"/>
        <v>0</v>
      </c>
      <c r="BY4" s="345">
        <f t="shared" ref="BY4:CC4" si="6">SUM(BY6:BY21)</f>
        <v>0</v>
      </c>
      <c r="BZ4" s="345">
        <f t="shared" si="6"/>
        <v>0</v>
      </c>
      <c r="CA4" s="345">
        <f t="shared" si="6"/>
        <v>0</v>
      </c>
      <c r="CB4" s="345">
        <f t="shared" si="6"/>
        <v>0</v>
      </c>
      <c r="CC4" s="345">
        <f t="shared" si="6"/>
        <v>3000</v>
      </c>
      <c r="CD4" s="346">
        <f t="shared" si="0"/>
        <v>64000</v>
      </c>
      <c r="CE4" s="349">
        <f t="shared" si="0"/>
        <v>58000</v>
      </c>
      <c r="CF4" s="349">
        <f t="shared" si="0"/>
        <v>48400</v>
      </c>
      <c r="CG4" s="349">
        <f t="shared" si="0"/>
        <v>0</v>
      </c>
      <c r="CH4" s="345">
        <f t="shared" si="0"/>
        <v>0</v>
      </c>
      <c r="CI4" s="345">
        <f t="shared" si="0"/>
        <v>0</v>
      </c>
      <c r="CJ4" s="345">
        <f t="shared" si="0"/>
        <v>0</v>
      </c>
      <c r="CK4" s="345">
        <f t="shared" si="0"/>
        <v>0</v>
      </c>
      <c r="CL4" s="345">
        <f t="shared" ref="CL4:CM4" si="7">SUM(CL6:CL21)</f>
        <v>0</v>
      </c>
      <c r="CM4" s="345">
        <f t="shared" si="7"/>
        <v>0</v>
      </c>
      <c r="CN4" s="345">
        <f t="shared" ref="CN4:CP4" si="8">SUM(CN6:CN21)</f>
        <v>0</v>
      </c>
      <c r="CO4" s="345">
        <f t="shared" si="8"/>
        <v>0</v>
      </c>
      <c r="CP4" s="345">
        <f t="shared" si="8"/>
        <v>0</v>
      </c>
      <c r="CQ4" s="350">
        <f t="shared" si="0"/>
        <v>0</v>
      </c>
      <c r="CR4" s="345">
        <f t="shared" si="0"/>
        <v>0</v>
      </c>
      <c r="CS4" s="345">
        <f t="shared" si="0"/>
        <v>0</v>
      </c>
      <c r="CT4" s="345">
        <f t="shared" si="0"/>
        <v>0</v>
      </c>
      <c r="CU4" s="345">
        <f t="shared" si="0"/>
        <v>0</v>
      </c>
      <c r="CV4" s="345">
        <f t="shared" si="0"/>
        <v>0</v>
      </c>
      <c r="CW4" s="345">
        <f t="shared" ref="CW4:CY4" si="9">SUM(CW6:CW21)</f>
        <v>0</v>
      </c>
      <c r="CX4" s="351">
        <f t="shared" si="9"/>
        <v>0</v>
      </c>
      <c r="CY4" s="345">
        <f t="shared" si="9"/>
        <v>0</v>
      </c>
      <c r="CZ4" s="345">
        <f t="shared" ref="CZ4:DC4" si="10">SUM(CZ6:CZ21)</f>
        <v>0</v>
      </c>
      <c r="DA4" s="345">
        <f t="shared" si="10"/>
        <v>0</v>
      </c>
      <c r="DB4" s="345">
        <f t="shared" si="10"/>
        <v>0</v>
      </c>
      <c r="DC4" s="345">
        <f t="shared" si="10"/>
        <v>3000</v>
      </c>
    </row>
    <row r="5" spans="1:107" s="2" customFormat="1">
      <c r="A5" s="262"/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7"/>
      <c r="N5" s="17"/>
      <c r="O5" s="17"/>
      <c r="P5" s="267"/>
      <c r="Q5" s="35"/>
      <c r="R5" s="35"/>
      <c r="S5" s="35"/>
      <c r="T5" s="35"/>
      <c r="U5" s="35"/>
      <c r="V5" s="35"/>
      <c r="W5" s="35"/>
      <c r="X5" s="35"/>
      <c r="Y5" s="17"/>
      <c r="Z5" s="17"/>
      <c r="AA5" s="17"/>
      <c r="AB5" s="17"/>
      <c r="AC5" s="289"/>
      <c r="AD5" s="108"/>
      <c r="AE5" s="108"/>
      <c r="AF5" s="108"/>
      <c r="AG5" s="108"/>
      <c r="AH5" s="108"/>
      <c r="AI5" s="108"/>
      <c r="AJ5" s="6"/>
      <c r="AK5" s="6"/>
      <c r="AL5" s="6"/>
      <c r="AM5" s="17"/>
      <c r="AN5" s="17"/>
      <c r="AO5" s="17"/>
      <c r="AP5" s="289"/>
      <c r="AQ5" s="108"/>
      <c r="AR5" s="108"/>
      <c r="AS5" s="108"/>
      <c r="AT5" s="108"/>
      <c r="AU5" s="108"/>
      <c r="AV5" s="108"/>
      <c r="AW5" s="108"/>
      <c r="AX5" s="108"/>
      <c r="AY5" s="17"/>
      <c r="AZ5" s="17"/>
      <c r="BA5" s="17"/>
      <c r="BB5" s="17"/>
      <c r="BC5" s="289"/>
      <c r="BD5" s="108"/>
      <c r="BE5" s="108"/>
      <c r="BF5" s="108"/>
      <c r="BG5" s="108"/>
      <c r="BH5" s="108"/>
      <c r="BI5" s="108"/>
      <c r="BJ5" s="108"/>
      <c r="BK5" s="108"/>
      <c r="BL5" s="17"/>
      <c r="BM5" s="17"/>
      <c r="BN5" s="17"/>
      <c r="BO5" s="17"/>
      <c r="BP5" s="290"/>
      <c r="BQ5" s="108"/>
      <c r="BR5" s="108"/>
      <c r="BS5" s="108"/>
      <c r="BT5" s="108"/>
      <c r="BU5" s="108"/>
      <c r="BV5" s="108"/>
      <c r="BW5" s="108"/>
      <c r="BX5" s="108"/>
      <c r="BY5" s="108"/>
      <c r="BZ5" s="17"/>
      <c r="CA5" s="17"/>
      <c r="CB5" s="17"/>
      <c r="CC5" s="17"/>
      <c r="CD5" s="289"/>
      <c r="CE5" s="108"/>
      <c r="CF5" s="108"/>
      <c r="CG5" s="108"/>
      <c r="CH5" s="108"/>
      <c r="CI5" s="108"/>
      <c r="CJ5" s="108"/>
      <c r="CK5" s="108"/>
      <c r="CL5" s="108"/>
      <c r="CM5" s="17"/>
      <c r="CN5" s="17"/>
      <c r="CO5" s="17"/>
      <c r="CP5" s="17"/>
      <c r="CQ5" s="289"/>
      <c r="CR5" s="108"/>
      <c r="CS5" s="108"/>
      <c r="CT5" s="108"/>
      <c r="CU5" s="108"/>
      <c r="CV5" s="108"/>
      <c r="CW5" s="108"/>
      <c r="CX5" s="108"/>
      <c r="CY5" s="108"/>
      <c r="CZ5" s="108"/>
      <c r="DA5" s="108"/>
    </row>
    <row r="6" spans="1:107" s="2" customFormat="1">
      <c r="A6" s="262" t="s">
        <v>0</v>
      </c>
      <c r="B6" s="108">
        <v>1739000</v>
      </c>
      <c r="C6" s="108">
        <v>2272500</v>
      </c>
      <c r="D6" s="108">
        <v>1753982</v>
      </c>
      <c r="E6" s="108">
        <v>372021.69</v>
      </c>
      <c r="F6" s="108">
        <v>505100.32</v>
      </c>
      <c r="G6" s="108">
        <v>582891.18000000005</v>
      </c>
      <c r="H6" s="108">
        <v>2642643.1</v>
      </c>
      <c r="I6" s="108">
        <v>2409761.6100000003</v>
      </c>
      <c r="J6" s="108">
        <v>2468331</v>
      </c>
      <c r="K6" s="108">
        <v>2180111.4099999997</v>
      </c>
      <c r="L6" s="108">
        <v>2201424.5900000003</v>
      </c>
      <c r="M6" s="727">
        <v>1449511</v>
      </c>
      <c r="N6" s="6">
        <v>1458348</v>
      </c>
      <c r="O6" s="6">
        <v>2715000</v>
      </c>
      <c r="P6" s="267" t="s">
        <v>16</v>
      </c>
      <c r="Q6" s="35" t="s">
        <v>16</v>
      </c>
      <c r="R6" s="35" t="s">
        <v>16</v>
      </c>
      <c r="S6" s="35" t="s">
        <v>16</v>
      </c>
      <c r="T6" s="35" t="s">
        <v>16</v>
      </c>
      <c r="U6" s="35" t="s">
        <v>16</v>
      </c>
      <c r="V6" s="35" t="s">
        <v>16</v>
      </c>
      <c r="W6" s="35" t="s">
        <v>16</v>
      </c>
      <c r="X6" s="35" t="s">
        <v>16</v>
      </c>
      <c r="Y6" s="35" t="s">
        <v>16</v>
      </c>
      <c r="Z6" s="35" t="s">
        <v>16</v>
      </c>
      <c r="AA6" s="35" t="s">
        <v>16</v>
      </c>
      <c r="AB6" s="35" t="s">
        <v>16</v>
      </c>
      <c r="AC6" s="289"/>
      <c r="AD6" s="108"/>
      <c r="AE6" s="108"/>
      <c r="AF6" s="108">
        <v>63319.38</v>
      </c>
      <c r="AG6" s="108">
        <v>61343.73</v>
      </c>
      <c r="AH6" s="108">
        <v>55919.4</v>
      </c>
      <c r="AI6" s="108">
        <v>0</v>
      </c>
      <c r="AJ6" s="6">
        <v>39197</v>
      </c>
      <c r="AK6" s="6">
        <v>31444.38</v>
      </c>
      <c r="AL6" s="6">
        <v>719877.69000000006</v>
      </c>
      <c r="AM6" s="6">
        <v>718238</v>
      </c>
      <c r="AN6" s="6">
        <v>84550</v>
      </c>
      <c r="AO6" s="6">
        <v>1650000</v>
      </c>
      <c r="AP6" s="289">
        <v>2164000</v>
      </c>
      <c r="AQ6" s="108">
        <v>1593817</v>
      </c>
      <c r="AR6" s="108">
        <v>271343.28999999998</v>
      </c>
      <c r="AS6" s="108">
        <v>175317.43</v>
      </c>
      <c r="AT6" s="108">
        <v>259725.91</v>
      </c>
      <c r="AU6" s="108">
        <v>2223335.0099999998</v>
      </c>
      <c r="AV6" s="108">
        <v>2208361.83</v>
      </c>
      <c r="AW6" s="108">
        <v>2099706</v>
      </c>
      <c r="AX6" s="6">
        <v>1935126.0999999999</v>
      </c>
      <c r="AY6" s="6">
        <v>1277246.8400000001</v>
      </c>
      <c r="AZ6" s="721">
        <v>1444511</v>
      </c>
      <c r="BA6" s="6">
        <v>1373798</v>
      </c>
      <c r="BB6" s="6">
        <v>985000</v>
      </c>
      <c r="BC6" s="289">
        <v>108500</v>
      </c>
      <c r="BD6" s="108">
        <v>160165</v>
      </c>
      <c r="BE6" s="108">
        <v>100678.39999999999</v>
      </c>
      <c r="BF6" s="108">
        <v>266463.51</v>
      </c>
      <c r="BG6" s="108">
        <v>261821.54</v>
      </c>
      <c r="BH6" s="108">
        <v>363388.69</v>
      </c>
      <c r="BI6" s="108">
        <v>201399.78</v>
      </c>
      <c r="BJ6" s="108">
        <v>329428</v>
      </c>
      <c r="BK6" s="108">
        <v>213540.93000000002</v>
      </c>
      <c r="BL6" s="6">
        <v>204300.06</v>
      </c>
      <c r="BM6" s="6">
        <v>5000</v>
      </c>
      <c r="BN6" s="6"/>
      <c r="BO6" s="6">
        <v>80000</v>
      </c>
      <c r="BP6" s="290">
        <v>70000</v>
      </c>
      <c r="BQ6" s="108">
        <v>64000</v>
      </c>
      <c r="BR6" s="108">
        <v>58000</v>
      </c>
      <c r="BS6" s="108">
        <v>48400</v>
      </c>
      <c r="BT6" s="108">
        <v>0</v>
      </c>
      <c r="BU6" s="108">
        <v>0</v>
      </c>
      <c r="BV6" s="108">
        <v>0</v>
      </c>
      <c r="BW6" s="108">
        <v>0</v>
      </c>
      <c r="BX6" s="108">
        <v>0</v>
      </c>
      <c r="BY6" s="108">
        <v>0</v>
      </c>
      <c r="BZ6" s="108">
        <v>0</v>
      </c>
      <c r="CA6" s="108">
        <v>0</v>
      </c>
      <c r="CB6" s="108">
        <v>0</v>
      </c>
      <c r="CC6" s="108">
        <v>3000</v>
      </c>
      <c r="CD6" s="289">
        <v>64000</v>
      </c>
      <c r="CE6" s="108">
        <v>58000</v>
      </c>
      <c r="CF6" s="108">
        <v>48400</v>
      </c>
      <c r="CG6" s="108">
        <v>0</v>
      </c>
      <c r="CH6" s="108">
        <v>0</v>
      </c>
      <c r="CI6" s="108">
        <v>0</v>
      </c>
      <c r="CJ6" s="108">
        <v>0</v>
      </c>
      <c r="CK6" s="108">
        <v>0</v>
      </c>
      <c r="CL6" s="108">
        <v>0</v>
      </c>
      <c r="CM6" s="108">
        <v>0</v>
      </c>
      <c r="CN6" s="108">
        <v>0</v>
      </c>
      <c r="CO6" s="108">
        <v>0</v>
      </c>
      <c r="CP6" s="108">
        <v>0</v>
      </c>
      <c r="CQ6" s="289">
        <v>0</v>
      </c>
      <c r="CR6" s="108">
        <v>0</v>
      </c>
      <c r="CS6" s="108">
        <v>0</v>
      </c>
      <c r="CT6" s="108">
        <v>0</v>
      </c>
      <c r="CU6" s="108">
        <v>0</v>
      </c>
      <c r="CV6" s="108">
        <v>0</v>
      </c>
      <c r="CW6" s="108">
        <v>0</v>
      </c>
      <c r="CX6" s="108">
        <v>0</v>
      </c>
      <c r="CY6" s="108">
        <v>0</v>
      </c>
      <c r="CZ6" s="108">
        <v>0</v>
      </c>
      <c r="DA6" s="108">
        <v>0</v>
      </c>
      <c r="DB6" s="2">
        <v>0</v>
      </c>
      <c r="DC6" s="2">
        <v>3000</v>
      </c>
    </row>
    <row r="7" spans="1:107" s="2" customFormat="1">
      <c r="A7" s="262" t="s">
        <v>1</v>
      </c>
      <c r="B7" s="108"/>
      <c r="C7" s="108"/>
      <c r="D7" s="108"/>
      <c r="E7" s="108">
        <v>19900430</v>
      </c>
      <c r="F7" s="108">
        <v>17324082</v>
      </c>
      <c r="G7" s="108">
        <v>16272340</v>
      </c>
      <c r="H7" s="108">
        <v>17560358</v>
      </c>
      <c r="I7" s="108">
        <v>13411937</v>
      </c>
      <c r="J7" s="108">
        <v>14756018.300000001</v>
      </c>
      <c r="K7" s="108">
        <v>15950077.23</v>
      </c>
      <c r="L7" s="108">
        <v>15954712</v>
      </c>
      <c r="M7" s="721">
        <v>16302382.99</v>
      </c>
      <c r="N7" s="6">
        <v>15753974</v>
      </c>
      <c r="O7" s="6">
        <v>17152362</v>
      </c>
      <c r="P7" s="267" t="s">
        <v>16</v>
      </c>
      <c r="Q7" s="35" t="s">
        <v>16</v>
      </c>
      <c r="R7" s="108">
        <v>4545892</v>
      </c>
      <c r="S7" s="108">
        <v>4847364</v>
      </c>
      <c r="T7" s="108">
        <v>5166260</v>
      </c>
      <c r="U7" s="108">
        <v>5388566</v>
      </c>
      <c r="V7" s="35" t="s">
        <v>16</v>
      </c>
      <c r="W7" s="35" t="s">
        <v>16</v>
      </c>
      <c r="X7" s="35" t="s">
        <v>16</v>
      </c>
      <c r="Y7" s="35" t="s">
        <v>16</v>
      </c>
      <c r="Z7" s="35" t="s">
        <v>16</v>
      </c>
      <c r="AA7" s="35" t="s">
        <v>16</v>
      </c>
      <c r="AB7" s="35" t="s">
        <v>16</v>
      </c>
      <c r="AC7" s="289">
        <v>0</v>
      </c>
      <c r="AD7" s="108">
        <v>0</v>
      </c>
      <c r="AE7" s="108">
        <v>0</v>
      </c>
      <c r="AF7" s="108">
        <v>0</v>
      </c>
      <c r="AG7" s="108">
        <v>0</v>
      </c>
      <c r="AH7" s="108">
        <v>0</v>
      </c>
      <c r="AI7" s="108">
        <v>0</v>
      </c>
      <c r="AJ7" s="2">
        <v>0</v>
      </c>
      <c r="AK7" s="2">
        <v>0</v>
      </c>
      <c r="AL7" s="2">
        <v>5713844</v>
      </c>
      <c r="AM7" s="728">
        <v>5546518</v>
      </c>
      <c r="AN7" s="2">
        <v>5653284</v>
      </c>
      <c r="AO7" s="2">
        <v>5952227</v>
      </c>
      <c r="AP7" s="289">
        <v>0</v>
      </c>
      <c r="AQ7" s="108">
        <v>0</v>
      </c>
      <c r="AR7" s="108">
        <v>5353942</v>
      </c>
      <c r="AS7" s="108">
        <v>4797644</v>
      </c>
      <c r="AT7" s="108">
        <v>4589163</v>
      </c>
      <c r="AU7" s="108">
        <v>5550987</v>
      </c>
      <c r="AV7" s="108">
        <v>6291858</v>
      </c>
      <c r="AW7" s="108">
        <v>6994524.2999999998</v>
      </c>
      <c r="AX7" s="6">
        <v>8254033.2300000004</v>
      </c>
      <c r="AY7" s="6">
        <v>1788065</v>
      </c>
      <c r="AZ7" s="721">
        <v>1835847</v>
      </c>
      <c r="BA7" s="6">
        <v>1832878</v>
      </c>
      <c r="BB7" s="6">
        <v>1779744</v>
      </c>
      <c r="BC7" s="289"/>
      <c r="BD7" s="108"/>
      <c r="BE7" s="108">
        <v>10000596</v>
      </c>
      <c r="BF7" s="108">
        <v>7679074</v>
      </c>
      <c r="BG7" s="108">
        <v>6516917</v>
      </c>
      <c r="BH7" s="108">
        <v>6620805</v>
      </c>
      <c r="BI7" s="108">
        <v>7120079</v>
      </c>
      <c r="BJ7" s="108">
        <v>7761494</v>
      </c>
      <c r="BK7" s="108">
        <v>7696044</v>
      </c>
      <c r="BL7" s="6">
        <v>8452803</v>
      </c>
      <c r="BM7" s="721">
        <v>8920017.9900000002</v>
      </c>
      <c r="BN7" s="6">
        <v>8267812</v>
      </c>
      <c r="BO7" s="6">
        <v>9420391</v>
      </c>
      <c r="BP7" s="268" t="s">
        <v>43</v>
      </c>
      <c r="BQ7" s="35" t="s">
        <v>43</v>
      </c>
      <c r="BR7" s="35" t="s">
        <v>43</v>
      </c>
      <c r="BS7" s="35" t="s">
        <v>43</v>
      </c>
      <c r="BT7" s="35" t="s">
        <v>43</v>
      </c>
      <c r="BU7" s="35" t="s">
        <v>43</v>
      </c>
      <c r="BV7" s="35" t="s">
        <v>43</v>
      </c>
      <c r="BW7" s="35" t="s">
        <v>43</v>
      </c>
      <c r="BX7" s="35" t="s">
        <v>16</v>
      </c>
      <c r="BY7" s="35" t="s">
        <v>16</v>
      </c>
      <c r="BZ7" s="35" t="s">
        <v>16</v>
      </c>
      <c r="CA7" s="35" t="s">
        <v>16</v>
      </c>
      <c r="CB7" s="35" t="s">
        <v>16</v>
      </c>
      <c r="CC7" s="35" t="s">
        <v>16</v>
      </c>
      <c r="CD7" s="267" t="s">
        <v>43</v>
      </c>
      <c r="CE7" s="35" t="s">
        <v>43</v>
      </c>
      <c r="CF7" s="35" t="s">
        <v>43</v>
      </c>
      <c r="CG7" s="35" t="s">
        <v>43</v>
      </c>
      <c r="CH7" s="35" t="s">
        <v>43</v>
      </c>
      <c r="CI7" s="35" t="s">
        <v>43</v>
      </c>
      <c r="CJ7" s="35" t="s">
        <v>43</v>
      </c>
      <c r="CK7" s="35" t="s">
        <v>16</v>
      </c>
      <c r="CL7" s="35" t="s">
        <v>16</v>
      </c>
      <c r="CM7" s="35" t="s">
        <v>16</v>
      </c>
      <c r="CN7" s="35" t="s">
        <v>16</v>
      </c>
      <c r="CO7" s="35" t="s">
        <v>16</v>
      </c>
      <c r="CP7" s="35" t="s">
        <v>16</v>
      </c>
      <c r="CQ7" s="267" t="s">
        <v>43</v>
      </c>
      <c r="CR7" s="35" t="s">
        <v>43</v>
      </c>
      <c r="CS7" s="35" t="s">
        <v>43</v>
      </c>
      <c r="CT7" s="35" t="s">
        <v>43</v>
      </c>
      <c r="CU7" s="35" t="s">
        <v>43</v>
      </c>
      <c r="CV7" s="35" t="s">
        <v>43</v>
      </c>
      <c r="CW7" s="35" t="s">
        <v>43</v>
      </c>
      <c r="CX7" s="35" t="s">
        <v>16</v>
      </c>
      <c r="CY7" s="35" t="s">
        <v>16</v>
      </c>
      <c r="CZ7" s="35" t="s">
        <v>16</v>
      </c>
      <c r="DA7" s="35" t="s">
        <v>16</v>
      </c>
      <c r="DB7" s="35" t="s">
        <v>16</v>
      </c>
      <c r="DC7" s="35" t="s">
        <v>16</v>
      </c>
    </row>
    <row r="8" spans="1:107" s="2" customFormat="1">
      <c r="A8" s="262" t="s">
        <v>19</v>
      </c>
      <c r="B8" s="35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6"/>
      <c r="N8" s="6"/>
      <c r="O8" s="6"/>
      <c r="P8" s="267" t="s">
        <v>16</v>
      </c>
      <c r="Q8" s="35" t="s">
        <v>16</v>
      </c>
      <c r="R8" s="35" t="s">
        <v>16</v>
      </c>
      <c r="S8" s="35" t="s">
        <v>16</v>
      </c>
      <c r="T8" s="35" t="s">
        <v>16</v>
      </c>
      <c r="U8" s="35" t="s">
        <v>16</v>
      </c>
      <c r="V8" s="35" t="s">
        <v>16</v>
      </c>
      <c r="W8" s="35" t="s">
        <v>16</v>
      </c>
      <c r="X8" s="35" t="s">
        <v>16</v>
      </c>
      <c r="Y8" s="108">
        <v>0</v>
      </c>
      <c r="Z8" s="108">
        <v>0</v>
      </c>
      <c r="AA8" s="108">
        <v>0</v>
      </c>
      <c r="AB8" s="108">
        <v>0</v>
      </c>
      <c r="AC8" s="267" t="s">
        <v>16</v>
      </c>
      <c r="AD8" s="35" t="s">
        <v>16</v>
      </c>
      <c r="AE8" s="35" t="s">
        <v>16</v>
      </c>
      <c r="AF8" s="35" t="s">
        <v>16</v>
      </c>
      <c r="AG8" s="35" t="s">
        <v>16</v>
      </c>
      <c r="AH8" s="35" t="s">
        <v>16</v>
      </c>
      <c r="AI8" s="35" t="s">
        <v>16</v>
      </c>
      <c r="AJ8" s="137" t="s">
        <v>16</v>
      </c>
      <c r="AK8" s="137" t="s">
        <v>16</v>
      </c>
      <c r="AL8" s="137" t="s">
        <v>16</v>
      </c>
      <c r="AM8" s="137" t="s">
        <v>16</v>
      </c>
      <c r="AN8" s="137" t="s">
        <v>16</v>
      </c>
      <c r="AO8" s="137" t="s">
        <v>16</v>
      </c>
      <c r="AP8" s="289">
        <v>0</v>
      </c>
      <c r="AQ8" s="108">
        <v>0</v>
      </c>
      <c r="AR8" s="108">
        <v>0</v>
      </c>
      <c r="AS8" s="108">
        <v>0</v>
      </c>
      <c r="AT8" s="108">
        <v>0</v>
      </c>
      <c r="AU8" s="108">
        <v>0</v>
      </c>
      <c r="AV8" s="108">
        <v>0</v>
      </c>
      <c r="AW8" s="108">
        <v>0</v>
      </c>
      <c r="AX8" s="108">
        <v>0</v>
      </c>
      <c r="AY8" s="108">
        <v>0</v>
      </c>
      <c r="AZ8" s="108">
        <v>0</v>
      </c>
      <c r="BA8" s="108">
        <v>0</v>
      </c>
      <c r="BB8" s="108">
        <v>0</v>
      </c>
      <c r="BC8" s="289">
        <v>0</v>
      </c>
      <c r="BD8" s="108">
        <v>0</v>
      </c>
      <c r="BE8" s="108">
        <v>0</v>
      </c>
      <c r="BF8" s="108">
        <v>0</v>
      </c>
      <c r="BG8" s="108">
        <v>0</v>
      </c>
      <c r="BH8" s="108">
        <v>0</v>
      </c>
      <c r="BI8" s="108">
        <v>0</v>
      </c>
      <c r="BJ8" s="108">
        <v>0</v>
      </c>
      <c r="BK8" s="108">
        <v>0</v>
      </c>
      <c r="BL8" s="108">
        <v>0</v>
      </c>
      <c r="BM8" s="108">
        <v>0</v>
      </c>
      <c r="BN8" s="108">
        <v>0</v>
      </c>
      <c r="BO8" s="108">
        <v>0</v>
      </c>
      <c r="BP8" s="268" t="s">
        <v>16</v>
      </c>
      <c r="BQ8" s="35" t="s">
        <v>16</v>
      </c>
      <c r="BR8" s="35" t="s">
        <v>16</v>
      </c>
      <c r="BS8" s="35" t="s">
        <v>16</v>
      </c>
      <c r="BT8" s="35" t="s">
        <v>16</v>
      </c>
      <c r="BU8" s="35" t="s">
        <v>16</v>
      </c>
      <c r="BV8" s="35" t="s">
        <v>16</v>
      </c>
      <c r="BW8" s="35" t="s">
        <v>16</v>
      </c>
      <c r="BX8" s="35" t="s">
        <v>16</v>
      </c>
      <c r="BY8" s="35" t="s">
        <v>16</v>
      </c>
      <c r="BZ8" s="35" t="s">
        <v>16</v>
      </c>
      <c r="CA8" s="35" t="s">
        <v>16</v>
      </c>
      <c r="CB8" s="35" t="s">
        <v>16</v>
      </c>
      <c r="CC8" s="35" t="s">
        <v>16</v>
      </c>
      <c r="CD8" s="267" t="s">
        <v>16</v>
      </c>
      <c r="CE8" s="35" t="s">
        <v>16</v>
      </c>
      <c r="CF8" s="35" t="s">
        <v>16</v>
      </c>
      <c r="CG8" s="35" t="s">
        <v>16</v>
      </c>
      <c r="CH8" s="35" t="s">
        <v>16</v>
      </c>
      <c r="CI8" s="35" t="s">
        <v>16</v>
      </c>
      <c r="CJ8" s="35" t="s">
        <v>16</v>
      </c>
      <c r="CK8" s="35" t="s">
        <v>16</v>
      </c>
      <c r="CL8" s="35" t="s">
        <v>16</v>
      </c>
      <c r="CM8" s="35" t="s">
        <v>16</v>
      </c>
      <c r="CN8" s="35" t="s">
        <v>16</v>
      </c>
      <c r="CO8" s="35" t="s">
        <v>16</v>
      </c>
      <c r="CP8" s="35" t="s">
        <v>16</v>
      </c>
      <c r="CQ8" s="267" t="s">
        <v>16</v>
      </c>
      <c r="CR8" s="35" t="s">
        <v>16</v>
      </c>
      <c r="CS8" s="35" t="s">
        <v>16</v>
      </c>
      <c r="CT8" s="35" t="s">
        <v>16</v>
      </c>
      <c r="CU8" s="35" t="s">
        <v>16</v>
      </c>
      <c r="CV8" s="35" t="s">
        <v>16</v>
      </c>
      <c r="CW8" s="35" t="s">
        <v>16</v>
      </c>
      <c r="CX8" s="35" t="s">
        <v>16</v>
      </c>
      <c r="CY8" s="35" t="s">
        <v>16</v>
      </c>
      <c r="CZ8" s="35" t="s">
        <v>16</v>
      </c>
      <c r="DA8" s="35" t="s">
        <v>16</v>
      </c>
      <c r="DB8" s="35" t="s">
        <v>16</v>
      </c>
      <c r="DC8" s="35" t="s">
        <v>16</v>
      </c>
    </row>
    <row r="9" spans="1:107" s="2" customFormat="1">
      <c r="A9" s="262" t="s">
        <v>2</v>
      </c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6"/>
      <c r="N9" s="6"/>
      <c r="O9" s="6"/>
      <c r="P9" s="289">
        <v>0</v>
      </c>
      <c r="Q9" s="108">
        <v>0</v>
      </c>
      <c r="R9" s="108">
        <v>0</v>
      </c>
      <c r="S9" s="108">
        <v>0</v>
      </c>
      <c r="T9" s="108">
        <v>0</v>
      </c>
      <c r="U9" s="108">
        <v>0</v>
      </c>
      <c r="V9" s="108">
        <v>0</v>
      </c>
      <c r="W9" s="108">
        <v>0</v>
      </c>
      <c r="X9" s="108">
        <v>0</v>
      </c>
      <c r="Y9" s="108">
        <v>0</v>
      </c>
      <c r="Z9" s="108">
        <v>0</v>
      </c>
      <c r="AA9" s="108">
        <v>0</v>
      </c>
      <c r="AB9" s="108">
        <v>0</v>
      </c>
      <c r="AC9" s="289">
        <v>0</v>
      </c>
      <c r="AD9" s="108">
        <v>0</v>
      </c>
      <c r="AE9" s="108">
        <v>0</v>
      </c>
      <c r="AF9" s="108">
        <v>0</v>
      </c>
      <c r="AG9" s="108">
        <v>0</v>
      </c>
      <c r="AH9" s="108">
        <v>0</v>
      </c>
      <c r="AI9" s="108">
        <v>0</v>
      </c>
      <c r="AJ9" s="2">
        <v>0</v>
      </c>
      <c r="AK9" s="2">
        <v>0</v>
      </c>
      <c r="AL9" s="2">
        <v>0</v>
      </c>
      <c r="AM9" s="2">
        <v>0</v>
      </c>
      <c r="AN9" s="2">
        <v>0</v>
      </c>
      <c r="AO9" s="2">
        <v>0</v>
      </c>
      <c r="AP9" s="289">
        <v>0</v>
      </c>
      <c r="AQ9" s="108">
        <v>0</v>
      </c>
      <c r="AR9" s="108">
        <v>0</v>
      </c>
      <c r="AS9" s="108">
        <v>0</v>
      </c>
      <c r="AT9" s="108">
        <v>0</v>
      </c>
      <c r="AU9" s="108">
        <v>0</v>
      </c>
      <c r="AV9" s="108">
        <v>0</v>
      </c>
      <c r="AW9" s="108">
        <v>0</v>
      </c>
      <c r="AX9" s="108">
        <v>0</v>
      </c>
      <c r="AY9" s="108">
        <v>0</v>
      </c>
      <c r="AZ9" s="108">
        <v>0</v>
      </c>
      <c r="BA9" s="108">
        <v>0</v>
      </c>
      <c r="BB9" s="108">
        <v>0</v>
      </c>
      <c r="BC9" s="289">
        <v>0</v>
      </c>
      <c r="BD9" s="108">
        <v>0</v>
      </c>
      <c r="BE9" s="108">
        <v>0</v>
      </c>
      <c r="BF9" s="108">
        <v>0</v>
      </c>
      <c r="BG9" s="108">
        <v>0</v>
      </c>
      <c r="BH9" s="108">
        <v>0</v>
      </c>
      <c r="BI9" s="108">
        <v>0</v>
      </c>
      <c r="BJ9" s="108">
        <v>0</v>
      </c>
      <c r="BK9" s="108">
        <v>0</v>
      </c>
      <c r="BL9" s="108">
        <v>0</v>
      </c>
      <c r="BM9" s="108">
        <v>0</v>
      </c>
      <c r="BN9" s="108">
        <v>0</v>
      </c>
      <c r="BO9" s="108">
        <v>0</v>
      </c>
      <c r="BP9" s="268" t="s">
        <v>43</v>
      </c>
      <c r="BQ9" s="35" t="s">
        <v>43</v>
      </c>
      <c r="BR9" s="35" t="s">
        <v>43</v>
      </c>
      <c r="BS9" s="35" t="s">
        <v>43</v>
      </c>
      <c r="BT9" s="35" t="s">
        <v>43</v>
      </c>
      <c r="BU9" s="35" t="s">
        <v>43</v>
      </c>
      <c r="BV9" s="35" t="s">
        <v>43</v>
      </c>
      <c r="BW9" s="35" t="s">
        <v>43</v>
      </c>
      <c r="BX9" s="35" t="s">
        <v>16</v>
      </c>
      <c r="BY9" s="35" t="s">
        <v>16</v>
      </c>
      <c r="BZ9" s="35" t="s">
        <v>16</v>
      </c>
      <c r="CA9" s="35" t="s">
        <v>16</v>
      </c>
      <c r="CB9" s="35" t="s">
        <v>16</v>
      </c>
      <c r="CC9" s="35" t="s">
        <v>16</v>
      </c>
      <c r="CD9" s="267" t="s">
        <v>43</v>
      </c>
      <c r="CE9" s="35" t="s">
        <v>43</v>
      </c>
      <c r="CF9" s="35" t="s">
        <v>43</v>
      </c>
      <c r="CG9" s="35" t="s">
        <v>43</v>
      </c>
      <c r="CH9" s="35" t="s">
        <v>43</v>
      </c>
      <c r="CI9" s="35" t="s">
        <v>43</v>
      </c>
      <c r="CJ9" s="35" t="s">
        <v>43</v>
      </c>
      <c r="CK9" s="35" t="s">
        <v>16</v>
      </c>
      <c r="CL9" s="35" t="s">
        <v>16</v>
      </c>
      <c r="CM9" s="35" t="s">
        <v>16</v>
      </c>
      <c r="CN9" s="35" t="s">
        <v>16</v>
      </c>
      <c r="CO9" s="35" t="s">
        <v>16</v>
      </c>
      <c r="CP9" s="35" t="s">
        <v>16</v>
      </c>
      <c r="CQ9" s="267" t="s">
        <v>43</v>
      </c>
      <c r="CR9" s="35" t="s">
        <v>43</v>
      </c>
      <c r="CS9" s="35" t="s">
        <v>43</v>
      </c>
      <c r="CT9" s="35" t="s">
        <v>43</v>
      </c>
      <c r="CU9" s="35" t="s">
        <v>43</v>
      </c>
      <c r="CV9" s="35" t="s">
        <v>43</v>
      </c>
      <c r="CW9" s="35" t="s">
        <v>43</v>
      </c>
      <c r="CX9" s="35" t="s">
        <v>16</v>
      </c>
      <c r="CY9" s="35" t="s">
        <v>16</v>
      </c>
      <c r="CZ9" s="35" t="s">
        <v>16</v>
      </c>
      <c r="DA9" s="35" t="s">
        <v>16</v>
      </c>
      <c r="DB9" s="35" t="s">
        <v>16</v>
      </c>
      <c r="DC9" s="35" t="s">
        <v>16</v>
      </c>
    </row>
    <row r="10" spans="1:107" s="2" customFormat="1">
      <c r="A10" s="262" t="s">
        <v>3</v>
      </c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6"/>
      <c r="N10" s="6"/>
      <c r="O10" s="6"/>
      <c r="P10" s="289">
        <v>0</v>
      </c>
      <c r="Q10" s="108">
        <v>0</v>
      </c>
      <c r="R10" s="108">
        <v>0</v>
      </c>
      <c r="S10" s="108">
        <v>0</v>
      </c>
      <c r="T10" s="108">
        <v>0</v>
      </c>
      <c r="U10" s="108">
        <v>0</v>
      </c>
      <c r="V10" s="108">
        <v>0</v>
      </c>
      <c r="W10" s="108">
        <v>0</v>
      </c>
      <c r="X10" s="108">
        <v>0</v>
      </c>
      <c r="Y10" s="35" t="s">
        <v>16</v>
      </c>
      <c r="Z10" s="35" t="s">
        <v>16</v>
      </c>
      <c r="AA10" s="35" t="s">
        <v>16</v>
      </c>
      <c r="AB10" s="35" t="s">
        <v>16</v>
      </c>
      <c r="AC10" s="289">
        <v>0</v>
      </c>
      <c r="AD10" s="108">
        <v>0</v>
      </c>
      <c r="AE10" s="108">
        <v>0</v>
      </c>
      <c r="AF10" s="108">
        <v>0</v>
      </c>
      <c r="AG10" s="108">
        <v>0</v>
      </c>
      <c r="AH10" s="108">
        <v>0</v>
      </c>
      <c r="AI10" s="108">
        <v>0</v>
      </c>
      <c r="AJ10" s="2">
        <v>0</v>
      </c>
      <c r="AK10" s="2">
        <v>0</v>
      </c>
      <c r="AL10" s="2">
        <v>0</v>
      </c>
      <c r="AM10" s="2">
        <v>0</v>
      </c>
      <c r="AN10" s="2">
        <v>0</v>
      </c>
      <c r="AO10" s="2">
        <v>0</v>
      </c>
      <c r="AP10" s="289">
        <v>0</v>
      </c>
      <c r="AQ10" s="108">
        <v>0</v>
      </c>
      <c r="AR10" s="108">
        <v>0</v>
      </c>
      <c r="AS10" s="108">
        <v>0</v>
      </c>
      <c r="AT10" s="108">
        <v>0</v>
      </c>
      <c r="AU10" s="108">
        <v>0</v>
      </c>
      <c r="AV10" s="108">
        <v>0</v>
      </c>
      <c r="AW10" s="108">
        <v>0</v>
      </c>
      <c r="AX10" s="108">
        <v>0</v>
      </c>
      <c r="AY10" s="108">
        <v>0</v>
      </c>
      <c r="AZ10" s="108">
        <v>0</v>
      </c>
      <c r="BA10" s="108">
        <v>0</v>
      </c>
      <c r="BB10" s="108">
        <v>0</v>
      </c>
      <c r="BC10" s="289">
        <v>0</v>
      </c>
      <c r="BD10" s="108">
        <v>0</v>
      </c>
      <c r="BE10" s="108">
        <v>0</v>
      </c>
      <c r="BF10" s="108">
        <v>0</v>
      </c>
      <c r="BG10" s="108">
        <v>0</v>
      </c>
      <c r="BH10" s="108">
        <v>0</v>
      </c>
      <c r="BI10" s="108">
        <v>0</v>
      </c>
      <c r="BJ10" s="108">
        <v>0</v>
      </c>
      <c r="BK10" s="108">
        <v>0</v>
      </c>
      <c r="BL10" s="108">
        <v>0</v>
      </c>
      <c r="BM10" s="108">
        <v>0</v>
      </c>
      <c r="BN10" s="108">
        <v>0</v>
      </c>
      <c r="BO10" s="108">
        <v>0</v>
      </c>
      <c r="BP10" s="268">
        <v>6634231</v>
      </c>
      <c r="BQ10" s="108">
        <v>0</v>
      </c>
      <c r="BR10" s="108">
        <v>0</v>
      </c>
      <c r="BS10" s="108">
        <v>0</v>
      </c>
      <c r="BT10" s="108">
        <v>0</v>
      </c>
      <c r="BU10" s="108">
        <v>0</v>
      </c>
      <c r="BV10" s="108">
        <v>0</v>
      </c>
      <c r="BW10" s="108">
        <v>0</v>
      </c>
      <c r="BX10" s="108">
        <v>0</v>
      </c>
      <c r="BY10" s="108">
        <v>0</v>
      </c>
      <c r="BZ10" s="108">
        <v>0</v>
      </c>
      <c r="CA10" s="108">
        <v>0</v>
      </c>
      <c r="CB10" s="108">
        <v>0</v>
      </c>
      <c r="CC10" s="108">
        <v>0</v>
      </c>
      <c r="CD10" s="267">
        <v>0</v>
      </c>
      <c r="CE10" s="108">
        <v>0</v>
      </c>
      <c r="CF10" s="108">
        <v>0</v>
      </c>
      <c r="CG10" s="108">
        <v>0</v>
      </c>
      <c r="CH10" s="108">
        <v>0</v>
      </c>
      <c r="CI10" s="108">
        <v>0</v>
      </c>
      <c r="CJ10" s="108">
        <v>0</v>
      </c>
      <c r="CK10" s="108">
        <v>0</v>
      </c>
      <c r="CL10" s="108">
        <v>0</v>
      </c>
      <c r="CM10" s="108">
        <v>0</v>
      </c>
      <c r="CN10" s="108">
        <v>0</v>
      </c>
      <c r="CO10" s="108">
        <v>0</v>
      </c>
      <c r="CP10" s="108">
        <v>0</v>
      </c>
      <c r="CQ10" s="289">
        <v>0</v>
      </c>
      <c r="CR10" s="108">
        <v>0</v>
      </c>
      <c r="CS10" s="108">
        <v>0</v>
      </c>
      <c r="CT10" s="108">
        <v>0</v>
      </c>
      <c r="CU10" s="108">
        <v>0</v>
      </c>
      <c r="CV10" s="108">
        <v>0</v>
      </c>
      <c r="CW10" s="108">
        <v>0</v>
      </c>
      <c r="CX10" s="108">
        <v>0</v>
      </c>
      <c r="CY10" s="108">
        <v>0</v>
      </c>
      <c r="CZ10" s="108">
        <v>0</v>
      </c>
      <c r="DA10" s="108">
        <v>0</v>
      </c>
      <c r="DB10" s="108">
        <v>0</v>
      </c>
      <c r="DC10" s="108">
        <v>0</v>
      </c>
    </row>
    <row r="11" spans="1:107" s="2" customFormat="1">
      <c r="A11" s="262" t="s">
        <v>4</v>
      </c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6"/>
      <c r="N11" s="6"/>
      <c r="O11" s="6"/>
      <c r="P11" s="267" t="s">
        <v>16</v>
      </c>
      <c r="Q11" s="35" t="s">
        <v>16</v>
      </c>
      <c r="R11" s="35" t="s">
        <v>16</v>
      </c>
      <c r="S11" s="35" t="s">
        <v>16</v>
      </c>
      <c r="T11" s="35" t="s">
        <v>16</v>
      </c>
      <c r="U11" s="35" t="s">
        <v>16</v>
      </c>
      <c r="V11" s="35" t="s">
        <v>16</v>
      </c>
      <c r="W11" s="35" t="s">
        <v>16</v>
      </c>
      <c r="X11" s="35" t="s">
        <v>16</v>
      </c>
      <c r="Y11" s="108">
        <v>0</v>
      </c>
      <c r="Z11" s="108">
        <v>0</v>
      </c>
      <c r="AA11" s="108">
        <v>0</v>
      </c>
      <c r="AB11" s="108">
        <v>0</v>
      </c>
      <c r="AC11" s="289">
        <v>0</v>
      </c>
      <c r="AD11" s="108">
        <v>0</v>
      </c>
      <c r="AE11" s="108">
        <v>0</v>
      </c>
      <c r="AF11" s="108">
        <v>0</v>
      </c>
      <c r="AG11" s="108">
        <v>0</v>
      </c>
      <c r="AH11" s="108">
        <v>0</v>
      </c>
      <c r="AI11" s="108">
        <v>0</v>
      </c>
      <c r="AJ11" s="2">
        <v>0</v>
      </c>
      <c r="AK11" s="2">
        <v>0</v>
      </c>
      <c r="AL11" s="2">
        <v>0</v>
      </c>
      <c r="AM11" s="2">
        <v>0</v>
      </c>
      <c r="AN11" s="2">
        <v>0</v>
      </c>
      <c r="AO11" s="2">
        <v>0</v>
      </c>
      <c r="AP11" s="289">
        <v>0</v>
      </c>
      <c r="AQ11" s="108">
        <v>0</v>
      </c>
      <c r="AR11" s="108">
        <v>0</v>
      </c>
      <c r="AS11" s="108">
        <v>0</v>
      </c>
      <c r="AT11" s="108">
        <v>0</v>
      </c>
      <c r="AU11" s="108">
        <v>0</v>
      </c>
      <c r="AV11" s="108">
        <v>0</v>
      </c>
      <c r="AW11" s="108">
        <v>0</v>
      </c>
      <c r="AX11" s="108">
        <v>0</v>
      </c>
      <c r="AY11" s="108">
        <v>0</v>
      </c>
      <c r="AZ11" s="108">
        <v>0</v>
      </c>
      <c r="BA11" s="108">
        <v>0</v>
      </c>
      <c r="BB11" s="108">
        <v>0</v>
      </c>
      <c r="BC11" s="289">
        <v>0</v>
      </c>
      <c r="BD11" s="108">
        <v>0</v>
      </c>
      <c r="BE11" s="108">
        <v>0</v>
      </c>
      <c r="BF11" s="108">
        <v>0</v>
      </c>
      <c r="BG11" s="108">
        <v>0</v>
      </c>
      <c r="BH11" s="108">
        <v>0</v>
      </c>
      <c r="BI11" s="108">
        <v>0</v>
      </c>
      <c r="BJ11" s="108">
        <v>0</v>
      </c>
      <c r="BK11" s="108">
        <v>0</v>
      </c>
      <c r="BL11" s="108">
        <v>0</v>
      </c>
      <c r="BM11" s="108">
        <v>0</v>
      </c>
      <c r="BN11" s="108">
        <v>0</v>
      </c>
      <c r="BO11" s="108">
        <v>0</v>
      </c>
      <c r="BP11" s="290">
        <v>0</v>
      </c>
      <c r="BQ11" s="108">
        <v>0</v>
      </c>
      <c r="BR11" s="108">
        <v>0</v>
      </c>
      <c r="BS11" s="108">
        <v>0</v>
      </c>
      <c r="BT11" s="108">
        <v>0</v>
      </c>
      <c r="BU11" s="108">
        <v>0</v>
      </c>
      <c r="BV11" s="108">
        <v>0</v>
      </c>
      <c r="BW11" s="108">
        <v>0</v>
      </c>
      <c r="BX11" s="108">
        <v>0</v>
      </c>
      <c r="BY11" s="108">
        <v>0</v>
      </c>
      <c r="BZ11" s="108">
        <v>0</v>
      </c>
      <c r="CA11" s="108">
        <v>0</v>
      </c>
      <c r="CB11" s="108">
        <v>0</v>
      </c>
      <c r="CC11" s="108">
        <v>0</v>
      </c>
      <c r="CD11" s="289">
        <v>0</v>
      </c>
      <c r="CE11" s="108">
        <v>0</v>
      </c>
      <c r="CF11" s="108">
        <v>0</v>
      </c>
      <c r="CG11" s="108">
        <v>0</v>
      </c>
      <c r="CH11" s="108">
        <v>0</v>
      </c>
      <c r="CI11" s="108">
        <v>0</v>
      </c>
      <c r="CJ11" s="108">
        <v>0</v>
      </c>
      <c r="CK11" s="108">
        <v>0</v>
      </c>
      <c r="CL11" s="108">
        <v>0</v>
      </c>
      <c r="CM11" s="108">
        <v>0</v>
      </c>
      <c r="CN11" s="108">
        <v>0</v>
      </c>
      <c r="CO11" s="108">
        <v>0</v>
      </c>
      <c r="CP11" s="108">
        <v>0</v>
      </c>
      <c r="CQ11" s="289">
        <v>0</v>
      </c>
      <c r="CR11" s="108">
        <v>0</v>
      </c>
      <c r="CS11" s="108">
        <v>0</v>
      </c>
      <c r="CT11" s="108">
        <v>0</v>
      </c>
      <c r="CU11" s="108">
        <v>0</v>
      </c>
      <c r="CV11" s="108">
        <v>0</v>
      </c>
      <c r="CW11" s="108">
        <v>0</v>
      </c>
      <c r="CX11" s="108">
        <v>0</v>
      </c>
      <c r="CY11" s="108">
        <v>0</v>
      </c>
      <c r="CZ11" s="108">
        <v>0</v>
      </c>
      <c r="DA11" s="108">
        <v>0</v>
      </c>
      <c r="DB11" s="108">
        <v>0</v>
      </c>
      <c r="DC11" s="108">
        <v>0</v>
      </c>
    </row>
    <row r="12" spans="1:107" s="2" customFormat="1">
      <c r="A12" s="262" t="s">
        <v>5</v>
      </c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6"/>
      <c r="N12" s="6"/>
      <c r="O12" s="6"/>
      <c r="P12" s="289">
        <v>0</v>
      </c>
      <c r="Q12" s="108">
        <v>0</v>
      </c>
      <c r="R12" s="108">
        <v>0</v>
      </c>
      <c r="S12" s="108">
        <v>0</v>
      </c>
      <c r="T12" s="108">
        <v>0</v>
      </c>
      <c r="U12" s="108">
        <v>0</v>
      </c>
      <c r="V12" s="108">
        <v>0</v>
      </c>
      <c r="W12" s="108">
        <v>0</v>
      </c>
      <c r="X12" s="108">
        <v>0</v>
      </c>
      <c r="Y12" s="35" t="s">
        <v>16</v>
      </c>
      <c r="Z12" s="35" t="s">
        <v>16</v>
      </c>
      <c r="AA12" s="35" t="s">
        <v>16</v>
      </c>
      <c r="AB12" s="35" t="s">
        <v>16</v>
      </c>
      <c r="AC12" s="289">
        <v>0</v>
      </c>
      <c r="AD12" s="108">
        <v>0</v>
      </c>
      <c r="AE12" s="108">
        <v>0</v>
      </c>
      <c r="AF12" s="108">
        <v>0</v>
      </c>
      <c r="AG12" s="108">
        <v>0</v>
      </c>
      <c r="AH12" s="108">
        <v>0</v>
      </c>
      <c r="AI12" s="108">
        <v>0</v>
      </c>
      <c r="AJ12" s="2">
        <v>0</v>
      </c>
      <c r="AK12" s="2">
        <v>0</v>
      </c>
      <c r="AL12" s="2">
        <v>0</v>
      </c>
      <c r="AM12" s="2">
        <v>0</v>
      </c>
      <c r="AN12" s="2">
        <v>0</v>
      </c>
      <c r="AO12" s="2">
        <v>0</v>
      </c>
      <c r="AP12" s="289">
        <v>0</v>
      </c>
      <c r="AQ12" s="108">
        <v>0</v>
      </c>
      <c r="AR12" s="108">
        <v>0</v>
      </c>
      <c r="AS12" s="108">
        <v>0</v>
      </c>
      <c r="AT12" s="108">
        <v>0</v>
      </c>
      <c r="AU12" s="108">
        <v>0</v>
      </c>
      <c r="AV12" s="108">
        <v>0</v>
      </c>
      <c r="AW12" s="108">
        <v>0</v>
      </c>
      <c r="AX12" s="108">
        <v>0</v>
      </c>
      <c r="AY12" s="108">
        <v>0</v>
      </c>
      <c r="AZ12" s="108">
        <v>0</v>
      </c>
      <c r="BA12" s="108">
        <v>0</v>
      </c>
      <c r="BB12" s="108">
        <v>0</v>
      </c>
      <c r="BC12" s="289">
        <v>0</v>
      </c>
      <c r="BD12" s="108">
        <v>0</v>
      </c>
      <c r="BE12" s="108">
        <v>0</v>
      </c>
      <c r="BF12" s="108">
        <v>0</v>
      </c>
      <c r="BG12" s="108">
        <v>0</v>
      </c>
      <c r="BH12" s="108">
        <v>0</v>
      </c>
      <c r="BI12" s="108">
        <v>0</v>
      </c>
      <c r="BJ12" s="108">
        <v>0</v>
      </c>
      <c r="BK12" s="108">
        <v>0</v>
      </c>
      <c r="BL12" s="108">
        <v>0</v>
      </c>
      <c r="BM12" s="108">
        <v>0</v>
      </c>
      <c r="BN12" s="108">
        <v>0</v>
      </c>
      <c r="BO12" s="108">
        <v>0</v>
      </c>
      <c r="BP12" s="290">
        <v>0</v>
      </c>
      <c r="BQ12" s="108">
        <v>0</v>
      </c>
      <c r="BR12" s="108">
        <v>0</v>
      </c>
      <c r="BS12" s="108">
        <v>0</v>
      </c>
      <c r="BT12" s="108">
        <v>0</v>
      </c>
      <c r="BU12" s="108">
        <v>0</v>
      </c>
      <c r="BV12" s="108">
        <v>0</v>
      </c>
      <c r="BW12" s="108">
        <v>0</v>
      </c>
      <c r="BX12" s="108">
        <v>0</v>
      </c>
      <c r="BY12" s="108">
        <v>0</v>
      </c>
      <c r="BZ12" s="108">
        <v>0</v>
      </c>
      <c r="CA12" s="108">
        <v>0</v>
      </c>
      <c r="CB12" s="108">
        <v>0</v>
      </c>
      <c r="CC12" s="108">
        <v>0</v>
      </c>
      <c r="CD12" s="289">
        <v>0</v>
      </c>
      <c r="CE12" s="108">
        <v>0</v>
      </c>
      <c r="CF12" s="108">
        <v>0</v>
      </c>
      <c r="CG12" s="108">
        <v>0</v>
      </c>
      <c r="CH12" s="108">
        <v>0</v>
      </c>
      <c r="CI12" s="108">
        <v>0</v>
      </c>
      <c r="CJ12" s="108">
        <v>0</v>
      </c>
      <c r="CK12" s="108">
        <v>0</v>
      </c>
      <c r="CL12" s="108">
        <v>0</v>
      </c>
      <c r="CM12" s="108">
        <v>0</v>
      </c>
      <c r="CN12" s="108">
        <v>0</v>
      </c>
      <c r="CO12" s="108">
        <v>0</v>
      </c>
      <c r="CP12" s="108">
        <v>0</v>
      </c>
      <c r="CQ12" s="289">
        <v>0</v>
      </c>
      <c r="CR12" s="108">
        <v>0</v>
      </c>
      <c r="CS12" s="108">
        <v>0</v>
      </c>
      <c r="CT12" s="108">
        <v>0</v>
      </c>
      <c r="CU12" s="108">
        <v>0</v>
      </c>
      <c r="CV12" s="108">
        <v>0</v>
      </c>
      <c r="CW12" s="108">
        <v>0</v>
      </c>
      <c r="CX12" s="108">
        <v>0</v>
      </c>
      <c r="CY12" s="108">
        <v>0</v>
      </c>
      <c r="CZ12" s="108">
        <v>0</v>
      </c>
      <c r="DA12" s="108">
        <v>0</v>
      </c>
      <c r="DB12" s="108">
        <v>0</v>
      </c>
      <c r="DC12" s="108">
        <v>0</v>
      </c>
    </row>
    <row r="13" spans="1:107" s="2" customFormat="1">
      <c r="A13" s="262" t="s">
        <v>6</v>
      </c>
      <c r="B13" s="108">
        <f>184720007</f>
        <v>184720007</v>
      </c>
      <c r="C13" s="108">
        <f>196177402</f>
        <v>196177402</v>
      </c>
      <c r="D13" s="108">
        <v>205514942</v>
      </c>
      <c r="E13" s="108">
        <v>214920491</v>
      </c>
      <c r="F13" s="108">
        <v>233336621</v>
      </c>
      <c r="G13" s="108">
        <v>253562568</v>
      </c>
      <c r="H13" s="108">
        <v>283479649</v>
      </c>
      <c r="I13" s="108">
        <v>312344454</v>
      </c>
      <c r="J13" s="108">
        <v>326598844</v>
      </c>
      <c r="K13" s="108">
        <v>329258953</v>
      </c>
      <c r="L13" s="108">
        <v>319485539</v>
      </c>
      <c r="M13" s="721">
        <v>310294165</v>
      </c>
      <c r="N13" s="6">
        <v>317265647</v>
      </c>
      <c r="O13" s="6">
        <v>328972702</v>
      </c>
      <c r="P13" s="267" t="s">
        <v>16</v>
      </c>
      <c r="Q13" s="35" t="s">
        <v>16</v>
      </c>
      <c r="R13" s="35" t="s">
        <v>16</v>
      </c>
      <c r="S13" s="35" t="s">
        <v>16</v>
      </c>
      <c r="T13" s="35" t="s">
        <v>16</v>
      </c>
      <c r="U13" s="35" t="s">
        <v>16</v>
      </c>
      <c r="V13" s="35" t="s">
        <v>16</v>
      </c>
      <c r="W13" s="35" t="s">
        <v>16</v>
      </c>
      <c r="X13" s="35" t="s">
        <v>16</v>
      </c>
      <c r="Y13" s="35" t="s">
        <v>16</v>
      </c>
      <c r="Z13" s="35" t="s">
        <v>16</v>
      </c>
      <c r="AA13" s="35" t="s">
        <v>16</v>
      </c>
      <c r="AB13" s="35" t="s">
        <v>16</v>
      </c>
      <c r="AC13" s="289">
        <v>126724795</v>
      </c>
      <c r="AD13" s="108">
        <v>129611884</v>
      </c>
      <c r="AE13" s="108">
        <v>134423582</v>
      </c>
      <c r="AF13" s="108">
        <v>148219438</v>
      </c>
      <c r="AG13" s="108">
        <v>160388077</v>
      </c>
      <c r="AH13" s="108">
        <v>180640070</v>
      </c>
      <c r="AI13" s="108">
        <v>198911515</v>
      </c>
      <c r="AJ13" s="2">
        <v>207893908</v>
      </c>
      <c r="AK13" s="2">
        <v>209161706</v>
      </c>
      <c r="AL13" s="6">
        <v>243056891</v>
      </c>
      <c r="AM13" s="721">
        <v>234264079</v>
      </c>
      <c r="AN13" s="6">
        <v>240076504</v>
      </c>
      <c r="AO13" s="6">
        <v>250284267</v>
      </c>
      <c r="AP13" s="289">
        <v>41870860</v>
      </c>
      <c r="AQ13" s="108">
        <v>45772276</v>
      </c>
      <c r="AR13" s="108">
        <v>48353500</v>
      </c>
      <c r="AS13" s="108">
        <v>50661836</v>
      </c>
      <c r="AT13" s="108">
        <v>55168244</v>
      </c>
      <c r="AU13" s="108">
        <v>74460662</v>
      </c>
      <c r="AV13" s="108">
        <v>82477309</v>
      </c>
      <c r="AW13" s="108">
        <v>86468703</v>
      </c>
      <c r="AX13" s="6">
        <v>101813733</v>
      </c>
      <c r="AY13" s="6">
        <v>58100031</v>
      </c>
      <c r="AZ13" s="721">
        <v>57803789</v>
      </c>
      <c r="BA13" s="6">
        <v>58514244</v>
      </c>
      <c r="BB13" s="6">
        <v>60082835</v>
      </c>
      <c r="BC13" s="289">
        <v>27581747</v>
      </c>
      <c r="BD13" s="108">
        <v>30130782</v>
      </c>
      <c r="BE13" s="108">
        <v>32143409</v>
      </c>
      <c r="BF13" s="108">
        <v>34455347</v>
      </c>
      <c r="BG13" s="108">
        <v>38006247</v>
      </c>
      <c r="BH13" s="108">
        <v>28378917</v>
      </c>
      <c r="BI13" s="108">
        <v>30955630</v>
      </c>
      <c r="BJ13" s="108">
        <v>32236233</v>
      </c>
      <c r="BK13" s="108">
        <v>18283514</v>
      </c>
      <c r="BL13" s="6">
        <v>18328617</v>
      </c>
      <c r="BM13" s="721">
        <v>18226297</v>
      </c>
      <c r="BN13" s="6">
        <v>18674899</v>
      </c>
      <c r="BO13" s="6">
        <v>18605600</v>
      </c>
      <c r="BP13" s="268" t="s">
        <v>16</v>
      </c>
      <c r="BQ13" s="35" t="s">
        <v>16</v>
      </c>
      <c r="BR13" s="35" t="s">
        <v>16</v>
      </c>
      <c r="BS13" s="35" t="s">
        <v>16</v>
      </c>
      <c r="BT13" s="35" t="s">
        <v>16</v>
      </c>
      <c r="BU13" s="35" t="s">
        <v>16</v>
      </c>
      <c r="BV13" s="35" t="s">
        <v>16</v>
      </c>
      <c r="BW13" s="35" t="s">
        <v>16</v>
      </c>
      <c r="BX13" s="35" t="s">
        <v>16</v>
      </c>
      <c r="BY13" s="35" t="s">
        <v>16</v>
      </c>
      <c r="BZ13" s="35" t="s">
        <v>16</v>
      </c>
      <c r="CA13" s="35" t="s">
        <v>16</v>
      </c>
      <c r="CB13" s="35" t="s">
        <v>16</v>
      </c>
      <c r="CC13" s="35" t="s">
        <v>16</v>
      </c>
      <c r="CD13" s="267" t="s">
        <v>16</v>
      </c>
      <c r="CE13" s="35" t="s">
        <v>16</v>
      </c>
      <c r="CF13" s="35" t="s">
        <v>16</v>
      </c>
      <c r="CG13" s="35" t="s">
        <v>16</v>
      </c>
      <c r="CH13" s="35" t="s">
        <v>16</v>
      </c>
      <c r="CI13" s="35" t="s">
        <v>16</v>
      </c>
      <c r="CJ13" s="35" t="s">
        <v>16</v>
      </c>
      <c r="CK13" s="35" t="s">
        <v>16</v>
      </c>
      <c r="CL13" s="35" t="s">
        <v>16</v>
      </c>
      <c r="CM13" s="35" t="s">
        <v>16</v>
      </c>
      <c r="CN13" s="35" t="s">
        <v>16</v>
      </c>
      <c r="CO13" s="35" t="s">
        <v>16</v>
      </c>
      <c r="CP13" s="35" t="s">
        <v>16</v>
      </c>
      <c r="CQ13" s="267" t="s">
        <v>16</v>
      </c>
      <c r="CR13" s="35" t="s">
        <v>16</v>
      </c>
      <c r="CS13" s="35" t="s">
        <v>16</v>
      </c>
      <c r="CT13" s="35" t="s">
        <v>16</v>
      </c>
      <c r="CU13" s="35" t="s">
        <v>16</v>
      </c>
      <c r="CV13" s="35" t="s">
        <v>16</v>
      </c>
      <c r="CW13" s="35" t="s">
        <v>16</v>
      </c>
      <c r="CX13" s="35" t="s">
        <v>16</v>
      </c>
      <c r="CY13" s="35" t="s">
        <v>16</v>
      </c>
      <c r="CZ13" s="35" t="s">
        <v>16</v>
      </c>
      <c r="DA13" s="35" t="s">
        <v>16</v>
      </c>
      <c r="DB13" s="35" t="s">
        <v>16</v>
      </c>
      <c r="DC13" s="35" t="s">
        <v>16</v>
      </c>
    </row>
    <row r="14" spans="1:107" s="2" customFormat="1">
      <c r="A14" s="262" t="s">
        <v>7</v>
      </c>
      <c r="B14" s="108">
        <v>34762360</v>
      </c>
      <c r="C14" s="108">
        <v>37008530</v>
      </c>
      <c r="D14" s="108">
        <v>38662892</v>
      </c>
      <c r="E14" s="108">
        <v>40455679</v>
      </c>
      <c r="F14" s="108">
        <v>41994256</v>
      </c>
      <c r="G14" s="165">
        <v>42482900</v>
      </c>
      <c r="H14" s="165">
        <v>45066856</v>
      </c>
      <c r="I14" s="165">
        <v>46009510</v>
      </c>
      <c r="J14" s="165">
        <v>47621527</v>
      </c>
      <c r="K14" s="165">
        <v>50118262</v>
      </c>
      <c r="L14" s="165">
        <v>50808246</v>
      </c>
      <c r="M14" s="6">
        <v>51600789</v>
      </c>
      <c r="N14" s="6">
        <v>53179486</v>
      </c>
      <c r="O14" s="6">
        <v>53200334</v>
      </c>
      <c r="P14" s="267" t="s">
        <v>16</v>
      </c>
      <c r="Q14" s="35" t="s">
        <v>16</v>
      </c>
      <c r="R14" s="35" t="s">
        <v>16</v>
      </c>
      <c r="S14" s="35" t="s">
        <v>16</v>
      </c>
      <c r="T14" s="35" t="s">
        <v>16</v>
      </c>
      <c r="U14" s="35" t="s">
        <v>16</v>
      </c>
      <c r="V14" s="35" t="s">
        <v>16</v>
      </c>
      <c r="W14" s="35" t="s">
        <v>16</v>
      </c>
      <c r="X14" s="35" t="s">
        <v>16</v>
      </c>
      <c r="Y14" s="35" t="s">
        <v>16</v>
      </c>
      <c r="Z14" s="35" t="s">
        <v>16</v>
      </c>
      <c r="AA14" s="35" t="s">
        <v>16</v>
      </c>
      <c r="AB14" s="35" t="s">
        <v>16</v>
      </c>
      <c r="AC14" s="289">
        <v>14688800</v>
      </c>
      <c r="AD14" s="108">
        <v>15099739</v>
      </c>
      <c r="AE14" s="108">
        <v>16568550</v>
      </c>
      <c r="AF14" s="108">
        <v>20324400</v>
      </c>
      <c r="AG14" s="108">
        <v>20658859</v>
      </c>
      <c r="AH14" s="108">
        <v>21932540</v>
      </c>
      <c r="AI14" s="108">
        <v>22105022</v>
      </c>
      <c r="AJ14" s="2">
        <v>23537564</v>
      </c>
      <c r="AK14" s="2">
        <v>29100205</v>
      </c>
      <c r="AL14" s="6">
        <v>29792676</v>
      </c>
      <c r="AM14" s="6">
        <v>29746561</v>
      </c>
      <c r="AN14" s="6">
        <v>30198215</v>
      </c>
      <c r="AO14" s="6">
        <v>30309895</v>
      </c>
      <c r="AP14" s="289">
        <v>19343682</v>
      </c>
      <c r="AQ14" s="108">
        <v>20285393</v>
      </c>
      <c r="AR14" s="108">
        <v>21700540</v>
      </c>
      <c r="AS14" s="108">
        <v>19356922</v>
      </c>
      <c r="AT14" s="108">
        <v>19471468</v>
      </c>
      <c r="AU14" s="108">
        <v>20703622</v>
      </c>
      <c r="AV14" s="108">
        <v>21469924</v>
      </c>
      <c r="AW14" s="108">
        <v>21632760</v>
      </c>
      <c r="AX14" s="165">
        <v>18574683</v>
      </c>
      <c r="AY14" s="6">
        <v>18469473</v>
      </c>
      <c r="AZ14" s="6">
        <v>18778780</v>
      </c>
      <c r="BA14" s="6">
        <v>19899353</v>
      </c>
      <c r="BB14" s="6">
        <v>19649836</v>
      </c>
      <c r="BC14" s="289">
        <v>2976048</v>
      </c>
      <c r="BD14" s="108">
        <v>3277760</v>
      </c>
      <c r="BE14" s="108">
        <v>2186589</v>
      </c>
      <c r="BF14" s="108">
        <v>2312934</v>
      </c>
      <c r="BG14" s="108">
        <v>2352573</v>
      </c>
      <c r="BH14" s="108">
        <v>2430694</v>
      </c>
      <c r="BI14" s="108">
        <v>2434564</v>
      </c>
      <c r="BJ14" s="108">
        <v>2451203</v>
      </c>
      <c r="BK14" s="165">
        <v>2443374</v>
      </c>
      <c r="BL14" s="6">
        <v>2546097</v>
      </c>
      <c r="BM14" s="6">
        <v>3075448</v>
      </c>
      <c r="BN14" s="6">
        <v>3081918</v>
      </c>
      <c r="BO14" s="6">
        <v>3240603</v>
      </c>
      <c r="BP14" s="268" t="s">
        <v>16</v>
      </c>
      <c r="BQ14" s="35" t="s">
        <v>16</v>
      </c>
      <c r="BR14" s="35" t="s">
        <v>16</v>
      </c>
      <c r="BS14" s="35" t="s">
        <v>16</v>
      </c>
      <c r="BT14" s="35" t="s">
        <v>16</v>
      </c>
      <c r="BU14" s="35" t="s">
        <v>16</v>
      </c>
      <c r="BV14" s="35" t="s">
        <v>16</v>
      </c>
      <c r="BW14" s="35" t="s">
        <v>16</v>
      </c>
      <c r="BX14" s="35" t="s">
        <v>16</v>
      </c>
      <c r="BY14" s="35" t="s">
        <v>16</v>
      </c>
      <c r="BZ14" s="35" t="s">
        <v>16</v>
      </c>
      <c r="CA14" s="35" t="s">
        <v>16</v>
      </c>
      <c r="CB14" s="35" t="s">
        <v>16</v>
      </c>
      <c r="CC14" s="35" t="s">
        <v>16</v>
      </c>
      <c r="CD14" s="267" t="s">
        <v>16</v>
      </c>
      <c r="CE14" s="35" t="s">
        <v>16</v>
      </c>
      <c r="CF14" s="35" t="s">
        <v>16</v>
      </c>
      <c r="CG14" s="35" t="s">
        <v>16</v>
      </c>
      <c r="CH14" s="35" t="s">
        <v>16</v>
      </c>
      <c r="CI14" s="35" t="s">
        <v>16</v>
      </c>
      <c r="CJ14" s="35" t="s">
        <v>16</v>
      </c>
      <c r="CK14" s="35" t="s">
        <v>16</v>
      </c>
      <c r="CL14" s="35" t="s">
        <v>16</v>
      </c>
      <c r="CM14" s="35" t="s">
        <v>16</v>
      </c>
      <c r="CN14" s="35" t="s">
        <v>16</v>
      </c>
      <c r="CO14" s="35" t="s">
        <v>16</v>
      </c>
      <c r="CP14" s="35" t="s">
        <v>16</v>
      </c>
      <c r="CQ14" s="267" t="s">
        <v>16</v>
      </c>
      <c r="CR14" s="35" t="s">
        <v>16</v>
      </c>
      <c r="CS14" s="35" t="s">
        <v>16</v>
      </c>
      <c r="CT14" s="35" t="s">
        <v>16</v>
      </c>
      <c r="CU14" s="35" t="s">
        <v>16</v>
      </c>
      <c r="CV14" s="35" t="s">
        <v>16</v>
      </c>
      <c r="CW14" s="35" t="s">
        <v>16</v>
      </c>
      <c r="CX14" s="35" t="s">
        <v>16</v>
      </c>
      <c r="CY14" s="35" t="s">
        <v>16</v>
      </c>
      <c r="CZ14" s="35" t="s">
        <v>16</v>
      </c>
      <c r="DA14" s="35" t="s">
        <v>16</v>
      </c>
      <c r="DB14" s="35" t="s">
        <v>16</v>
      </c>
      <c r="DC14" s="35" t="s">
        <v>16</v>
      </c>
    </row>
    <row r="15" spans="1:107" s="2" customFormat="1">
      <c r="A15" s="262" t="s">
        <v>8</v>
      </c>
      <c r="B15" s="108">
        <v>115890163</v>
      </c>
      <c r="C15" s="108">
        <v>123433923</v>
      </c>
      <c r="D15" s="108">
        <v>127414446</v>
      </c>
      <c r="E15" s="108">
        <v>132275796</v>
      </c>
      <c r="F15" s="108">
        <v>143924791</v>
      </c>
      <c r="G15" s="108">
        <v>157603307</v>
      </c>
      <c r="H15" s="108">
        <v>171812537</v>
      </c>
      <c r="I15" s="108">
        <v>185995031</v>
      </c>
      <c r="J15" s="108">
        <v>222176535</v>
      </c>
      <c r="K15" s="108">
        <v>198011685</v>
      </c>
      <c r="L15" s="108">
        <v>198448732</v>
      </c>
      <c r="M15" s="6">
        <v>204071082</v>
      </c>
      <c r="N15" s="6">
        <v>210770615</v>
      </c>
      <c r="O15" s="6">
        <v>219909058</v>
      </c>
      <c r="P15" s="267" t="s">
        <v>16</v>
      </c>
      <c r="Q15" s="35" t="s">
        <v>16</v>
      </c>
      <c r="R15" s="35" t="s">
        <v>16</v>
      </c>
      <c r="S15" s="35" t="s">
        <v>16</v>
      </c>
      <c r="T15" s="35" t="s">
        <v>16</v>
      </c>
      <c r="U15" s="35" t="s">
        <v>16</v>
      </c>
      <c r="V15" s="35" t="s">
        <v>16</v>
      </c>
      <c r="W15" s="35" t="s">
        <v>16</v>
      </c>
      <c r="X15" s="35" t="s">
        <v>16</v>
      </c>
      <c r="Y15" s="108">
        <v>0</v>
      </c>
      <c r="Z15" s="108">
        <v>0</v>
      </c>
      <c r="AA15" s="108">
        <v>0</v>
      </c>
      <c r="AB15" s="108">
        <v>0</v>
      </c>
      <c r="AC15" s="289">
        <v>0</v>
      </c>
      <c r="AD15" s="108">
        <v>58519592</v>
      </c>
      <c r="AE15" s="108">
        <v>58874378</v>
      </c>
      <c r="AF15" s="108">
        <v>68085716</v>
      </c>
      <c r="AG15" s="108">
        <v>82135892</v>
      </c>
      <c r="AH15" s="108">
        <v>91316260</v>
      </c>
      <c r="AI15" s="108">
        <v>99173166</v>
      </c>
      <c r="AJ15" s="2">
        <v>113495957</v>
      </c>
      <c r="AK15" s="2">
        <v>96745856</v>
      </c>
      <c r="AL15" s="6">
        <v>96028683</v>
      </c>
      <c r="AM15" s="6">
        <v>98604920</v>
      </c>
      <c r="AN15" s="6">
        <v>97813282</v>
      </c>
      <c r="AO15" s="6">
        <v>104645461</v>
      </c>
      <c r="AP15" s="289">
        <v>0</v>
      </c>
      <c r="AQ15" s="108">
        <v>49618734</v>
      </c>
      <c r="AR15" s="108">
        <v>57493757</v>
      </c>
      <c r="AS15" s="108">
        <v>64242630</v>
      </c>
      <c r="AT15" s="108">
        <v>63207259</v>
      </c>
      <c r="AU15" s="108">
        <v>67477630</v>
      </c>
      <c r="AV15" s="108">
        <v>71648437</v>
      </c>
      <c r="AW15" s="108">
        <v>90423003</v>
      </c>
      <c r="AX15" s="108">
        <v>68788476</v>
      </c>
      <c r="AY15" s="6">
        <v>69962603</v>
      </c>
      <c r="AZ15" s="6">
        <v>72102417</v>
      </c>
      <c r="BA15" s="6">
        <v>74824831</v>
      </c>
      <c r="BB15" s="6">
        <v>75403063</v>
      </c>
      <c r="BC15" s="289">
        <v>0</v>
      </c>
      <c r="BD15" s="108">
        <v>19276120</v>
      </c>
      <c r="BE15" s="108">
        <v>15907661</v>
      </c>
      <c r="BF15" s="108">
        <v>11596445</v>
      </c>
      <c r="BG15" s="108">
        <v>12260156</v>
      </c>
      <c r="BH15" s="108">
        <v>13018647</v>
      </c>
      <c r="BI15" s="108">
        <v>15173428</v>
      </c>
      <c r="BJ15" s="108">
        <v>18257575</v>
      </c>
      <c r="BK15" s="2">
        <v>32477353</v>
      </c>
      <c r="BL15" s="2">
        <v>32457446</v>
      </c>
      <c r="BM15" s="6">
        <v>33363745</v>
      </c>
      <c r="BN15" s="6">
        <v>38132502</v>
      </c>
      <c r="BO15" s="6">
        <v>39860534</v>
      </c>
      <c r="BP15" s="268" t="s">
        <v>16</v>
      </c>
      <c r="BQ15" s="35" t="s">
        <v>16</v>
      </c>
      <c r="BR15" s="35" t="s">
        <v>16</v>
      </c>
      <c r="BS15" s="35" t="s">
        <v>16</v>
      </c>
      <c r="BT15" s="35" t="s">
        <v>16</v>
      </c>
      <c r="BU15" s="35" t="s">
        <v>16</v>
      </c>
      <c r="BV15" s="35" t="s">
        <v>16</v>
      </c>
      <c r="BW15" s="35" t="s">
        <v>16</v>
      </c>
      <c r="BX15" s="35" t="s">
        <v>16</v>
      </c>
      <c r="BY15" s="35" t="s">
        <v>16</v>
      </c>
      <c r="BZ15" s="35" t="s">
        <v>16</v>
      </c>
      <c r="CA15" s="35" t="s">
        <v>16</v>
      </c>
      <c r="CB15" s="35" t="s">
        <v>16</v>
      </c>
      <c r="CC15" s="35" t="s">
        <v>16</v>
      </c>
      <c r="CD15" s="267" t="s">
        <v>16</v>
      </c>
      <c r="CE15" s="35" t="s">
        <v>16</v>
      </c>
      <c r="CF15" s="35" t="s">
        <v>16</v>
      </c>
      <c r="CG15" s="35" t="s">
        <v>16</v>
      </c>
      <c r="CH15" s="35" t="s">
        <v>16</v>
      </c>
      <c r="CI15" s="35" t="s">
        <v>16</v>
      </c>
      <c r="CJ15" s="35" t="s">
        <v>16</v>
      </c>
      <c r="CK15" s="35" t="s">
        <v>16</v>
      </c>
      <c r="CL15" s="35" t="s">
        <v>16</v>
      </c>
      <c r="CM15" s="35" t="s">
        <v>16</v>
      </c>
      <c r="CN15" s="35" t="s">
        <v>16</v>
      </c>
      <c r="CO15" s="35" t="s">
        <v>16</v>
      </c>
      <c r="CP15" s="35" t="s">
        <v>16</v>
      </c>
      <c r="CQ15" s="267" t="s">
        <v>16</v>
      </c>
      <c r="CR15" s="35" t="s">
        <v>16</v>
      </c>
      <c r="CS15" s="35" t="s">
        <v>16</v>
      </c>
      <c r="CT15" s="35" t="s">
        <v>16</v>
      </c>
      <c r="CU15" s="35" t="s">
        <v>16</v>
      </c>
      <c r="CV15" s="35" t="s">
        <v>16</v>
      </c>
      <c r="CW15" s="35" t="s">
        <v>16</v>
      </c>
      <c r="CX15" s="35" t="s">
        <v>16</v>
      </c>
      <c r="CY15" s="35" t="s">
        <v>16</v>
      </c>
      <c r="CZ15" s="35" t="s">
        <v>16</v>
      </c>
      <c r="DA15" s="35" t="s">
        <v>16</v>
      </c>
      <c r="DB15" s="35" t="s">
        <v>16</v>
      </c>
      <c r="DC15" s="35" t="s">
        <v>16</v>
      </c>
    </row>
    <row r="16" spans="1:107" s="2" customFormat="1">
      <c r="A16" s="262" t="s">
        <v>9</v>
      </c>
      <c r="B16" s="108">
        <v>26751359</v>
      </c>
      <c r="C16" s="108">
        <v>25896177</v>
      </c>
      <c r="D16" s="108">
        <v>27864495</v>
      </c>
      <c r="E16" s="108">
        <v>30446902</v>
      </c>
      <c r="F16" s="108">
        <v>30685658</v>
      </c>
      <c r="G16" s="108">
        <v>31976830</v>
      </c>
      <c r="H16" s="108">
        <v>33445903</v>
      </c>
      <c r="I16" s="108">
        <v>36045173</v>
      </c>
      <c r="J16" s="108">
        <v>40666238</v>
      </c>
      <c r="K16" s="108">
        <v>41489536</v>
      </c>
      <c r="L16" s="108">
        <v>40919536</v>
      </c>
      <c r="M16" s="6">
        <v>40624780</v>
      </c>
      <c r="N16" s="6">
        <v>41875529</v>
      </c>
      <c r="O16" s="6">
        <v>46625073</v>
      </c>
      <c r="P16" s="267" t="s">
        <v>16</v>
      </c>
      <c r="Q16" s="35" t="s">
        <v>16</v>
      </c>
      <c r="R16" s="35" t="s">
        <v>16</v>
      </c>
      <c r="S16" s="35" t="s">
        <v>16</v>
      </c>
      <c r="T16" s="35" t="s">
        <v>16</v>
      </c>
      <c r="U16" s="35" t="s">
        <v>16</v>
      </c>
      <c r="V16" s="35" t="s">
        <v>16</v>
      </c>
      <c r="W16" s="108">
        <v>0</v>
      </c>
      <c r="X16" s="108">
        <v>0</v>
      </c>
      <c r="Y16" s="35" t="s">
        <v>16</v>
      </c>
      <c r="Z16" s="35" t="s">
        <v>16</v>
      </c>
      <c r="AA16" s="35" t="s">
        <v>16</v>
      </c>
      <c r="AB16" s="35" t="s">
        <v>16</v>
      </c>
      <c r="AC16" s="289">
        <v>24266177</v>
      </c>
      <c r="AD16" s="108">
        <v>26514495</v>
      </c>
      <c r="AE16" s="108">
        <v>29046902</v>
      </c>
      <c r="AF16" s="108">
        <v>29085658</v>
      </c>
      <c r="AG16" s="108">
        <v>30376830</v>
      </c>
      <c r="AH16" s="108">
        <v>31845903</v>
      </c>
      <c r="AI16" s="108">
        <v>34445173</v>
      </c>
      <c r="AJ16" s="2">
        <v>38966238</v>
      </c>
      <c r="AK16" s="2">
        <v>39589536</v>
      </c>
      <c r="AL16" s="6">
        <v>40919536</v>
      </c>
      <c r="AM16" s="6">
        <v>40624780</v>
      </c>
      <c r="AN16" s="6">
        <v>41875529</v>
      </c>
      <c r="AO16" s="6">
        <v>46625073</v>
      </c>
      <c r="AP16" s="289">
        <v>1630000</v>
      </c>
      <c r="AQ16" s="108">
        <v>1350000</v>
      </c>
      <c r="AR16" s="108">
        <v>1400000</v>
      </c>
      <c r="AS16" s="108">
        <v>1600000</v>
      </c>
      <c r="AT16" s="108">
        <v>1600000</v>
      </c>
      <c r="AU16" s="108">
        <v>1600000</v>
      </c>
      <c r="AV16" s="108">
        <v>1600000</v>
      </c>
      <c r="AW16" s="108">
        <v>1700000</v>
      </c>
      <c r="AX16" s="108">
        <v>1900000</v>
      </c>
      <c r="AY16" s="108">
        <v>0</v>
      </c>
      <c r="AZ16" s="108">
        <v>0</v>
      </c>
      <c r="BA16" s="108">
        <v>0</v>
      </c>
      <c r="BB16" s="108">
        <v>0</v>
      </c>
      <c r="BC16" s="289">
        <v>0</v>
      </c>
      <c r="BD16" s="108">
        <v>0</v>
      </c>
      <c r="BE16" s="108">
        <v>0</v>
      </c>
      <c r="BF16" s="108">
        <v>0</v>
      </c>
      <c r="BG16" s="108">
        <v>0</v>
      </c>
      <c r="BH16" s="108">
        <v>0</v>
      </c>
      <c r="BI16" s="108">
        <v>0</v>
      </c>
      <c r="BJ16" s="108">
        <v>0</v>
      </c>
      <c r="BK16" s="108">
        <v>0</v>
      </c>
      <c r="BL16" s="108">
        <v>0</v>
      </c>
      <c r="BM16" s="108">
        <v>0</v>
      </c>
      <c r="BN16" s="108">
        <v>0</v>
      </c>
      <c r="BO16" s="108">
        <v>0</v>
      </c>
      <c r="BP16" s="268" t="s">
        <v>43</v>
      </c>
      <c r="BQ16" s="35" t="s">
        <v>43</v>
      </c>
      <c r="BR16" s="35" t="s">
        <v>43</v>
      </c>
      <c r="BS16" s="35" t="s">
        <v>43</v>
      </c>
      <c r="BT16" s="35" t="s">
        <v>43</v>
      </c>
      <c r="BU16" s="35" t="s">
        <v>43</v>
      </c>
      <c r="BV16" s="35" t="s">
        <v>43</v>
      </c>
      <c r="BW16" s="35" t="s">
        <v>43</v>
      </c>
      <c r="BX16" s="108">
        <v>0</v>
      </c>
      <c r="BY16" s="108">
        <v>0</v>
      </c>
      <c r="BZ16" s="108">
        <v>0</v>
      </c>
      <c r="CA16" s="108">
        <v>0</v>
      </c>
      <c r="CB16" s="108">
        <v>0</v>
      </c>
      <c r="CC16" s="108">
        <v>0</v>
      </c>
      <c r="CD16" s="267" t="s">
        <v>43</v>
      </c>
      <c r="CE16" s="35" t="s">
        <v>43</v>
      </c>
      <c r="CF16" s="35" t="s">
        <v>43</v>
      </c>
      <c r="CG16" s="35" t="s">
        <v>43</v>
      </c>
      <c r="CH16" s="35" t="s">
        <v>43</v>
      </c>
      <c r="CI16" s="35" t="s">
        <v>43</v>
      </c>
      <c r="CJ16" s="35" t="s">
        <v>43</v>
      </c>
      <c r="CK16" s="108">
        <v>0</v>
      </c>
      <c r="CL16" s="108">
        <v>0</v>
      </c>
      <c r="CM16" s="108">
        <v>0</v>
      </c>
      <c r="CN16" s="108">
        <v>0</v>
      </c>
      <c r="CO16" s="108">
        <v>0</v>
      </c>
      <c r="CP16" s="108">
        <v>0</v>
      </c>
      <c r="CQ16" s="267" t="s">
        <v>43</v>
      </c>
      <c r="CR16" s="35" t="s">
        <v>43</v>
      </c>
      <c r="CS16" s="35" t="s">
        <v>43</v>
      </c>
      <c r="CT16" s="35" t="s">
        <v>43</v>
      </c>
      <c r="CU16" s="35" t="s">
        <v>43</v>
      </c>
      <c r="CV16" s="35" t="s">
        <v>43</v>
      </c>
      <c r="CW16" s="35" t="s">
        <v>43</v>
      </c>
      <c r="CX16" s="108">
        <v>0</v>
      </c>
      <c r="CY16" s="108">
        <v>0</v>
      </c>
      <c r="CZ16" s="108">
        <v>0</v>
      </c>
      <c r="DA16" s="108">
        <v>0</v>
      </c>
      <c r="DB16" s="108">
        <v>0</v>
      </c>
      <c r="DC16" s="108">
        <v>0</v>
      </c>
    </row>
    <row r="17" spans="1:107" s="2" customFormat="1">
      <c r="A17" s="262" t="s">
        <v>10</v>
      </c>
      <c r="B17" s="108">
        <v>36060332</v>
      </c>
      <c r="C17" s="108">
        <v>35926715</v>
      </c>
      <c r="D17" s="108">
        <v>42156156</v>
      </c>
      <c r="E17" s="108">
        <v>43349629</v>
      </c>
      <c r="F17" s="108">
        <v>45934281</v>
      </c>
      <c r="G17" s="108">
        <v>50253569</v>
      </c>
      <c r="H17" s="108">
        <v>52543142</v>
      </c>
      <c r="I17" s="108">
        <v>52543142</v>
      </c>
      <c r="J17" s="108">
        <v>59731945</v>
      </c>
      <c r="K17" s="108">
        <v>59731945</v>
      </c>
      <c r="L17" s="108">
        <v>63606317</v>
      </c>
      <c r="M17" s="6">
        <v>62560571</v>
      </c>
      <c r="N17" s="6">
        <v>61813259</v>
      </c>
      <c r="O17" s="6">
        <v>61813259</v>
      </c>
      <c r="P17" s="289">
        <v>0</v>
      </c>
      <c r="Q17" s="108">
        <v>0</v>
      </c>
      <c r="R17" s="108">
        <v>0</v>
      </c>
      <c r="S17" s="108">
        <v>0</v>
      </c>
      <c r="T17" s="108">
        <v>0</v>
      </c>
      <c r="U17" s="35">
        <v>180240</v>
      </c>
      <c r="V17" s="108">
        <v>0</v>
      </c>
      <c r="W17" s="35" t="s">
        <v>16</v>
      </c>
      <c r="X17" s="35" t="s">
        <v>16</v>
      </c>
      <c r="Y17" s="35" t="s">
        <v>16</v>
      </c>
      <c r="Z17" s="35" t="s">
        <v>16</v>
      </c>
      <c r="AA17" s="35" t="s">
        <v>16</v>
      </c>
      <c r="AB17" s="35" t="s">
        <v>16</v>
      </c>
      <c r="AC17" s="289">
        <v>17139890</v>
      </c>
      <c r="AD17" s="108">
        <v>19909368</v>
      </c>
      <c r="AE17" s="108">
        <v>20483216</v>
      </c>
      <c r="AF17" s="108">
        <v>21016513</v>
      </c>
      <c r="AG17" s="108">
        <v>24352914</v>
      </c>
      <c r="AH17" s="108">
        <v>24730125</v>
      </c>
      <c r="AI17" s="108">
        <v>24730125</v>
      </c>
      <c r="AJ17" s="2">
        <v>27440319</v>
      </c>
      <c r="AK17" s="2">
        <v>27440319</v>
      </c>
      <c r="AL17" s="6">
        <v>38353508</v>
      </c>
      <c r="AM17" s="721">
        <v>44483098</v>
      </c>
      <c r="AN17" s="6">
        <v>43028680</v>
      </c>
      <c r="AO17" s="6">
        <v>43028680</v>
      </c>
      <c r="AP17" s="289">
        <v>14340678</v>
      </c>
      <c r="AQ17" s="108">
        <v>16652325</v>
      </c>
      <c r="AR17" s="108">
        <v>18215035</v>
      </c>
      <c r="AS17" s="108">
        <v>20381090</v>
      </c>
      <c r="AT17" s="108">
        <v>21120999</v>
      </c>
      <c r="AU17" s="108">
        <v>22677965</v>
      </c>
      <c r="AV17" s="108">
        <v>24184250</v>
      </c>
      <c r="AW17" s="108">
        <v>28501339</v>
      </c>
      <c r="AX17" s="108">
        <v>28501339</v>
      </c>
      <c r="AY17" s="6">
        <v>21579666</v>
      </c>
      <c r="AZ17" s="721">
        <v>14363506</v>
      </c>
      <c r="BA17" s="6">
        <v>15012467</v>
      </c>
      <c r="BB17" s="6">
        <v>15012467</v>
      </c>
      <c r="BC17" s="289">
        <v>4446147</v>
      </c>
      <c r="BD17" s="108">
        <v>5594463</v>
      </c>
      <c r="BE17" s="108">
        <v>4651378</v>
      </c>
      <c r="BF17" s="108">
        <v>4536678</v>
      </c>
      <c r="BG17" s="108">
        <v>4779656</v>
      </c>
      <c r="BH17" s="108">
        <v>5135052</v>
      </c>
      <c r="BI17" s="108">
        <v>3628767</v>
      </c>
      <c r="BJ17" s="108">
        <v>3790287</v>
      </c>
      <c r="BK17" s="108">
        <v>3790287</v>
      </c>
      <c r="BL17" s="6">
        <v>3673143</v>
      </c>
      <c r="BM17" s="6">
        <v>3713967</v>
      </c>
      <c r="BN17" s="6">
        <v>3772112</v>
      </c>
      <c r="BO17" s="6">
        <v>3772112</v>
      </c>
      <c r="BP17" s="268" t="s">
        <v>16</v>
      </c>
      <c r="BQ17" s="35" t="s">
        <v>16</v>
      </c>
      <c r="BR17" s="35" t="s">
        <v>16</v>
      </c>
      <c r="BS17" s="35" t="s">
        <v>16</v>
      </c>
      <c r="BT17" s="35" t="s">
        <v>16</v>
      </c>
      <c r="BU17" s="35" t="s">
        <v>16</v>
      </c>
      <c r="BV17" s="35" t="s">
        <v>16</v>
      </c>
      <c r="BW17" s="35" t="s">
        <v>16</v>
      </c>
      <c r="BX17" s="35" t="s">
        <v>16</v>
      </c>
      <c r="BY17" s="35" t="s">
        <v>16</v>
      </c>
      <c r="BZ17" s="35" t="s">
        <v>16</v>
      </c>
      <c r="CA17" s="35" t="s">
        <v>16</v>
      </c>
      <c r="CB17" s="35" t="s">
        <v>16</v>
      </c>
      <c r="CC17" s="35" t="s">
        <v>16</v>
      </c>
      <c r="CD17" s="267" t="s">
        <v>16</v>
      </c>
      <c r="CE17" s="35" t="s">
        <v>16</v>
      </c>
      <c r="CF17" s="35" t="s">
        <v>16</v>
      </c>
      <c r="CG17" s="35" t="s">
        <v>16</v>
      </c>
      <c r="CH17" s="35" t="s">
        <v>16</v>
      </c>
      <c r="CI17" s="35" t="s">
        <v>16</v>
      </c>
      <c r="CJ17" s="35" t="s">
        <v>16</v>
      </c>
      <c r="CK17" s="35" t="s">
        <v>16</v>
      </c>
      <c r="CL17" s="35" t="s">
        <v>16</v>
      </c>
      <c r="CM17" s="35" t="s">
        <v>16</v>
      </c>
      <c r="CN17" s="35" t="s">
        <v>16</v>
      </c>
      <c r="CO17" s="35" t="s">
        <v>16</v>
      </c>
      <c r="CP17" s="35" t="s">
        <v>16</v>
      </c>
      <c r="CQ17" s="267" t="s">
        <v>16</v>
      </c>
      <c r="CR17" s="35" t="s">
        <v>16</v>
      </c>
      <c r="CS17" s="35" t="s">
        <v>16</v>
      </c>
      <c r="CT17" s="35" t="s">
        <v>16</v>
      </c>
      <c r="CU17" s="35" t="s">
        <v>16</v>
      </c>
      <c r="CV17" s="35" t="s">
        <v>16</v>
      </c>
      <c r="CW17" s="35" t="s">
        <v>16</v>
      </c>
      <c r="CX17" s="35" t="s">
        <v>16</v>
      </c>
      <c r="CY17" s="35" t="s">
        <v>16</v>
      </c>
      <c r="CZ17" s="35" t="s">
        <v>16</v>
      </c>
      <c r="DA17" s="35" t="s">
        <v>16</v>
      </c>
      <c r="DB17" s="35" t="s">
        <v>16</v>
      </c>
      <c r="DC17" s="35" t="s">
        <v>16</v>
      </c>
    </row>
    <row r="18" spans="1:107" s="2" customFormat="1">
      <c r="A18" s="262" t="s">
        <v>11</v>
      </c>
      <c r="B18" s="35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6"/>
      <c r="N18" s="6"/>
      <c r="O18" s="6"/>
      <c r="P18" s="267" t="s">
        <v>16</v>
      </c>
      <c r="Q18" s="35" t="s">
        <v>16</v>
      </c>
      <c r="R18" s="35" t="s">
        <v>16</v>
      </c>
      <c r="S18" s="35" t="s">
        <v>16</v>
      </c>
      <c r="T18" s="35" t="s">
        <v>16</v>
      </c>
      <c r="U18" s="35" t="s">
        <v>16</v>
      </c>
      <c r="V18" s="35" t="s">
        <v>16</v>
      </c>
      <c r="W18" s="35" t="s">
        <v>16</v>
      </c>
      <c r="X18" s="35" t="s">
        <v>16</v>
      </c>
      <c r="Y18" s="35" t="s">
        <v>16</v>
      </c>
      <c r="Z18" s="35" t="s">
        <v>16</v>
      </c>
      <c r="AA18" s="35" t="s">
        <v>16</v>
      </c>
      <c r="AB18" s="35" t="s">
        <v>16</v>
      </c>
      <c r="AC18" s="289">
        <v>0</v>
      </c>
      <c r="AD18" s="108">
        <v>0</v>
      </c>
      <c r="AE18" s="108">
        <v>0</v>
      </c>
      <c r="AF18" s="108">
        <v>0</v>
      </c>
      <c r="AG18" s="108">
        <v>0</v>
      </c>
      <c r="AH18" s="108">
        <v>0</v>
      </c>
      <c r="AI18" s="108">
        <v>0</v>
      </c>
      <c r="AJ18" s="2">
        <v>0</v>
      </c>
      <c r="AK18" s="2">
        <v>0</v>
      </c>
      <c r="AL18" s="2">
        <v>0</v>
      </c>
      <c r="AM18" s="2">
        <v>0</v>
      </c>
      <c r="AN18" s="2">
        <v>0</v>
      </c>
      <c r="AO18" s="2">
        <v>0</v>
      </c>
      <c r="AP18" s="289">
        <v>0</v>
      </c>
      <c r="AQ18" s="108">
        <v>0</v>
      </c>
      <c r="AR18" s="108">
        <v>0</v>
      </c>
      <c r="AS18" s="108">
        <v>0</v>
      </c>
      <c r="AT18" s="108">
        <v>0</v>
      </c>
      <c r="AU18" s="108">
        <v>0</v>
      </c>
      <c r="AV18" s="108">
        <v>0</v>
      </c>
      <c r="AW18" s="108">
        <v>0</v>
      </c>
      <c r="AX18" s="108">
        <v>0</v>
      </c>
      <c r="AY18" s="108">
        <v>0</v>
      </c>
      <c r="AZ18" s="108">
        <v>0</v>
      </c>
      <c r="BA18" s="108">
        <v>0</v>
      </c>
      <c r="BB18" s="108">
        <v>0</v>
      </c>
      <c r="BC18" s="289">
        <v>0</v>
      </c>
      <c r="BD18" s="108">
        <v>0</v>
      </c>
      <c r="BE18" s="108">
        <v>0</v>
      </c>
      <c r="BF18" s="108">
        <v>0</v>
      </c>
      <c r="BG18" s="108">
        <v>0</v>
      </c>
      <c r="BH18" s="108">
        <v>0</v>
      </c>
      <c r="BI18" s="108">
        <v>0</v>
      </c>
      <c r="BJ18" s="108">
        <v>0</v>
      </c>
      <c r="BK18" s="108">
        <v>0</v>
      </c>
      <c r="BL18" s="108">
        <v>0</v>
      </c>
      <c r="BM18" s="108">
        <v>0</v>
      </c>
      <c r="BN18" s="108">
        <v>0</v>
      </c>
      <c r="BO18" s="108">
        <v>0</v>
      </c>
      <c r="BP18" s="290">
        <v>0</v>
      </c>
      <c r="BQ18" s="108">
        <v>0</v>
      </c>
      <c r="BR18" s="108">
        <v>0</v>
      </c>
      <c r="BS18" s="108">
        <v>0</v>
      </c>
      <c r="BT18" s="108">
        <v>0</v>
      </c>
      <c r="BU18" s="108">
        <v>0</v>
      </c>
      <c r="BV18" s="108">
        <v>0</v>
      </c>
      <c r="BW18" s="108">
        <v>0</v>
      </c>
      <c r="BX18" s="108">
        <v>0</v>
      </c>
      <c r="BY18" s="108">
        <v>0</v>
      </c>
      <c r="BZ18" s="108">
        <v>0</v>
      </c>
      <c r="CA18" s="108">
        <v>0</v>
      </c>
      <c r="CB18" s="108">
        <v>0</v>
      </c>
      <c r="CC18" s="108">
        <v>0</v>
      </c>
      <c r="CD18" s="289">
        <v>0</v>
      </c>
      <c r="CE18" s="108">
        <v>0</v>
      </c>
      <c r="CF18" s="108">
        <v>0</v>
      </c>
      <c r="CG18" s="108">
        <v>0</v>
      </c>
      <c r="CH18" s="108">
        <v>0</v>
      </c>
      <c r="CI18" s="108">
        <v>0</v>
      </c>
      <c r="CJ18" s="108">
        <v>0</v>
      </c>
      <c r="CK18" s="35" t="s">
        <v>16</v>
      </c>
      <c r="CL18" s="35" t="s">
        <v>16</v>
      </c>
      <c r="CM18" s="35" t="s">
        <v>16</v>
      </c>
      <c r="CN18" s="35" t="s">
        <v>16</v>
      </c>
      <c r="CO18" s="35" t="s">
        <v>16</v>
      </c>
      <c r="CP18" s="35" t="s">
        <v>16</v>
      </c>
      <c r="CQ18" s="289">
        <v>0</v>
      </c>
      <c r="CR18" s="108">
        <v>0</v>
      </c>
      <c r="CS18" s="108">
        <v>0</v>
      </c>
      <c r="CT18" s="108">
        <v>0</v>
      </c>
      <c r="CU18" s="108">
        <v>0</v>
      </c>
      <c r="CV18" s="108">
        <v>0</v>
      </c>
      <c r="CW18" s="108">
        <v>0</v>
      </c>
      <c r="CX18" s="35" t="s">
        <v>16</v>
      </c>
      <c r="CY18" s="35" t="s">
        <v>16</v>
      </c>
      <c r="CZ18" s="35" t="s">
        <v>16</v>
      </c>
      <c r="DA18" s="35" t="s">
        <v>16</v>
      </c>
      <c r="DB18" s="35" t="s">
        <v>16</v>
      </c>
      <c r="DC18" s="35" t="s">
        <v>16</v>
      </c>
    </row>
    <row r="19" spans="1:107" s="2" customFormat="1">
      <c r="A19" s="262" t="s">
        <v>12</v>
      </c>
      <c r="B19" s="108">
        <v>460399944</v>
      </c>
      <c r="C19" s="108">
        <v>513728829</v>
      </c>
      <c r="D19" s="108">
        <v>607003382</v>
      </c>
      <c r="E19" s="108">
        <v>673517699</v>
      </c>
      <c r="F19" s="108">
        <v>769261645</v>
      </c>
      <c r="G19" s="108">
        <v>818405507</v>
      </c>
      <c r="H19" s="108">
        <v>931046116</v>
      </c>
      <c r="I19" s="108">
        <v>1062729812</v>
      </c>
      <c r="J19" s="108">
        <v>1220135533</v>
      </c>
      <c r="K19" s="108">
        <v>1345021257</v>
      </c>
      <c r="L19" s="108">
        <v>1393050718</v>
      </c>
      <c r="M19" s="721">
        <v>1337961389</v>
      </c>
      <c r="N19" s="6">
        <v>1476132693</v>
      </c>
      <c r="O19" s="6">
        <v>1553672570</v>
      </c>
      <c r="P19" s="267" t="s">
        <v>16</v>
      </c>
      <c r="Q19" s="35" t="s">
        <v>16</v>
      </c>
      <c r="R19" s="35" t="s">
        <v>16</v>
      </c>
      <c r="S19" s="35" t="s">
        <v>16</v>
      </c>
      <c r="T19" s="35" t="s">
        <v>16</v>
      </c>
      <c r="U19" s="35" t="s">
        <v>16</v>
      </c>
      <c r="V19" s="35" t="s">
        <v>16</v>
      </c>
      <c r="W19" s="2">
        <v>67389863</v>
      </c>
      <c r="X19" s="2">
        <v>74414455</v>
      </c>
      <c r="Y19" s="6">
        <v>76765608</v>
      </c>
      <c r="Z19" s="6">
        <v>77703991</v>
      </c>
      <c r="AA19" s="6">
        <v>81808184</v>
      </c>
      <c r="AB19" s="6">
        <v>82874960</v>
      </c>
      <c r="AC19" s="289">
        <v>307094649</v>
      </c>
      <c r="AD19" s="108">
        <v>366564536</v>
      </c>
      <c r="AE19" s="108">
        <v>428005473</v>
      </c>
      <c r="AF19" s="108">
        <v>483836542</v>
      </c>
      <c r="AG19" s="108">
        <v>516393699</v>
      </c>
      <c r="AH19" s="108">
        <v>590585224</v>
      </c>
      <c r="AI19" s="108">
        <v>672933822</v>
      </c>
      <c r="AJ19" s="2">
        <v>745493871</v>
      </c>
      <c r="AK19" s="2">
        <v>815239397</v>
      </c>
      <c r="AL19" s="6">
        <v>866398552</v>
      </c>
      <c r="AM19" s="721">
        <v>810340223</v>
      </c>
      <c r="AN19" s="6">
        <v>923165697</v>
      </c>
      <c r="AO19" s="6">
        <v>949591705</v>
      </c>
      <c r="AP19" s="289">
        <v>89597758</v>
      </c>
      <c r="AQ19" s="108">
        <v>98849400</v>
      </c>
      <c r="AR19" s="108">
        <v>100921367</v>
      </c>
      <c r="AS19" s="108">
        <v>111153131</v>
      </c>
      <c r="AT19" s="108">
        <v>119940127</v>
      </c>
      <c r="AU19" s="108">
        <v>134461577</v>
      </c>
      <c r="AV19" s="108">
        <v>142637318</v>
      </c>
      <c r="AW19" s="108">
        <v>132090290</v>
      </c>
      <c r="AX19" s="108">
        <v>142470577</v>
      </c>
      <c r="AY19" s="6">
        <v>137920825</v>
      </c>
      <c r="AZ19" s="6">
        <v>134148468</v>
      </c>
      <c r="BA19" s="6">
        <v>147847941</v>
      </c>
      <c r="BB19" s="6">
        <v>151810140</v>
      </c>
      <c r="BC19" s="289">
        <v>15163655</v>
      </c>
      <c r="BD19" s="108">
        <v>18444715</v>
      </c>
      <c r="BE19" s="108">
        <v>14162809</v>
      </c>
      <c r="BF19" s="108">
        <v>16229695</v>
      </c>
      <c r="BG19" s="108">
        <v>17251641</v>
      </c>
      <c r="BH19" s="108">
        <v>18922959</v>
      </c>
      <c r="BI19" s="108">
        <v>19295540</v>
      </c>
      <c r="BJ19" s="108">
        <v>21907304</v>
      </c>
      <c r="BK19" s="108">
        <v>23672529</v>
      </c>
      <c r="BL19" s="6">
        <v>19228950</v>
      </c>
      <c r="BM19" s="6">
        <v>20746803</v>
      </c>
      <c r="BN19" s="6">
        <v>22980367</v>
      </c>
      <c r="BO19" s="6">
        <v>24332548</v>
      </c>
      <c r="BP19" s="268" t="s">
        <v>16</v>
      </c>
      <c r="BQ19" s="35" t="s">
        <v>16</v>
      </c>
      <c r="BR19" s="35" t="s">
        <v>16</v>
      </c>
      <c r="BS19" s="35" t="s">
        <v>16</v>
      </c>
      <c r="BT19" s="35" t="s">
        <v>16</v>
      </c>
      <c r="BU19" s="35" t="s">
        <v>16</v>
      </c>
      <c r="BV19" s="35" t="s">
        <v>16</v>
      </c>
      <c r="BW19" s="35" t="s">
        <v>16</v>
      </c>
      <c r="BX19" s="35" t="s">
        <v>16</v>
      </c>
      <c r="BY19" s="35" t="s">
        <v>16</v>
      </c>
      <c r="BZ19" s="35" t="s">
        <v>16</v>
      </c>
      <c r="CA19" s="35" t="s">
        <v>16</v>
      </c>
      <c r="CB19" s="35" t="s">
        <v>16</v>
      </c>
      <c r="CC19" s="35" t="s">
        <v>16</v>
      </c>
      <c r="CD19" s="267" t="s">
        <v>16</v>
      </c>
      <c r="CE19" s="35" t="s">
        <v>16</v>
      </c>
      <c r="CF19" s="35" t="s">
        <v>16</v>
      </c>
      <c r="CG19" s="35" t="s">
        <v>16</v>
      </c>
      <c r="CH19" s="35" t="s">
        <v>16</v>
      </c>
      <c r="CI19" s="35" t="s">
        <v>16</v>
      </c>
      <c r="CJ19" s="35" t="s">
        <v>16</v>
      </c>
      <c r="CK19" s="35" t="s">
        <v>16</v>
      </c>
      <c r="CL19" s="35" t="s">
        <v>16</v>
      </c>
      <c r="CM19" s="35" t="s">
        <v>16</v>
      </c>
      <c r="CN19" s="35" t="s">
        <v>16</v>
      </c>
      <c r="CO19" s="35" t="s">
        <v>16</v>
      </c>
      <c r="CP19" s="35" t="s">
        <v>16</v>
      </c>
      <c r="CQ19" s="267" t="s">
        <v>16</v>
      </c>
      <c r="CR19" s="35" t="s">
        <v>16</v>
      </c>
      <c r="CS19" s="35" t="s">
        <v>16</v>
      </c>
      <c r="CT19" s="35" t="s">
        <v>16</v>
      </c>
      <c r="CU19" s="35" t="s">
        <v>16</v>
      </c>
      <c r="CV19" s="35" t="s">
        <v>16</v>
      </c>
      <c r="CW19" s="35" t="s">
        <v>16</v>
      </c>
      <c r="CX19" s="35" t="s">
        <v>16</v>
      </c>
      <c r="CY19" s="35" t="s">
        <v>16</v>
      </c>
      <c r="CZ19" s="35" t="s">
        <v>16</v>
      </c>
      <c r="DA19" s="35" t="s">
        <v>16</v>
      </c>
      <c r="DB19" s="35" t="s">
        <v>16</v>
      </c>
      <c r="DC19" s="35" t="s">
        <v>16</v>
      </c>
    </row>
    <row r="20" spans="1:107" s="2" customFormat="1">
      <c r="A20" s="262" t="s">
        <v>13</v>
      </c>
      <c r="B20" s="108">
        <v>1500000</v>
      </c>
      <c r="C20" s="108">
        <v>1500000</v>
      </c>
      <c r="D20" s="108">
        <v>1900000</v>
      </c>
      <c r="E20" s="108">
        <v>1900000</v>
      </c>
      <c r="F20" s="108">
        <v>2000000</v>
      </c>
      <c r="G20" s="108">
        <v>2062052</v>
      </c>
      <c r="H20" s="108">
        <v>2260610</v>
      </c>
      <c r="I20" s="108">
        <v>5960000</v>
      </c>
      <c r="J20" s="108">
        <v>9714492</v>
      </c>
      <c r="K20" s="108">
        <v>15452590</v>
      </c>
      <c r="L20" s="108">
        <v>7592748</v>
      </c>
      <c r="M20" s="6">
        <v>14697584</v>
      </c>
      <c r="N20" s="6">
        <v>10779805</v>
      </c>
      <c r="O20" s="6">
        <v>10921170</v>
      </c>
      <c r="P20" s="267" t="s">
        <v>16</v>
      </c>
      <c r="Q20" s="35" t="s">
        <v>16</v>
      </c>
      <c r="R20" s="35" t="s">
        <v>16</v>
      </c>
      <c r="S20" s="35" t="s">
        <v>16</v>
      </c>
      <c r="T20" s="35" t="s">
        <v>16</v>
      </c>
      <c r="U20" s="35" t="s">
        <v>16</v>
      </c>
      <c r="V20" s="35" t="s">
        <v>16</v>
      </c>
      <c r="W20" s="35" t="s">
        <v>16</v>
      </c>
      <c r="X20" s="35" t="s">
        <v>16</v>
      </c>
      <c r="Y20" s="35" t="s">
        <v>16</v>
      </c>
      <c r="Z20" s="35" t="s">
        <v>16</v>
      </c>
      <c r="AA20" s="35" t="s">
        <v>16</v>
      </c>
      <c r="AB20" s="35" t="s">
        <v>16</v>
      </c>
      <c r="AC20" s="267" t="s">
        <v>16</v>
      </c>
      <c r="AD20" s="35" t="s">
        <v>16</v>
      </c>
      <c r="AE20" s="35" t="s">
        <v>16</v>
      </c>
      <c r="AF20" s="35" t="s">
        <v>16</v>
      </c>
      <c r="AG20" s="35" t="s">
        <v>16</v>
      </c>
      <c r="AH20" s="35" t="s">
        <v>16</v>
      </c>
      <c r="AI20" s="35" t="s">
        <v>16</v>
      </c>
      <c r="AJ20" s="2">
        <v>0</v>
      </c>
      <c r="AK20" s="2">
        <v>0</v>
      </c>
      <c r="AL20" s="2">
        <v>0</v>
      </c>
      <c r="AM20" s="2">
        <v>0</v>
      </c>
      <c r="AN20" s="2">
        <v>0</v>
      </c>
      <c r="AO20" s="2">
        <v>0</v>
      </c>
      <c r="AP20" s="267" t="s">
        <v>16</v>
      </c>
      <c r="AQ20" s="35" t="s">
        <v>16</v>
      </c>
      <c r="AR20" s="35" t="s">
        <v>16</v>
      </c>
      <c r="AS20" s="35" t="s">
        <v>16</v>
      </c>
      <c r="AT20" s="35" t="s">
        <v>16</v>
      </c>
      <c r="AU20" s="35" t="s">
        <v>16</v>
      </c>
      <c r="AV20" s="35" t="s">
        <v>16</v>
      </c>
      <c r="AW20" s="108">
        <v>0</v>
      </c>
      <c r="AX20" s="108">
        <v>0</v>
      </c>
      <c r="AY20" s="108">
        <v>0</v>
      </c>
      <c r="AZ20" s="108">
        <v>0</v>
      </c>
      <c r="BA20" s="108">
        <v>0</v>
      </c>
      <c r="BB20" s="108">
        <v>0</v>
      </c>
      <c r="BC20" s="289">
        <v>0</v>
      </c>
      <c r="BD20" s="108">
        <v>0</v>
      </c>
      <c r="BE20" s="108">
        <v>0</v>
      </c>
      <c r="BF20" s="108">
        <v>0</v>
      </c>
      <c r="BG20" s="108">
        <v>0</v>
      </c>
      <c r="BH20" s="108">
        <v>0</v>
      </c>
      <c r="BI20" s="108">
        <v>0</v>
      </c>
      <c r="BJ20" s="108">
        <v>0</v>
      </c>
      <c r="BK20" s="108">
        <v>0</v>
      </c>
      <c r="BL20" s="108">
        <v>0</v>
      </c>
      <c r="BM20" s="108">
        <v>0</v>
      </c>
      <c r="BN20" s="108">
        <v>0</v>
      </c>
      <c r="BO20" s="108">
        <v>0</v>
      </c>
      <c r="BP20" s="268" t="s">
        <v>16</v>
      </c>
      <c r="BQ20" s="35" t="s">
        <v>16</v>
      </c>
      <c r="BR20" s="35" t="s">
        <v>16</v>
      </c>
      <c r="BS20" s="35" t="s">
        <v>16</v>
      </c>
      <c r="BT20" s="35" t="s">
        <v>16</v>
      </c>
      <c r="BU20" s="35" t="s">
        <v>16</v>
      </c>
      <c r="BV20" s="35" t="s">
        <v>16</v>
      </c>
      <c r="BW20" s="35" t="s">
        <v>16</v>
      </c>
      <c r="BX20" s="35" t="s">
        <v>16</v>
      </c>
      <c r="BY20" s="35" t="s">
        <v>16</v>
      </c>
      <c r="BZ20" s="35" t="s">
        <v>16</v>
      </c>
      <c r="CA20" s="35" t="s">
        <v>16</v>
      </c>
      <c r="CB20" s="35" t="s">
        <v>16</v>
      </c>
      <c r="CC20" s="35" t="s">
        <v>16</v>
      </c>
      <c r="CD20" s="267" t="s">
        <v>16</v>
      </c>
      <c r="CE20" s="35" t="s">
        <v>16</v>
      </c>
      <c r="CF20" s="35" t="s">
        <v>16</v>
      </c>
      <c r="CG20" s="35" t="s">
        <v>16</v>
      </c>
      <c r="CH20" s="35" t="s">
        <v>16</v>
      </c>
      <c r="CI20" s="35" t="s">
        <v>16</v>
      </c>
      <c r="CJ20" s="35" t="s">
        <v>16</v>
      </c>
      <c r="CK20" s="35" t="s">
        <v>16</v>
      </c>
      <c r="CL20" s="35" t="s">
        <v>16</v>
      </c>
      <c r="CM20" s="35" t="s">
        <v>16</v>
      </c>
      <c r="CN20" s="35" t="s">
        <v>16</v>
      </c>
      <c r="CO20" s="35" t="s">
        <v>16</v>
      </c>
      <c r="CP20" s="35" t="s">
        <v>16</v>
      </c>
      <c r="CQ20" s="267" t="s">
        <v>16</v>
      </c>
      <c r="CR20" s="35" t="s">
        <v>16</v>
      </c>
      <c r="CS20" s="35" t="s">
        <v>16</v>
      </c>
      <c r="CT20" s="35" t="s">
        <v>16</v>
      </c>
      <c r="CU20" s="35" t="s">
        <v>16</v>
      </c>
      <c r="CV20" s="35" t="s">
        <v>16</v>
      </c>
      <c r="CW20" s="35" t="s">
        <v>16</v>
      </c>
      <c r="CX20" s="35" t="s">
        <v>16</v>
      </c>
      <c r="CY20" s="35" t="s">
        <v>16</v>
      </c>
      <c r="CZ20" s="35" t="s">
        <v>16</v>
      </c>
      <c r="DA20" s="35" t="s">
        <v>16</v>
      </c>
      <c r="DB20" s="35" t="s">
        <v>16</v>
      </c>
      <c r="DC20" s="35" t="s">
        <v>16</v>
      </c>
    </row>
    <row r="21" spans="1:107" s="2" customFormat="1">
      <c r="A21" s="274" t="s">
        <v>14</v>
      </c>
      <c r="B21" s="118"/>
      <c r="C21" s="118"/>
      <c r="D21" s="118"/>
      <c r="E21" s="118"/>
      <c r="F21" s="118"/>
      <c r="G21" s="118"/>
      <c r="H21" s="118"/>
      <c r="I21" s="118"/>
      <c r="J21" s="118"/>
      <c r="K21" s="118"/>
      <c r="L21" s="118"/>
      <c r="M21" s="13"/>
      <c r="N21" s="13"/>
      <c r="O21" s="13"/>
      <c r="P21" s="294">
        <v>154000</v>
      </c>
      <c r="Q21" s="118">
        <v>725870</v>
      </c>
      <c r="R21" s="118">
        <v>0</v>
      </c>
      <c r="S21" s="118">
        <v>0</v>
      </c>
      <c r="T21" s="118">
        <v>0</v>
      </c>
      <c r="U21" s="118">
        <v>0</v>
      </c>
      <c r="V21" s="118">
        <v>0</v>
      </c>
      <c r="W21" s="118">
        <v>0</v>
      </c>
      <c r="X21" s="118">
        <v>0</v>
      </c>
      <c r="Y21" s="118">
        <v>0</v>
      </c>
      <c r="Z21" s="118">
        <v>0</v>
      </c>
      <c r="AA21" s="118">
        <v>0</v>
      </c>
      <c r="AB21" s="118">
        <v>0</v>
      </c>
      <c r="AC21" s="279" t="s">
        <v>16</v>
      </c>
      <c r="AD21" s="277" t="s">
        <v>16</v>
      </c>
      <c r="AE21" s="277" t="s">
        <v>16</v>
      </c>
      <c r="AF21" s="277" t="s">
        <v>16</v>
      </c>
      <c r="AG21" s="277" t="s">
        <v>16</v>
      </c>
      <c r="AH21" s="277" t="s">
        <v>16</v>
      </c>
      <c r="AI21" s="277" t="s">
        <v>16</v>
      </c>
      <c r="AJ21" s="27" t="s">
        <v>16</v>
      </c>
      <c r="AK21" s="27" t="s">
        <v>16</v>
      </c>
      <c r="AL21" s="27" t="s">
        <v>16</v>
      </c>
      <c r="AM21" s="27" t="s">
        <v>16</v>
      </c>
      <c r="AN21" s="27" t="s">
        <v>16</v>
      </c>
      <c r="AO21" s="27" t="s">
        <v>16</v>
      </c>
      <c r="AP21" s="279" t="s">
        <v>16</v>
      </c>
      <c r="AQ21" s="277" t="s">
        <v>16</v>
      </c>
      <c r="AR21" s="277" t="s">
        <v>16</v>
      </c>
      <c r="AS21" s="277" t="s">
        <v>16</v>
      </c>
      <c r="AT21" s="277" t="s">
        <v>16</v>
      </c>
      <c r="AU21" s="277" t="s">
        <v>16</v>
      </c>
      <c r="AV21" s="277" t="s">
        <v>16</v>
      </c>
      <c r="AW21" s="277" t="s">
        <v>16</v>
      </c>
      <c r="AX21" s="277" t="s">
        <v>16</v>
      </c>
      <c r="AY21" s="277" t="s">
        <v>16</v>
      </c>
      <c r="AZ21" s="277" t="s">
        <v>16</v>
      </c>
      <c r="BA21" s="277" t="s">
        <v>16</v>
      </c>
      <c r="BB21" s="277" t="s">
        <v>16</v>
      </c>
      <c r="BC21" s="294">
        <v>0</v>
      </c>
      <c r="BD21" s="118">
        <v>0</v>
      </c>
      <c r="BE21" s="118">
        <v>0</v>
      </c>
      <c r="BF21" s="118">
        <v>0</v>
      </c>
      <c r="BG21" s="118">
        <v>0</v>
      </c>
      <c r="BH21" s="118">
        <v>0</v>
      </c>
      <c r="BI21" s="118">
        <v>0</v>
      </c>
      <c r="BJ21" s="118">
        <v>0</v>
      </c>
      <c r="BK21" s="118">
        <v>0</v>
      </c>
      <c r="BL21" s="118">
        <v>0</v>
      </c>
      <c r="BM21" s="118">
        <v>0</v>
      </c>
      <c r="BN21" s="118">
        <v>0</v>
      </c>
      <c r="BO21" s="118">
        <v>0</v>
      </c>
      <c r="BP21" s="280" t="s">
        <v>43</v>
      </c>
      <c r="BQ21" s="277" t="s">
        <v>43</v>
      </c>
      <c r="BR21" s="277" t="s">
        <v>43</v>
      </c>
      <c r="BS21" s="277" t="s">
        <v>43</v>
      </c>
      <c r="BT21" s="277" t="s">
        <v>43</v>
      </c>
      <c r="BU21" s="277" t="s">
        <v>43</v>
      </c>
      <c r="BV21" s="277" t="s">
        <v>43</v>
      </c>
      <c r="BW21" s="277" t="s">
        <v>43</v>
      </c>
      <c r="BX21" s="277" t="s">
        <v>16</v>
      </c>
      <c r="BY21" s="277" t="s">
        <v>16</v>
      </c>
      <c r="BZ21" s="277" t="s">
        <v>16</v>
      </c>
      <c r="CA21" s="277" t="s">
        <v>16</v>
      </c>
      <c r="CB21" s="277" t="s">
        <v>16</v>
      </c>
      <c r="CC21" s="277" t="s">
        <v>16</v>
      </c>
      <c r="CD21" s="279" t="s">
        <v>43</v>
      </c>
      <c r="CE21" s="277" t="s">
        <v>43</v>
      </c>
      <c r="CF21" s="277" t="s">
        <v>43</v>
      </c>
      <c r="CG21" s="277" t="s">
        <v>43</v>
      </c>
      <c r="CH21" s="277" t="s">
        <v>43</v>
      </c>
      <c r="CI21" s="277" t="s">
        <v>43</v>
      </c>
      <c r="CJ21" s="277" t="s">
        <v>43</v>
      </c>
      <c r="CK21" s="277" t="s">
        <v>16</v>
      </c>
      <c r="CL21" s="261" t="s">
        <v>16</v>
      </c>
      <c r="CM21" s="261" t="s">
        <v>16</v>
      </c>
      <c r="CN21" s="261" t="s">
        <v>16</v>
      </c>
      <c r="CO21" s="261" t="s">
        <v>16</v>
      </c>
      <c r="CP21" s="261" t="s">
        <v>16</v>
      </c>
      <c r="CQ21" s="279" t="s">
        <v>43</v>
      </c>
      <c r="CR21" s="277" t="s">
        <v>43</v>
      </c>
      <c r="CS21" s="277" t="s">
        <v>43</v>
      </c>
      <c r="CT21" s="277" t="s">
        <v>43</v>
      </c>
      <c r="CU21" s="277" t="s">
        <v>43</v>
      </c>
      <c r="CV21" s="277" t="s">
        <v>43</v>
      </c>
      <c r="CW21" s="277" t="s">
        <v>43</v>
      </c>
      <c r="CX21" s="277" t="s">
        <v>16</v>
      </c>
      <c r="CY21" s="277" t="s">
        <v>16</v>
      </c>
      <c r="CZ21" s="277" t="s">
        <v>16</v>
      </c>
      <c r="DA21" s="277" t="s">
        <v>16</v>
      </c>
      <c r="DB21" s="277" t="s">
        <v>16</v>
      </c>
      <c r="DC21" s="277" t="s">
        <v>16</v>
      </c>
    </row>
    <row r="22" spans="1:107">
      <c r="A22" s="50"/>
      <c r="B22" s="50" t="s">
        <v>58</v>
      </c>
      <c r="C22" s="50" t="s">
        <v>63</v>
      </c>
      <c r="D22" s="50" t="s">
        <v>88</v>
      </c>
      <c r="E22" s="50" t="s">
        <v>94</v>
      </c>
      <c r="F22" s="50" t="s">
        <v>104</v>
      </c>
      <c r="G22" s="55" t="s">
        <v>108</v>
      </c>
      <c r="H22" s="55" t="s">
        <v>110</v>
      </c>
      <c r="I22" s="58" t="s">
        <v>118</v>
      </c>
      <c r="J22" s="58" t="s">
        <v>124</v>
      </c>
      <c r="K22" s="50" t="s">
        <v>134</v>
      </c>
      <c r="L22" s="50" t="s">
        <v>176</v>
      </c>
      <c r="M22" s="50" t="s">
        <v>176</v>
      </c>
      <c r="N22" s="50" t="s">
        <v>189</v>
      </c>
      <c r="O22" s="50" t="s">
        <v>188</v>
      </c>
      <c r="P22" s="50" t="s">
        <v>63</v>
      </c>
      <c r="Q22" s="50" t="s">
        <v>88</v>
      </c>
      <c r="R22" s="50" t="s">
        <v>94</v>
      </c>
      <c r="S22" s="50" t="s">
        <v>104</v>
      </c>
      <c r="T22" s="50" t="s">
        <v>108</v>
      </c>
      <c r="U22" s="55" t="s">
        <v>110</v>
      </c>
      <c r="V22" s="58" t="s">
        <v>118</v>
      </c>
      <c r="W22" s="58" t="s">
        <v>124</v>
      </c>
      <c r="X22" s="50" t="s">
        <v>134</v>
      </c>
      <c r="Y22" s="50" t="s">
        <v>176</v>
      </c>
      <c r="Z22" s="50" t="s">
        <v>176</v>
      </c>
      <c r="AA22" s="50" t="s">
        <v>189</v>
      </c>
      <c r="AB22" s="50" t="s">
        <v>188</v>
      </c>
      <c r="AC22" s="50" t="s">
        <v>63</v>
      </c>
      <c r="AD22" s="50" t="s">
        <v>88</v>
      </c>
      <c r="AE22" s="50" t="s">
        <v>94</v>
      </c>
      <c r="AF22" s="50" t="s">
        <v>104</v>
      </c>
      <c r="AG22" s="50" t="s">
        <v>108</v>
      </c>
      <c r="AH22" s="55" t="s">
        <v>110</v>
      </c>
      <c r="AI22" s="58" t="s">
        <v>118</v>
      </c>
      <c r="AJ22" s="58" t="s">
        <v>124</v>
      </c>
      <c r="AK22" s="50" t="s">
        <v>134</v>
      </c>
      <c r="AL22" s="50" t="s">
        <v>176</v>
      </c>
      <c r="AM22" s="50" t="s">
        <v>176</v>
      </c>
      <c r="AN22" s="50" t="s">
        <v>189</v>
      </c>
      <c r="AO22" s="50" t="s">
        <v>188</v>
      </c>
      <c r="AP22" s="50" t="s">
        <v>63</v>
      </c>
      <c r="AQ22" s="50" t="s">
        <v>88</v>
      </c>
      <c r="AR22" s="50" t="s">
        <v>94</v>
      </c>
      <c r="AS22" s="50" t="s">
        <v>104</v>
      </c>
      <c r="AT22" s="50" t="s">
        <v>108</v>
      </c>
      <c r="AU22" s="55" t="s">
        <v>110</v>
      </c>
      <c r="AV22" s="58" t="s">
        <v>118</v>
      </c>
      <c r="AW22" s="58" t="s">
        <v>124</v>
      </c>
      <c r="AX22" s="50" t="s">
        <v>134</v>
      </c>
      <c r="AY22" s="50" t="s">
        <v>176</v>
      </c>
      <c r="AZ22" s="50" t="s">
        <v>176</v>
      </c>
      <c r="BA22" s="50" t="s">
        <v>189</v>
      </c>
      <c r="BB22" s="50" t="s">
        <v>188</v>
      </c>
      <c r="BC22" s="50" t="s">
        <v>63</v>
      </c>
      <c r="BD22" s="50" t="s">
        <v>88</v>
      </c>
      <c r="BE22" s="50" t="s">
        <v>94</v>
      </c>
      <c r="BF22" s="50" t="s">
        <v>104</v>
      </c>
      <c r="BG22" s="50" t="s">
        <v>108</v>
      </c>
      <c r="BH22" s="55" t="s">
        <v>110</v>
      </c>
      <c r="BI22" s="58" t="s">
        <v>118</v>
      </c>
      <c r="BJ22" s="58" t="s">
        <v>124</v>
      </c>
      <c r="BK22" s="50" t="s">
        <v>134</v>
      </c>
      <c r="BL22" s="50" t="s">
        <v>176</v>
      </c>
      <c r="BM22" s="50" t="s">
        <v>176</v>
      </c>
      <c r="BN22" s="50" t="s">
        <v>176</v>
      </c>
      <c r="BO22" s="50" t="s">
        <v>176</v>
      </c>
      <c r="BP22" s="50" t="s">
        <v>58</v>
      </c>
      <c r="BQ22" s="50" t="s">
        <v>63</v>
      </c>
      <c r="BR22" s="50" t="s">
        <v>88</v>
      </c>
      <c r="BS22" s="50" t="s">
        <v>94</v>
      </c>
      <c r="BT22" s="50" t="s">
        <v>104</v>
      </c>
      <c r="BU22" s="55" t="s">
        <v>108</v>
      </c>
      <c r="BV22" s="55" t="s">
        <v>110</v>
      </c>
      <c r="BW22" s="58" t="s">
        <v>118</v>
      </c>
      <c r="BX22" s="58" t="s">
        <v>118</v>
      </c>
      <c r="BY22" s="50" t="s">
        <v>134</v>
      </c>
      <c r="BZ22" s="50" t="s">
        <v>176</v>
      </c>
      <c r="CA22" s="50" t="s">
        <v>176</v>
      </c>
      <c r="CB22" s="50" t="s">
        <v>189</v>
      </c>
      <c r="CC22" s="50" t="s">
        <v>188</v>
      </c>
      <c r="CD22" s="50" t="s">
        <v>63</v>
      </c>
      <c r="CE22" s="50" t="s">
        <v>88</v>
      </c>
      <c r="CF22" s="50" t="s">
        <v>94</v>
      </c>
      <c r="CG22" s="50" t="s">
        <v>104</v>
      </c>
      <c r="CH22" s="55" t="s">
        <v>108</v>
      </c>
      <c r="CI22" s="55" t="s">
        <v>110</v>
      </c>
      <c r="CJ22" s="58" t="s">
        <v>118</v>
      </c>
      <c r="CK22" s="58" t="s">
        <v>124</v>
      </c>
      <c r="CL22" s="50" t="s">
        <v>134</v>
      </c>
      <c r="CM22" s="50" t="s">
        <v>176</v>
      </c>
      <c r="CO22" s="50" t="s">
        <v>189</v>
      </c>
      <c r="CP22" s="50" t="s">
        <v>188</v>
      </c>
      <c r="CQ22" s="50" t="s">
        <v>63</v>
      </c>
      <c r="CR22" s="50" t="s">
        <v>88</v>
      </c>
      <c r="CS22" s="50" t="s">
        <v>94</v>
      </c>
      <c r="CT22" s="50" t="s">
        <v>104</v>
      </c>
      <c r="CU22" s="55" t="s">
        <v>108</v>
      </c>
      <c r="CV22" s="55" t="s">
        <v>110</v>
      </c>
      <c r="CW22" s="58" t="s">
        <v>118</v>
      </c>
      <c r="CX22" s="58" t="s">
        <v>124</v>
      </c>
      <c r="CY22" s="50" t="s">
        <v>134</v>
      </c>
      <c r="CZ22" s="50" t="s">
        <v>176</v>
      </c>
      <c r="DA22" s="50" t="s">
        <v>176</v>
      </c>
      <c r="DB22" s="50" t="s">
        <v>189</v>
      </c>
      <c r="DC22" s="50" t="s">
        <v>188</v>
      </c>
    </row>
    <row r="24" spans="1:107">
      <c r="A24" s="180" t="s">
        <v>121</v>
      </c>
    </row>
  </sheetData>
  <phoneticPr fontId="5" type="noConversion"/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GW26"/>
  <sheetViews>
    <sheetView zoomScale="90" zoomScaleNormal="90" workbookViewId="0">
      <pane xSplit="1" ySplit="3" topLeftCell="GP4" activePane="bottomRight" state="frozen"/>
      <selection activeCell="S46" sqref="S46"/>
      <selection pane="topRight" activeCell="S46" sqref="S46"/>
      <selection pane="bottomLeft" activeCell="S46" sqref="S46"/>
      <selection pane="bottomRight" activeCell="GP55" sqref="GP55"/>
    </sheetView>
  </sheetViews>
  <sheetFormatPr defaultRowHeight="12.75"/>
  <cols>
    <col min="1" max="1" width="10.6640625" style="14" customWidth="1"/>
    <col min="2" max="6" width="12.77734375" style="14" customWidth="1"/>
    <col min="7" max="7" width="12.77734375" style="149" customWidth="1"/>
    <col min="8" max="8" width="12.33203125" style="149" bestFit="1" customWidth="1"/>
    <col min="9" max="11" width="12.109375" style="149" customWidth="1"/>
    <col min="12" max="12" width="12.88671875" style="149" customWidth="1"/>
    <col min="13" max="15" width="12.5546875" style="149" customWidth="1"/>
    <col min="16" max="16" width="11.44140625" style="15" customWidth="1"/>
    <col min="17" max="18" width="11.5546875" style="15" customWidth="1"/>
    <col min="19" max="19" width="11.5546875" style="14" customWidth="1"/>
    <col min="20" max="20" width="11.21875" style="14" customWidth="1"/>
    <col min="21" max="25" width="11.77734375" style="14" customWidth="1"/>
    <col min="26" max="26" width="11.21875" style="149" customWidth="1"/>
    <col min="27" max="29" width="12.5546875" style="149" customWidth="1"/>
    <col min="30" max="30" width="11.88671875" style="15" customWidth="1"/>
    <col min="31" max="31" width="11.33203125" style="15" customWidth="1"/>
    <col min="32" max="32" width="11.5546875" style="15" customWidth="1"/>
    <col min="33" max="35" width="11.33203125" style="14" customWidth="1"/>
    <col min="36" max="36" width="11.77734375" style="14" customWidth="1"/>
    <col min="37" max="37" width="11.5546875" style="14" customWidth="1"/>
    <col min="38" max="39" width="11.21875" style="14" customWidth="1"/>
    <col min="40" max="40" width="12" style="149" customWidth="1"/>
    <col min="41" max="43" width="12.5546875" style="149" customWidth="1"/>
    <col min="44" max="46" width="11.88671875" style="15" customWidth="1"/>
    <col min="47" max="53" width="11.88671875" style="14" customWidth="1"/>
    <col min="54" max="54" width="11.33203125" style="149" customWidth="1"/>
    <col min="55" max="57" width="12.5546875" style="149" customWidth="1"/>
    <col min="58" max="58" width="10.21875" style="15" bestFit="1" customWidth="1"/>
    <col min="59" max="59" width="10.21875" style="15" customWidth="1"/>
    <col min="60" max="60" width="10.21875" style="15" bestFit="1" customWidth="1"/>
    <col min="61" max="61" width="10.21875" style="14" bestFit="1" customWidth="1"/>
    <col min="62" max="62" width="11.5546875" style="14" customWidth="1"/>
    <col min="63" max="63" width="10.21875" style="14" bestFit="1" customWidth="1"/>
    <col min="64" max="64" width="11.6640625" style="14" customWidth="1"/>
    <col min="65" max="65" width="11.5546875" style="14" customWidth="1"/>
    <col min="66" max="67" width="11.88671875" style="14" customWidth="1"/>
    <col min="68" max="68" width="12.44140625" style="149" customWidth="1"/>
    <col min="69" max="71" width="12.5546875" style="149" customWidth="1"/>
    <col min="72" max="72" width="10.21875" style="15" bestFit="1" customWidth="1"/>
    <col min="73" max="73" width="10.77734375" style="15" customWidth="1"/>
    <col min="74" max="74" width="10.21875" style="15" bestFit="1" customWidth="1"/>
    <col min="75" max="79" width="10.21875" style="14" bestFit="1" customWidth="1"/>
    <col min="80" max="81" width="10.21875" style="14" customWidth="1"/>
    <col min="82" max="82" width="10.44140625" style="149" customWidth="1"/>
    <col min="83" max="85" width="12.5546875" style="149" customWidth="1"/>
    <col min="86" max="86" width="10.21875" style="15" bestFit="1" customWidth="1"/>
    <col min="87" max="87" width="11" style="15" customWidth="1"/>
    <col min="88" max="88" width="10.21875" style="15" bestFit="1" customWidth="1"/>
    <col min="89" max="93" width="10.21875" style="14" bestFit="1" customWidth="1"/>
    <col min="94" max="95" width="10.21875" style="14" customWidth="1"/>
    <col min="96" max="96" width="10.44140625" style="149" customWidth="1"/>
    <col min="97" max="99" width="12.5546875" style="149" customWidth="1"/>
    <col min="100" max="100" width="12.21875" style="52" customWidth="1"/>
    <col min="101" max="101" width="11.88671875" style="15" customWidth="1"/>
    <col min="102" max="102" width="11.33203125" style="15" customWidth="1"/>
    <col min="103" max="104" width="11.33203125" style="14" customWidth="1"/>
    <col min="105" max="109" width="11.33203125" style="149" customWidth="1"/>
    <col min="110" max="110" width="11.88671875" style="149" customWidth="1"/>
    <col min="111" max="113" width="12.5546875" style="149" customWidth="1"/>
    <col min="114" max="114" width="9.109375" style="15" customWidth="1"/>
    <col min="115" max="115" width="9.88671875" style="15" customWidth="1"/>
    <col min="116" max="118" width="10.21875" style="14" bestFit="1" customWidth="1"/>
    <col min="119" max="120" width="10.21875" style="149" bestFit="1" customWidth="1"/>
    <col min="121" max="122" width="10.21875" style="149" customWidth="1"/>
    <col min="123" max="123" width="10.44140625" style="149" customWidth="1"/>
    <col min="124" max="126" width="12.5546875" style="149" customWidth="1"/>
    <col min="127" max="127" width="12.109375" style="15" customWidth="1"/>
    <col min="128" max="128" width="11.6640625" style="15" customWidth="1"/>
    <col min="129" max="131" width="12.77734375" style="14" customWidth="1"/>
    <col min="132" max="135" width="11.21875" style="149" customWidth="1"/>
    <col min="136" max="136" width="11.44140625" style="149" customWidth="1"/>
    <col min="137" max="139" width="12.5546875" style="149" customWidth="1"/>
    <col min="140" max="140" width="10.6640625" style="15" customWidth="1"/>
    <col min="141" max="141" width="10.21875" style="15" bestFit="1" customWidth="1"/>
    <col min="142" max="144" width="10.21875" style="14" bestFit="1" customWidth="1"/>
    <col min="145" max="145" width="10.21875" style="149" bestFit="1" customWidth="1"/>
    <col min="146" max="146" width="11.88671875" style="149" customWidth="1"/>
    <col min="147" max="149" width="11.21875" style="149" customWidth="1"/>
    <col min="150" max="152" width="12.5546875" style="149" customWidth="1"/>
    <col min="153" max="153" width="10.21875" style="15" customWidth="1"/>
    <col min="154" max="154" width="10.21875" style="15" bestFit="1" customWidth="1"/>
    <col min="155" max="157" width="10.21875" style="14" bestFit="1" customWidth="1"/>
    <col min="158" max="159" width="10.21875" style="149" bestFit="1" customWidth="1"/>
    <col min="160" max="161" width="10.21875" style="149" customWidth="1"/>
    <col min="162" max="162" width="10.44140625" style="149" customWidth="1"/>
    <col min="163" max="165" width="12.5546875" style="149" customWidth="1"/>
    <col min="166" max="166" width="10.109375" style="15" customWidth="1"/>
    <col min="167" max="167" width="10" style="15" customWidth="1"/>
    <col min="168" max="168" width="10.21875" style="15" bestFit="1" customWidth="1"/>
    <col min="169" max="170" width="10.21875" style="14" bestFit="1" customWidth="1"/>
    <col min="171" max="173" width="10.21875" style="149" bestFit="1" customWidth="1"/>
    <col min="174" max="175" width="10.21875" style="149" customWidth="1"/>
    <col min="176" max="176" width="10.44140625" style="149" customWidth="1"/>
    <col min="177" max="179" width="12.5546875" style="149" customWidth="1"/>
    <col min="180" max="180" width="9.5546875" style="15" customWidth="1"/>
    <col min="181" max="181" width="9.21875" style="15" customWidth="1"/>
    <col min="182" max="184" width="10.21875" style="14" bestFit="1" customWidth="1"/>
    <col min="185" max="186" width="10.21875" style="149" bestFit="1" customWidth="1"/>
    <col min="187" max="188" width="10.21875" style="149" customWidth="1"/>
    <col min="189" max="189" width="10.44140625" style="149" customWidth="1"/>
    <col min="190" max="192" width="12.5546875" style="149" customWidth="1"/>
    <col min="193" max="193" width="9.33203125" style="15" customWidth="1"/>
    <col min="194" max="194" width="9.77734375" style="15" customWidth="1"/>
    <col min="195" max="197" width="10.21875" style="14" bestFit="1" customWidth="1"/>
    <col min="198" max="199" width="10.21875" style="149" bestFit="1" customWidth="1"/>
    <col min="200" max="201" width="9.33203125" style="14" customWidth="1"/>
    <col min="202" max="202" width="10.44140625" style="149" customWidth="1"/>
    <col min="203" max="205" width="12.5546875" style="149" customWidth="1"/>
    <col min="206" max="16384" width="8.88671875" style="15"/>
  </cols>
  <sheetData>
    <row r="1" spans="1:205" s="237" customFormat="1">
      <c r="A1" s="227"/>
      <c r="B1" s="46" t="s">
        <v>53</v>
      </c>
      <c r="C1" s="93"/>
      <c r="D1" s="93"/>
      <c r="E1" s="93"/>
      <c r="F1" s="93"/>
      <c r="G1" s="229"/>
      <c r="H1" s="229"/>
      <c r="I1" s="229"/>
      <c r="J1" s="229"/>
      <c r="K1" s="229"/>
      <c r="L1" s="230"/>
      <c r="M1" s="230"/>
      <c r="N1" s="230"/>
      <c r="O1" s="230"/>
      <c r="P1" s="93"/>
      <c r="Q1" s="328"/>
      <c r="R1" s="328"/>
      <c r="S1" s="93"/>
      <c r="T1" s="93"/>
      <c r="U1" s="93"/>
      <c r="V1" s="93"/>
      <c r="W1" s="93"/>
      <c r="X1" s="93"/>
      <c r="Y1" s="93"/>
      <c r="Z1" s="230"/>
      <c r="AA1" s="230"/>
      <c r="AB1" s="230"/>
      <c r="AC1" s="230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230"/>
      <c r="AO1" s="230"/>
      <c r="AP1" s="230"/>
      <c r="AQ1" s="230"/>
      <c r="AR1" s="93"/>
      <c r="AS1" s="93"/>
      <c r="AT1" s="93"/>
      <c r="AU1" s="93"/>
      <c r="AV1" s="93"/>
      <c r="AW1" s="93"/>
      <c r="AX1" s="93"/>
      <c r="AY1" s="93"/>
      <c r="AZ1" s="93"/>
      <c r="BA1" s="93"/>
      <c r="BB1" s="230"/>
      <c r="BC1" s="230"/>
      <c r="BD1" s="230"/>
      <c r="BE1" s="230"/>
      <c r="BF1" s="93"/>
      <c r="BG1" s="93"/>
      <c r="BH1" s="93"/>
      <c r="BI1" s="93"/>
      <c r="BJ1" s="93"/>
      <c r="BK1" s="93"/>
      <c r="BL1" s="93"/>
      <c r="BM1" s="93"/>
      <c r="BN1" s="93"/>
      <c r="BO1" s="93"/>
      <c r="BP1" s="230"/>
      <c r="BQ1" s="230"/>
      <c r="BR1" s="230"/>
      <c r="BS1" s="230"/>
      <c r="BT1" s="93"/>
      <c r="BU1" s="93"/>
      <c r="BV1" s="93"/>
      <c r="BW1" s="93"/>
      <c r="BX1" s="93"/>
      <c r="BY1" s="93"/>
      <c r="BZ1" s="93"/>
      <c r="CA1" s="93"/>
      <c r="CB1" s="93"/>
      <c r="CC1" s="93"/>
      <c r="CD1" s="230"/>
      <c r="CE1" s="230"/>
      <c r="CF1" s="230"/>
      <c r="CG1" s="230"/>
      <c r="CH1" s="93"/>
      <c r="CI1" s="93"/>
      <c r="CJ1" s="93"/>
      <c r="CK1" s="93"/>
      <c r="CL1" s="93"/>
      <c r="CM1" s="93"/>
      <c r="CN1" s="93"/>
      <c r="CO1" s="93"/>
      <c r="CP1" s="93"/>
      <c r="CQ1" s="93"/>
      <c r="CR1" s="230"/>
      <c r="CS1" s="230"/>
      <c r="CT1" s="230"/>
      <c r="CU1" s="230"/>
      <c r="CV1" s="93"/>
      <c r="CW1" s="93"/>
      <c r="CX1" s="93"/>
      <c r="CY1" s="93"/>
      <c r="CZ1" s="93"/>
      <c r="DA1" s="229"/>
      <c r="DB1" s="229"/>
      <c r="DC1" s="229"/>
      <c r="DD1" s="229"/>
      <c r="DE1" s="229"/>
      <c r="DF1" s="230"/>
      <c r="DG1" s="230"/>
      <c r="DH1" s="230"/>
      <c r="DI1" s="230"/>
      <c r="DJ1" s="229"/>
      <c r="DK1" s="229"/>
      <c r="DL1" s="93"/>
      <c r="DM1" s="93"/>
      <c r="DN1" s="93"/>
      <c r="DO1" s="229"/>
      <c r="DP1" s="229"/>
      <c r="DQ1" s="229"/>
      <c r="DR1" s="229"/>
      <c r="DS1" s="230"/>
      <c r="DT1" s="230"/>
      <c r="DU1" s="230"/>
      <c r="DV1" s="230"/>
      <c r="DW1" s="93"/>
      <c r="DX1" s="325"/>
      <c r="DY1" s="93"/>
      <c r="DZ1" s="93"/>
      <c r="EA1" s="93"/>
      <c r="EB1" s="229"/>
      <c r="EC1" s="229"/>
      <c r="ED1" s="229"/>
      <c r="EE1" s="229"/>
      <c r="EF1" s="230"/>
      <c r="EG1" s="230"/>
      <c r="EH1" s="230"/>
      <c r="EI1" s="230"/>
      <c r="EJ1" s="93"/>
      <c r="EK1" s="93"/>
      <c r="EL1" s="93"/>
      <c r="EM1" s="93"/>
      <c r="EN1" s="93"/>
      <c r="EO1" s="229"/>
      <c r="EP1" s="229"/>
      <c r="EQ1" s="229"/>
      <c r="ER1" s="229"/>
      <c r="ES1" s="230"/>
      <c r="ET1" s="230"/>
      <c r="EU1" s="230"/>
      <c r="EV1" s="230"/>
      <c r="EW1" s="93"/>
      <c r="EX1" s="93"/>
      <c r="EY1" s="93"/>
      <c r="EZ1" s="93"/>
      <c r="FA1" s="93"/>
      <c r="FB1" s="93"/>
      <c r="FC1" s="93"/>
      <c r="FD1" s="93"/>
      <c r="FE1" s="93"/>
      <c r="FF1" s="230"/>
      <c r="FG1" s="230"/>
      <c r="FH1" s="230"/>
      <c r="FI1" s="230"/>
      <c r="FJ1" s="93"/>
      <c r="FK1" s="93"/>
      <c r="FL1" s="93"/>
      <c r="FM1" s="93"/>
      <c r="FN1" s="93"/>
      <c r="FO1" s="229"/>
      <c r="FP1" s="229"/>
      <c r="FQ1" s="229"/>
      <c r="FR1" s="229"/>
      <c r="FS1" s="229"/>
      <c r="FT1" s="230"/>
      <c r="FU1" s="230"/>
      <c r="FV1" s="230"/>
      <c r="FW1" s="230"/>
      <c r="FX1" s="93"/>
      <c r="FY1" s="93"/>
      <c r="FZ1" s="93"/>
      <c r="GA1" s="93"/>
      <c r="GB1" s="93"/>
      <c r="GC1" s="229"/>
      <c r="GD1" s="229"/>
      <c r="GE1" s="229"/>
      <c r="GF1" s="229"/>
      <c r="GG1" s="230"/>
      <c r="GH1" s="230"/>
      <c r="GI1" s="230"/>
      <c r="GJ1" s="230"/>
      <c r="GK1" s="93"/>
      <c r="GL1" s="93"/>
      <c r="GM1" s="93"/>
      <c r="GN1" s="93"/>
      <c r="GO1" s="93"/>
      <c r="GP1" s="229"/>
      <c r="GQ1" s="229"/>
      <c r="GR1" s="229"/>
      <c r="GS1" s="229"/>
      <c r="GT1" s="230"/>
      <c r="GU1" s="230"/>
      <c r="GV1" s="714"/>
      <c r="GW1" s="714"/>
    </row>
    <row r="2" spans="1:205" s="237" customFormat="1">
      <c r="A2" s="227"/>
      <c r="B2" s="284" t="s">
        <v>15</v>
      </c>
      <c r="C2" s="93"/>
      <c r="D2" s="93"/>
      <c r="E2" s="93"/>
      <c r="F2" s="93"/>
      <c r="G2" s="245"/>
      <c r="H2" s="245"/>
      <c r="I2" s="245"/>
      <c r="J2" s="245"/>
      <c r="K2" s="245"/>
      <c r="L2" s="245"/>
      <c r="M2" s="245"/>
      <c r="N2" s="245"/>
      <c r="O2" s="245"/>
      <c r="P2" s="285" t="s">
        <v>27</v>
      </c>
      <c r="Q2" s="328"/>
      <c r="R2" s="328"/>
      <c r="S2" s="93"/>
      <c r="T2" s="93"/>
      <c r="U2" s="93"/>
      <c r="V2" s="93"/>
      <c r="W2" s="93"/>
      <c r="X2" s="93"/>
      <c r="Y2" s="93"/>
      <c r="Z2" s="245"/>
      <c r="AA2" s="245"/>
      <c r="AB2" s="245"/>
      <c r="AC2" s="245"/>
      <c r="AD2" s="285" t="s">
        <v>28</v>
      </c>
      <c r="AE2" s="328"/>
      <c r="AF2" s="328"/>
      <c r="AG2" s="93"/>
      <c r="AH2" s="93"/>
      <c r="AI2" s="93"/>
      <c r="AJ2" s="93"/>
      <c r="AK2" s="93"/>
      <c r="AL2" s="93"/>
      <c r="AM2" s="93"/>
      <c r="AN2" s="245"/>
      <c r="AO2" s="245"/>
      <c r="AP2" s="245"/>
      <c r="AQ2" s="245"/>
      <c r="AR2" s="285" t="s">
        <v>29</v>
      </c>
      <c r="AS2" s="93"/>
      <c r="AT2" s="93"/>
      <c r="AU2" s="93"/>
      <c r="AV2" s="93"/>
      <c r="AW2" s="93"/>
      <c r="AX2" s="93"/>
      <c r="AY2" s="93"/>
      <c r="AZ2" s="93"/>
      <c r="BA2" s="93"/>
      <c r="BB2" s="245"/>
      <c r="BC2" s="245"/>
      <c r="BD2" s="245"/>
      <c r="BE2" s="245"/>
      <c r="BF2" s="285" t="s">
        <v>30</v>
      </c>
      <c r="BG2" s="93"/>
      <c r="BH2" s="93"/>
      <c r="BI2" s="93"/>
      <c r="BJ2" s="93"/>
      <c r="BK2" s="93"/>
      <c r="BL2" s="93"/>
      <c r="BM2" s="93"/>
      <c r="BN2" s="93"/>
      <c r="BO2" s="93"/>
      <c r="BP2" s="245"/>
      <c r="BQ2" s="245"/>
      <c r="BR2" s="245"/>
      <c r="BS2" s="245"/>
      <c r="BT2" s="285" t="s">
        <v>31</v>
      </c>
      <c r="BU2" s="93"/>
      <c r="BV2" s="93"/>
      <c r="BW2" s="93"/>
      <c r="BX2" s="93"/>
      <c r="BY2" s="93"/>
      <c r="BZ2" s="93"/>
      <c r="CA2" s="93"/>
      <c r="CB2" s="93"/>
      <c r="CC2" s="93"/>
      <c r="CD2" s="245"/>
      <c r="CE2" s="245"/>
      <c r="CF2" s="245"/>
      <c r="CG2" s="245"/>
      <c r="CH2" s="285" t="s">
        <v>32</v>
      </c>
      <c r="CI2" s="93"/>
      <c r="CJ2" s="93"/>
      <c r="CK2" s="93"/>
      <c r="CL2" s="93"/>
      <c r="CM2" s="93"/>
      <c r="CN2" s="93"/>
      <c r="CO2" s="93"/>
      <c r="CP2" s="93"/>
      <c r="CQ2" s="93"/>
      <c r="CR2" s="245"/>
      <c r="CS2" s="245"/>
      <c r="CT2" s="245"/>
      <c r="CU2" s="245"/>
      <c r="CV2" s="286" t="s">
        <v>25</v>
      </c>
      <c r="CW2" s="93"/>
      <c r="CX2" s="93"/>
      <c r="CY2" s="93"/>
      <c r="CZ2" s="93"/>
      <c r="DA2" s="245"/>
      <c r="DB2" s="245"/>
      <c r="DC2" s="245"/>
      <c r="DD2" s="245"/>
      <c r="DE2" s="245"/>
      <c r="DF2" s="245"/>
      <c r="DG2" s="245"/>
      <c r="DH2" s="245"/>
      <c r="DI2" s="245"/>
      <c r="DJ2" s="285" t="s">
        <v>33</v>
      </c>
      <c r="DK2" s="93"/>
      <c r="DL2" s="93"/>
      <c r="DM2" s="93"/>
      <c r="DN2" s="93"/>
      <c r="DO2" s="245"/>
      <c r="DP2" s="245"/>
      <c r="DQ2" s="245"/>
      <c r="DR2" s="245"/>
      <c r="DS2" s="245"/>
      <c r="DT2" s="245"/>
      <c r="DU2" s="245"/>
      <c r="DV2" s="245"/>
      <c r="DW2" s="285" t="s">
        <v>21</v>
      </c>
      <c r="DX2" s="93"/>
      <c r="DY2" s="93"/>
      <c r="DZ2" s="93"/>
      <c r="EA2" s="93"/>
      <c r="EB2" s="245"/>
      <c r="EC2" s="245"/>
      <c r="ED2" s="245"/>
      <c r="EE2" s="245"/>
      <c r="EF2" s="245"/>
      <c r="EG2" s="245"/>
      <c r="EH2" s="245"/>
      <c r="EI2" s="245"/>
      <c r="EJ2" s="285" t="s">
        <v>34</v>
      </c>
      <c r="EK2" s="93"/>
      <c r="EL2" s="93"/>
      <c r="EM2" s="93"/>
      <c r="EN2" s="93"/>
      <c r="EO2" s="245"/>
      <c r="EP2" s="245"/>
      <c r="EQ2" s="245"/>
      <c r="ER2" s="245"/>
      <c r="ES2" s="245"/>
      <c r="ET2" s="245"/>
      <c r="EU2" s="245"/>
      <c r="EV2" s="245"/>
      <c r="EW2" s="285" t="s">
        <v>35</v>
      </c>
      <c r="EX2" s="93"/>
      <c r="EY2" s="93"/>
      <c r="EZ2" s="93"/>
      <c r="FA2" s="93"/>
      <c r="FB2" s="245"/>
      <c r="FC2" s="245"/>
      <c r="FD2" s="245"/>
      <c r="FE2" s="245"/>
      <c r="FF2" s="245"/>
      <c r="FG2" s="245"/>
      <c r="FH2" s="245"/>
      <c r="FI2" s="245"/>
      <c r="FJ2" s="286" t="s">
        <v>54</v>
      </c>
      <c r="FK2" s="287"/>
      <c r="FL2" s="93"/>
      <c r="FM2" s="93"/>
      <c r="FN2" s="93"/>
      <c r="FO2" s="245"/>
      <c r="FP2" s="245"/>
      <c r="FQ2" s="245"/>
      <c r="FR2" s="245"/>
      <c r="FS2" s="245"/>
      <c r="FT2" s="245"/>
      <c r="FU2" s="245"/>
      <c r="FV2" s="245"/>
      <c r="FW2" s="245"/>
      <c r="FX2" s="285" t="s">
        <v>55</v>
      </c>
      <c r="FY2" s="93"/>
      <c r="FZ2" s="93"/>
      <c r="GA2" s="93"/>
      <c r="GB2" s="93"/>
      <c r="GC2" s="245"/>
      <c r="GD2" s="245"/>
      <c r="GE2" s="245"/>
      <c r="GF2" s="245"/>
      <c r="GG2" s="245"/>
      <c r="GH2" s="245"/>
      <c r="GI2" s="245"/>
      <c r="GJ2" s="245"/>
      <c r="GK2" s="285" t="s">
        <v>56</v>
      </c>
      <c r="GL2" s="93"/>
      <c r="GM2" s="93"/>
      <c r="GN2" s="93"/>
      <c r="GO2" s="93"/>
      <c r="GP2" s="245"/>
      <c r="GQ2" s="245"/>
      <c r="GR2" s="245"/>
      <c r="GS2" s="245"/>
      <c r="GT2" s="245"/>
      <c r="GU2" s="245"/>
      <c r="GV2" s="719"/>
      <c r="GW2" s="719"/>
    </row>
    <row r="3" spans="1:205" s="237" customFormat="1">
      <c r="A3" s="93"/>
      <c r="B3" s="256" t="s">
        <v>22</v>
      </c>
      <c r="C3" s="232" t="s">
        <v>23</v>
      </c>
      <c r="D3" s="258" t="s">
        <v>62</v>
      </c>
      <c r="E3" s="258" t="s">
        <v>87</v>
      </c>
      <c r="F3" s="258" t="s">
        <v>93</v>
      </c>
      <c r="G3" s="252" t="s">
        <v>103</v>
      </c>
      <c r="H3" s="252" t="s">
        <v>107</v>
      </c>
      <c r="I3" s="252" t="s">
        <v>109</v>
      </c>
      <c r="J3" s="252" t="s">
        <v>115</v>
      </c>
      <c r="K3" s="252" t="s">
        <v>122</v>
      </c>
      <c r="L3" s="524" t="s">
        <v>132</v>
      </c>
      <c r="M3" s="252" t="s">
        <v>159</v>
      </c>
      <c r="N3" s="710" t="s">
        <v>178</v>
      </c>
      <c r="O3" s="710" t="s">
        <v>179</v>
      </c>
      <c r="P3" s="256" t="s">
        <v>22</v>
      </c>
      <c r="Q3" s="232" t="s">
        <v>23</v>
      </c>
      <c r="R3" s="258" t="s">
        <v>62</v>
      </c>
      <c r="S3" s="258" t="s">
        <v>87</v>
      </c>
      <c r="T3" s="258" t="s">
        <v>93</v>
      </c>
      <c r="U3" s="232" t="s">
        <v>103</v>
      </c>
      <c r="V3" s="232" t="s">
        <v>107</v>
      </c>
      <c r="W3" s="232" t="s">
        <v>109</v>
      </c>
      <c r="X3" s="232" t="s">
        <v>115</v>
      </c>
      <c r="Y3" s="232" t="s">
        <v>122</v>
      </c>
      <c r="Z3" s="524" t="s">
        <v>132</v>
      </c>
      <c r="AA3" s="252" t="s">
        <v>159</v>
      </c>
      <c r="AB3" s="710" t="s">
        <v>178</v>
      </c>
      <c r="AC3" s="710" t="s">
        <v>179</v>
      </c>
      <c r="AD3" s="256" t="s">
        <v>22</v>
      </c>
      <c r="AE3" s="232" t="s">
        <v>23</v>
      </c>
      <c r="AF3" s="258" t="s">
        <v>62</v>
      </c>
      <c r="AG3" s="258" t="s">
        <v>87</v>
      </c>
      <c r="AH3" s="258" t="s">
        <v>93</v>
      </c>
      <c r="AI3" s="232" t="s">
        <v>103</v>
      </c>
      <c r="AJ3" s="232" t="s">
        <v>107</v>
      </c>
      <c r="AK3" s="232" t="s">
        <v>109</v>
      </c>
      <c r="AL3" s="232" t="s">
        <v>115</v>
      </c>
      <c r="AM3" s="232" t="s">
        <v>123</v>
      </c>
      <c r="AN3" s="524" t="s">
        <v>132</v>
      </c>
      <c r="AO3" s="710" t="s">
        <v>159</v>
      </c>
      <c r="AP3" s="710" t="s">
        <v>178</v>
      </c>
      <c r="AQ3" s="710" t="s">
        <v>179</v>
      </c>
      <c r="AR3" s="256" t="s">
        <v>22</v>
      </c>
      <c r="AS3" s="232" t="s">
        <v>23</v>
      </c>
      <c r="AT3" s="258" t="s">
        <v>62</v>
      </c>
      <c r="AU3" s="258" t="s">
        <v>87</v>
      </c>
      <c r="AV3" s="258" t="s">
        <v>93</v>
      </c>
      <c r="AW3" s="232" t="s">
        <v>103</v>
      </c>
      <c r="AX3" s="232" t="s">
        <v>107</v>
      </c>
      <c r="AY3" s="232" t="s">
        <v>109</v>
      </c>
      <c r="AZ3" s="232" t="s">
        <v>115</v>
      </c>
      <c r="BA3" s="232" t="s">
        <v>123</v>
      </c>
      <c r="BB3" s="524" t="s">
        <v>132</v>
      </c>
      <c r="BC3" s="252" t="s">
        <v>159</v>
      </c>
      <c r="BD3" s="710" t="s">
        <v>178</v>
      </c>
      <c r="BE3" s="710" t="s">
        <v>179</v>
      </c>
      <c r="BF3" s="256" t="s">
        <v>22</v>
      </c>
      <c r="BG3" s="232" t="s">
        <v>23</v>
      </c>
      <c r="BH3" s="258" t="s">
        <v>62</v>
      </c>
      <c r="BI3" s="258" t="s">
        <v>87</v>
      </c>
      <c r="BJ3" s="258" t="s">
        <v>93</v>
      </c>
      <c r="BK3" s="232" t="s">
        <v>103</v>
      </c>
      <c r="BL3" s="232" t="s">
        <v>107</v>
      </c>
      <c r="BM3" s="232" t="s">
        <v>109</v>
      </c>
      <c r="BN3" s="232" t="s">
        <v>115</v>
      </c>
      <c r="BO3" s="232" t="s">
        <v>122</v>
      </c>
      <c r="BP3" s="524" t="s">
        <v>132</v>
      </c>
      <c r="BQ3" s="710" t="s">
        <v>159</v>
      </c>
      <c r="BR3" s="710" t="s">
        <v>178</v>
      </c>
      <c r="BS3" s="710" t="s">
        <v>179</v>
      </c>
      <c r="BT3" s="256" t="s">
        <v>22</v>
      </c>
      <c r="BU3" s="232" t="s">
        <v>23</v>
      </c>
      <c r="BV3" s="258" t="s">
        <v>62</v>
      </c>
      <c r="BW3" s="258" t="s">
        <v>87</v>
      </c>
      <c r="BX3" s="258" t="s">
        <v>93</v>
      </c>
      <c r="BY3" s="232" t="s">
        <v>103</v>
      </c>
      <c r="BZ3" s="232" t="s">
        <v>107</v>
      </c>
      <c r="CA3" s="232" t="s">
        <v>109</v>
      </c>
      <c r="CB3" s="232" t="s">
        <v>115</v>
      </c>
      <c r="CC3" s="232" t="s">
        <v>122</v>
      </c>
      <c r="CD3" s="524" t="s">
        <v>132</v>
      </c>
      <c r="CE3" s="710" t="s">
        <v>159</v>
      </c>
      <c r="CF3" s="710" t="s">
        <v>178</v>
      </c>
      <c r="CG3" s="710" t="s">
        <v>179</v>
      </c>
      <c r="CH3" s="256" t="s">
        <v>22</v>
      </c>
      <c r="CI3" s="232" t="s">
        <v>23</v>
      </c>
      <c r="CJ3" s="258" t="s">
        <v>62</v>
      </c>
      <c r="CK3" s="258" t="s">
        <v>87</v>
      </c>
      <c r="CL3" s="258" t="s">
        <v>93</v>
      </c>
      <c r="CM3" s="232" t="s">
        <v>103</v>
      </c>
      <c r="CN3" s="232" t="s">
        <v>107</v>
      </c>
      <c r="CO3" s="232" t="s">
        <v>109</v>
      </c>
      <c r="CP3" s="232" t="s">
        <v>115</v>
      </c>
      <c r="CQ3" s="232" t="s">
        <v>122</v>
      </c>
      <c r="CR3" s="524" t="s">
        <v>132</v>
      </c>
      <c r="CS3" s="252" t="s">
        <v>159</v>
      </c>
      <c r="CT3" s="710" t="s">
        <v>178</v>
      </c>
      <c r="CU3" s="710" t="s">
        <v>179</v>
      </c>
      <c r="CV3" s="329" t="s">
        <v>22</v>
      </c>
      <c r="CW3" s="232" t="s">
        <v>23</v>
      </c>
      <c r="CX3" s="258" t="s">
        <v>62</v>
      </c>
      <c r="CY3" s="258" t="s">
        <v>87</v>
      </c>
      <c r="CZ3" s="258" t="s">
        <v>93</v>
      </c>
      <c r="DA3" s="252" t="s">
        <v>103</v>
      </c>
      <c r="DB3" s="232" t="s">
        <v>107</v>
      </c>
      <c r="DC3" s="232" t="s">
        <v>109</v>
      </c>
      <c r="DD3" s="232" t="s">
        <v>115</v>
      </c>
      <c r="DE3" s="232" t="s">
        <v>122</v>
      </c>
      <c r="DF3" s="524" t="s">
        <v>132</v>
      </c>
      <c r="DG3" s="252" t="s">
        <v>159</v>
      </c>
      <c r="DH3" s="710" t="s">
        <v>178</v>
      </c>
      <c r="DI3" s="710" t="s">
        <v>179</v>
      </c>
      <c r="DJ3" s="256" t="s">
        <v>23</v>
      </c>
      <c r="DK3" s="258" t="s">
        <v>62</v>
      </c>
      <c r="DL3" s="258" t="s">
        <v>87</v>
      </c>
      <c r="DM3" s="258" t="s">
        <v>93</v>
      </c>
      <c r="DN3" s="232" t="s">
        <v>103</v>
      </c>
      <c r="DO3" s="232" t="s">
        <v>107</v>
      </c>
      <c r="DP3" s="232" t="s">
        <v>109</v>
      </c>
      <c r="DQ3" s="232" t="s">
        <v>115</v>
      </c>
      <c r="DR3" s="232" t="s">
        <v>122</v>
      </c>
      <c r="DS3" s="258" t="s">
        <v>132</v>
      </c>
      <c r="DT3" s="710" t="s">
        <v>159</v>
      </c>
      <c r="DU3" s="710" t="s">
        <v>178</v>
      </c>
      <c r="DV3" s="710" t="s">
        <v>179</v>
      </c>
      <c r="DW3" s="256" t="s">
        <v>23</v>
      </c>
      <c r="DX3" s="258" t="s">
        <v>62</v>
      </c>
      <c r="DY3" s="258" t="s">
        <v>87</v>
      </c>
      <c r="DZ3" s="258" t="s">
        <v>93</v>
      </c>
      <c r="EA3" s="232" t="s">
        <v>103</v>
      </c>
      <c r="EB3" s="232" t="s">
        <v>107</v>
      </c>
      <c r="EC3" s="232" t="s">
        <v>109</v>
      </c>
      <c r="ED3" s="232" t="s">
        <v>115</v>
      </c>
      <c r="EE3" s="232" t="s">
        <v>122</v>
      </c>
      <c r="EF3" s="524" t="s">
        <v>132</v>
      </c>
      <c r="EG3" s="710" t="s">
        <v>159</v>
      </c>
      <c r="EH3" s="710" t="s">
        <v>178</v>
      </c>
      <c r="EI3" s="710" t="s">
        <v>179</v>
      </c>
      <c r="EJ3" s="256" t="s">
        <v>23</v>
      </c>
      <c r="EK3" s="258" t="s">
        <v>62</v>
      </c>
      <c r="EL3" s="258" t="s">
        <v>87</v>
      </c>
      <c r="EM3" s="258" t="s">
        <v>93</v>
      </c>
      <c r="EN3" s="232" t="s">
        <v>103</v>
      </c>
      <c r="EO3" s="232" t="s">
        <v>107</v>
      </c>
      <c r="EP3" s="232" t="s">
        <v>109</v>
      </c>
      <c r="EQ3" s="232" t="s">
        <v>115</v>
      </c>
      <c r="ER3" s="232" t="s">
        <v>122</v>
      </c>
      <c r="ES3" s="524" t="s">
        <v>132</v>
      </c>
      <c r="ET3" s="710" t="s">
        <v>159</v>
      </c>
      <c r="EU3" s="710" t="s">
        <v>178</v>
      </c>
      <c r="EV3" s="710" t="s">
        <v>179</v>
      </c>
      <c r="EW3" s="256" t="s">
        <v>23</v>
      </c>
      <c r="EX3" s="258" t="s">
        <v>62</v>
      </c>
      <c r="EY3" s="258" t="s">
        <v>87</v>
      </c>
      <c r="EZ3" s="258" t="s">
        <v>93</v>
      </c>
      <c r="FA3" s="232" t="s">
        <v>103</v>
      </c>
      <c r="FB3" s="232" t="s">
        <v>107</v>
      </c>
      <c r="FC3" s="232" t="s">
        <v>109</v>
      </c>
      <c r="FD3" s="232" t="s">
        <v>115</v>
      </c>
      <c r="FE3" s="232" t="s">
        <v>123</v>
      </c>
      <c r="FF3" s="524" t="s">
        <v>132</v>
      </c>
      <c r="FG3" s="710" t="s">
        <v>159</v>
      </c>
      <c r="FH3" s="710" t="s">
        <v>178</v>
      </c>
      <c r="FI3" s="710" t="s">
        <v>179</v>
      </c>
      <c r="FJ3" s="329" t="s">
        <v>22</v>
      </c>
      <c r="FK3" s="232" t="s">
        <v>23</v>
      </c>
      <c r="FL3" s="258" t="s">
        <v>62</v>
      </c>
      <c r="FM3" s="258" t="s">
        <v>87</v>
      </c>
      <c r="FN3" s="258" t="s">
        <v>93</v>
      </c>
      <c r="FO3" s="252" t="s">
        <v>103</v>
      </c>
      <c r="FP3" s="232" t="s">
        <v>107</v>
      </c>
      <c r="FQ3" s="232" t="s">
        <v>109</v>
      </c>
      <c r="FR3" s="232" t="s">
        <v>115</v>
      </c>
      <c r="FS3" s="232" t="s">
        <v>122</v>
      </c>
      <c r="FT3" s="524" t="s">
        <v>132</v>
      </c>
      <c r="FU3" s="710" t="s">
        <v>159</v>
      </c>
      <c r="FV3" s="710" t="s">
        <v>178</v>
      </c>
      <c r="FW3" s="710" t="s">
        <v>179</v>
      </c>
      <c r="FX3" s="256" t="s">
        <v>23</v>
      </c>
      <c r="FY3" s="258" t="s">
        <v>62</v>
      </c>
      <c r="FZ3" s="258" t="s">
        <v>87</v>
      </c>
      <c r="GA3" s="258" t="s">
        <v>93</v>
      </c>
      <c r="GB3" s="232" t="s">
        <v>103</v>
      </c>
      <c r="GC3" s="232" t="s">
        <v>107</v>
      </c>
      <c r="GD3" s="232" t="s">
        <v>109</v>
      </c>
      <c r="GE3" s="232" t="s">
        <v>115</v>
      </c>
      <c r="GF3" s="232" t="s">
        <v>122</v>
      </c>
      <c r="GG3" s="524" t="s">
        <v>132</v>
      </c>
      <c r="GH3" s="710" t="s">
        <v>159</v>
      </c>
      <c r="GI3" s="710" t="s">
        <v>178</v>
      </c>
      <c r="GJ3" s="710" t="s">
        <v>179</v>
      </c>
      <c r="GK3" s="256" t="s">
        <v>23</v>
      </c>
      <c r="GL3" s="258" t="s">
        <v>62</v>
      </c>
      <c r="GM3" s="258" t="s">
        <v>87</v>
      </c>
      <c r="GN3" s="258" t="s">
        <v>93</v>
      </c>
      <c r="GO3" s="232" t="s">
        <v>103</v>
      </c>
      <c r="GP3" s="232" t="s">
        <v>107</v>
      </c>
      <c r="GQ3" s="232" t="s">
        <v>109</v>
      </c>
      <c r="GR3" s="232" t="s">
        <v>115</v>
      </c>
      <c r="GS3" s="232" t="s">
        <v>122</v>
      </c>
      <c r="GT3" s="524" t="s">
        <v>132</v>
      </c>
      <c r="GU3" s="710" t="s">
        <v>159</v>
      </c>
      <c r="GV3" s="710" t="s">
        <v>178</v>
      </c>
      <c r="GW3" s="710" t="s">
        <v>179</v>
      </c>
    </row>
    <row r="4" spans="1:205" s="314" customFormat="1" ht="14.25" customHeight="1">
      <c r="A4" s="299" t="s">
        <v>20</v>
      </c>
      <c r="B4" s="311">
        <f>SUM(B6:B21)</f>
        <v>6429743094.0678949</v>
      </c>
      <c r="C4" s="312">
        <f t="shared" ref="C4:CW4" si="0">SUM(C6:C21)</f>
        <v>7174771844</v>
      </c>
      <c r="D4" s="312">
        <f t="shared" si="0"/>
        <v>7944735346</v>
      </c>
      <c r="E4" s="312">
        <f t="shared" si="0"/>
        <v>9101048212</v>
      </c>
      <c r="F4" s="312">
        <f t="shared" si="0"/>
        <v>10349129150.459999</v>
      </c>
      <c r="G4" s="312">
        <f t="shared" si="0"/>
        <v>11509131438.91</v>
      </c>
      <c r="H4" s="312">
        <f t="shared" si="0"/>
        <v>12423452494</v>
      </c>
      <c r="I4" s="312">
        <f t="shared" si="0"/>
        <v>13244306030.42</v>
      </c>
      <c r="J4" s="312">
        <f t="shared" si="0"/>
        <v>14634369223</v>
      </c>
      <c r="K4" s="312">
        <f t="shared" si="0"/>
        <v>15845810916.626472</v>
      </c>
      <c r="L4" s="173">
        <f t="shared" si="0"/>
        <v>17333773923.309998</v>
      </c>
      <c r="M4" s="173">
        <f t="shared" si="0"/>
        <v>19177870924.361</v>
      </c>
      <c r="N4" s="173">
        <f t="shared" si="0"/>
        <v>19601122465.26841</v>
      </c>
      <c r="O4" s="173">
        <f t="shared" si="0"/>
        <v>20269549297.945404</v>
      </c>
      <c r="P4" s="311">
        <f t="shared" si="0"/>
        <v>2886879410.7204881</v>
      </c>
      <c r="Q4" s="312">
        <f t="shared" si="0"/>
        <v>3249553197</v>
      </c>
      <c r="R4" s="312">
        <f t="shared" si="0"/>
        <v>3481662193</v>
      </c>
      <c r="S4" s="312">
        <f t="shared" si="0"/>
        <v>4104799945</v>
      </c>
      <c r="T4" s="312">
        <f t="shared" si="0"/>
        <v>4662725440.3000002</v>
      </c>
      <c r="U4" s="312">
        <f t="shared" si="0"/>
        <v>5216438982.25</v>
      </c>
      <c r="V4" s="312">
        <f t="shared" si="0"/>
        <v>5927848753</v>
      </c>
      <c r="W4" s="312">
        <f t="shared" si="0"/>
        <v>6763088257</v>
      </c>
      <c r="X4" s="312">
        <f t="shared" si="0"/>
        <v>7821989496</v>
      </c>
      <c r="Y4" s="312">
        <f>SUM(Y6:Y21)</f>
        <v>8528375333.4400005</v>
      </c>
      <c r="Z4" s="312">
        <f>SUM(Z6:Z21)</f>
        <v>9357376576.3600006</v>
      </c>
      <c r="AA4" s="312">
        <f>SUM(AA6:AA21)</f>
        <v>10229502459.808886</v>
      </c>
      <c r="AB4" s="312">
        <f t="shared" ref="AB4:AC4" si="1">SUM(AB6:AB21)</f>
        <v>10561937527.303608</v>
      </c>
      <c r="AC4" s="312">
        <f t="shared" si="1"/>
        <v>10875686729.045403</v>
      </c>
      <c r="AD4" s="311">
        <f t="shared" si="0"/>
        <v>1068162710.1673247</v>
      </c>
      <c r="AE4" s="312">
        <f t="shared" si="0"/>
        <v>1162420395</v>
      </c>
      <c r="AF4" s="312">
        <f t="shared" si="0"/>
        <v>1380576158</v>
      </c>
      <c r="AG4" s="312">
        <f t="shared" si="0"/>
        <v>1474946861</v>
      </c>
      <c r="AH4" s="312">
        <f t="shared" si="0"/>
        <v>1697841130.6799998</v>
      </c>
      <c r="AI4" s="312">
        <f t="shared" si="0"/>
        <v>1831746167.4300001</v>
      </c>
      <c r="AJ4" s="312">
        <f t="shared" si="0"/>
        <v>1762003996</v>
      </c>
      <c r="AK4" s="312">
        <f t="shared" si="0"/>
        <v>1484068891</v>
      </c>
      <c r="AL4" s="312">
        <f t="shared" si="0"/>
        <v>1446063513</v>
      </c>
      <c r="AM4" s="312">
        <f>SUM(AM6:AM21)</f>
        <v>1550124086.8299999</v>
      </c>
      <c r="AN4" s="312">
        <f>SUM(AN6:AN21)</f>
        <v>1738384949.8</v>
      </c>
      <c r="AO4" s="312">
        <f>SUM(AO6:AO21)</f>
        <v>2170596975</v>
      </c>
      <c r="AP4" s="312">
        <f t="shared" ref="AP4:AQ4" si="2">SUM(AP6:AP21)</f>
        <v>2280395861.5819998</v>
      </c>
      <c r="AQ4" s="312">
        <f t="shared" si="2"/>
        <v>2353403063</v>
      </c>
      <c r="AR4" s="311">
        <f t="shared" si="0"/>
        <v>1364488788.4452453</v>
      </c>
      <c r="AS4" s="312">
        <f t="shared" si="0"/>
        <v>1524519728</v>
      </c>
      <c r="AT4" s="312">
        <f t="shared" si="0"/>
        <v>1748469769</v>
      </c>
      <c r="AU4" s="312">
        <f t="shared" si="0"/>
        <v>1997287114</v>
      </c>
      <c r="AV4" s="312">
        <f t="shared" si="0"/>
        <v>2342158882.02</v>
      </c>
      <c r="AW4" s="312">
        <f t="shared" si="0"/>
        <v>2772991393.3400002</v>
      </c>
      <c r="AX4" s="312">
        <f t="shared" si="0"/>
        <v>2902260381</v>
      </c>
      <c r="AY4" s="312">
        <f t="shared" si="0"/>
        <v>3108622703.4200001</v>
      </c>
      <c r="AZ4" s="312">
        <f t="shared" si="0"/>
        <v>3287611384</v>
      </c>
      <c r="BA4" s="312">
        <f>SUM(BA6:BA21)</f>
        <v>3618821889.796473</v>
      </c>
      <c r="BB4" s="312">
        <f>SUM(BB6:BB21)</f>
        <v>3874651968.3099999</v>
      </c>
      <c r="BC4" s="312">
        <f>SUM(BC6:BC21)</f>
        <v>4156153397.1681647</v>
      </c>
      <c r="BD4" s="312">
        <f t="shared" ref="BD4:BE4" si="3">SUM(BD6:BD21)</f>
        <v>4446009764.1359997</v>
      </c>
      <c r="BE4" s="312">
        <f t="shared" si="3"/>
        <v>4640358524</v>
      </c>
      <c r="BF4" s="311">
        <f t="shared" si="0"/>
        <v>633874335.63093257</v>
      </c>
      <c r="BG4" s="312">
        <f t="shared" si="0"/>
        <v>729522621</v>
      </c>
      <c r="BH4" s="312">
        <f t="shared" si="0"/>
        <v>782907991</v>
      </c>
      <c r="BI4" s="312">
        <f t="shared" si="0"/>
        <v>894570744</v>
      </c>
      <c r="BJ4" s="312">
        <f t="shared" si="0"/>
        <v>949007933.88</v>
      </c>
      <c r="BK4" s="312">
        <f t="shared" si="0"/>
        <v>928699429.65999997</v>
      </c>
      <c r="BL4" s="312">
        <f t="shared" si="0"/>
        <v>1002749726</v>
      </c>
      <c r="BM4" s="312">
        <f t="shared" si="0"/>
        <v>1026710997</v>
      </c>
      <c r="BN4" s="312">
        <f t="shared" si="0"/>
        <v>1118424357</v>
      </c>
      <c r="BO4" s="312">
        <f>SUM(BO6:BO21)</f>
        <v>1109974757.04</v>
      </c>
      <c r="BP4" s="312">
        <f>SUM(BP6:BP21)</f>
        <v>1222278150.8499999</v>
      </c>
      <c r="BQ4" s="312">
        <f>SUM(BQ6:BQ21)</f>
        <v>1400447209.1230965</v>
      </c>
      <c r="BR4" s="312">
        <f t="shared" ref="BR4:BS4" si="4">SUM(BR6:BR21)</f>
        <v>1156128595.7572</v>
      </c>
      <c r="BS4" s="312">
        <f t="shared" si="4"/>
        <v>1205516980.9000001</v>
      </c>
      <c r="BT4" s="311">
        <f t="shared" si="0"/>
        <v>255998068.13527778</v>
      </c>
      <c r="BU4" s="312">
        <f t="shared" si="0"/>
        <v>276868235</v>
      </c>
      <c r="BV4" s="312">
        <f t="shared" si="0"/>
        <v>297589707</v>
      </c>
      <c r="BW4" s="312">
        <f t="shared" si="0"/>
        <v>349765829</v>
      </c>
      <c r="BX4" s="312">
        <f t="shared" si="0"/>
        <v>384708643.87</v>
      </c>
      <c r="BY4" s="312">
        <f t="shared" si="0"/>
        <v>495650669.23000002</v>
      </c>
      <c r="BZ4" s="312">
        <f t="shared" si="0"/>
        <v>543076921</v>
      </c>
      <c r="CA4" s="312">
        <f t="shared" si="0"/>
        <v>556993886</v>
      </c>
      <c r="CB4" s="312">
        <f t="shared" si="0"/>
        <v>609859389</v>
      </c>
      <c r="CC4" s="312">
        <f>SUM(CC6:CC21)</f>
        <v>672916085.62</v>
      </c>
      <c r="CD4" s="312">
        <f>SUM(CD6:CD21)</f>
        <v>750288182.73000002</v>
      </c>
      <c r="CE4" s="312">
        <f>SUM(CE6:CE21)</f>
        <v>729262928.11178493</v>
      </c>
      <c r="CF4" s="312">
        <f t="shared" ref="CF4:CG4" si="5">SUM(CF6:CF21)</f>
        <v>697653026</v>
      </c>
      <c r="CG4" s="312">
        <f t="shared" si="5"/>
        <v>729569319</v>
      </c>
      <c r="CH4" s="311">
        <f t="shared" si="0"/>
        <v>227318700.45973474</v>
      </c>
      <c r="CI4" s="312">
        <f t="shared" si="0"/>
        <v>231887668</v>
      </c>
      <c r="CJ4" s="312">
        <f t="shared" si="0"/>
        <v>256994633</v>
      </c>
      <c r="CK4" s="312">
        <f t="shared" si="0"/>
        <v>279677719</v>
      </c>
      <c r="CL4" s="312">
        <f t="shared" si="0"/>
        <v>312687119.70999998</v>
      </c>
      <c r="CM4" s="312">
        <f t="shared" si="0"/>
        <v>263604797</v>
      </c>
      <c r="CN4" s="312">
        <f t="shared" si="0"/>
        <v>285512717</v>
      </c>
      <c r="CO4" s="312">
        <f t="shared" si="0"/>
        <v>304821296</v>
      </c>
      <c r="CP4" s="312">
        <f t="shared" si="0"/>
        <v>350421084</v>
      </c>
      <c r="CQ4" s="312">
        <f>SUM(CQ6:CQ21)</f>
        <v>368362561.89999998</v>
      </c>
      <c r="CR4" s="312">
        <f>SUM(CR6:CR21)</f>
        <v>390794095.25999999</v>
      </c>
      <c r="CS4" s="312">
        <f>SUM(CS6:CS21)</f>
        <v>427739955.14907163</v>
      </c>
      <c r="CT4" s="312">
        <f t="shared" ref="CT4:CU4" si="6">SUM(CT6:CT21)</f>
        <v>458997690.4896</v>
      </c>
      <c r="CU4" s="312">
        <f t="shared" si="6"/>
        <v>465014682</v>
      </c>
      <c r="CV4" s="340">
        <f t="shared" si="0"/>
        <v>1854736806.8110387</v>
      </c>
      <c r="CW4" s="312">
        <f t="shared" si="0"/>
        <v>2058354082.1799998</v>
      </c>
      <c r="CX4" s="312">
        <f t="shared" ref="CX4:GR4" si="7">SUM(CX6:CX21)</f>
        <v>2405625658.75</v>
      </c>
      <c r="CY4" s="341">
        <f t="shared" si="7"/>
        <v>2837069700.1100001</v>
      </c>
      <c r="CZ4" s="312">
        <f t="shared" si="7"/>
        <v>3130412635.6800003</v>
      </c>
      <c r="DA4" s="312">
        <f t="shared" si="7"/>
        <v>3268647628.77</v>
      </c>
      <c r="DB4" s="312">
        <f t="shared" si="7"/>
        <v>3498087228.9300003</v>
      </c>
      <c r="DC4" s="312">
        <f t="shared" si="7"/>
        <v>3578444827.3200002</v>
      </c>
      <c r="DD4" s="312">
        <f t="shared" si="7"/>
        <v>3957639482.02</v>
      </c>
      <c r="DE4" s="312">
        <f>SUM(DE6:DE21)</f>
        <v>4637936888.3999996</v>
      </c>
      <c r="DF4" s="312">
        <f>SUM(DF6:DF21)</f>
        <v>5276785468.1599998</v>
      </c>
      <c r="DG4" s="312">
        <f>SUM(DG6:DG21)</f>
        <v>5558569246.2063904</v>
      </c>
      <c r="DH4" s="312">
        <f t="shared" ref="DH4:DI4" si="8">SUM(DH6:DH21)</f>
        <v>5189295361.1399994</v>
      </c>
      <c r="DI4" s="312">
        <f t="shared" si="8"/>
        <v>5137664519</v>
      </c>
      <c r="DJ4" s="342">
        <f t="shared" si="7"/>
        <v>15502779</v>
      </c>
      <c r="DK4" s="343">
        <f t="shared" si="7"/>
        <v>28192755</v>
      </c>
      <c r="DL4" s="343">
        <f t="shared" si="7"/>
        <v>33252001</v>
      </c>
      <c r="DM4" s="343">
        <f t="shared" si="7"/>
        <v>199944938.32999998</v>
      </c>
      <c r="DN4" s="343">
        <f t="shared" si="7"/>
        <v>199870727.55000001</v>
      </c>
      <c r="DO4" s="343">
        <f t="shared" si="7"/>
        <v>202858563</v>
      </c>
      <c r="DP4" s="343">
        <f t="shared" si="7"/>
        <v>172004937</v>
      </c>
      <c r="DQ4" s="343">
        <f t="shared" si="7"/>
        <v>275877698.88</v>
      </c>
      <c r="DR4" s="343">
        <f t="shared" ref="DR4:DT4" si="9">SUM(DR6:DR21)</f>
        <v>373926855</v>
      </c>
      <c r="DS4" s="343">
        <f t="shared" si="9"/>
        <v>529557688.14999998</v>
      </c>
      <c r="DT4" s="343">
        <f t="shared" si="9"/>
        <v>554048183.89999998</v>
      </c>
      <c r="DU4" s="343"/>
      <c r="DV4" s="343"/>
      <c r="DW4" s="311">
        <f t="shared" si="7"/>
        <v>989203596.78999996</v>
      </c>
      <c r="DX4" s="312">
        <f t="shared" si="7"/>
        <v>1186099396.98</v>
      </c>
      <c r="DY4" s="312">
        <f t="shared" si="7"/>
        <v>1350177988.9100001</v>
      </c>
      <c r="DZ4" s="312">
        <f t="shared" si="7"/>
        <v>1356080203.6200001</v>
      </c>
      <c r="EA4" s="312">
        <f t="shared" si="7"/>
        <v>1436676185.8399999</v>
      </c>
      <c r="EB4" s="312">
        <f t="shared" si="7"/>
        <v>1603088117.28</v>
      </c>
      <c r="EC4" s="312">
        <f t="shared" si="7"/>
        <v>1625175143.6800001</v>
      </c>
      <c r="ED4" s="312">
        <f t="shared" si="7"/>
        <v>1737483846.0699999</v>
      </c>
      <c r="EE4" s="312">
        <f>SUM(EE6:EE21)</f>
        <v>2080336086.8800001</v>
      </c>
      <c r="EF4" s="312">
        <f>SUM(EF6:EF21)</f>
        <v>2493820150</v>
      </c>
      <c r="EG4" s="312">
        <f>SUM(EG6:EG21)</f>
        <v>2779760974.1500001</v>
      </c>
      <c r="EH4" s="312">
        <f>SUM(EH6:EH21)</f>
        <v>2308008389</v>
      </c>
      <c r="EI4" s="312">
        <f>SUM(EI6:EI21)</f>
        <v>2283857011</v>
      </c>
      <c r="EJ4" s="311">
        <f t="shared" si="7"/>
        <v>489126153.18000001</v>
      </c>
      <c r="EK4" s="312">
        <f t="shared" si="7"/>
        <v>627819634.40999997</v>
      </c>
      <c r="EL4" s="312">
        <f t="shared" si="7"/>
        <v>769346822.17000008</v>
      </c>
      <c r="EM4" s="312">
        <f t="shared" si="7"/>
        <v>821317342.07999992</v>
      </c>
      <c r="EN4" s="312">
        <f t="shared" si="7"/>
        <v>850602589.22000003</v>
      </c>
      <c r="EO4" s="312">
        <f t="shared" si="7"/>
        <v>994155862.90999997</v>
      </c>
      <c r="EP4" s="312">
        <f t="shared" si="7"/>
        <v>1020680418.89</v>
      </c>
      <c r="EQ4" s="312">
        <f t="shared" si="7"/>
        <v>1104287177.0699999</v>
      </c>
      <c r="ER4" s="312">
        <f t="shared" ref="ER4:EV4" si="10">SUM(ER6:ER21)</f>
        <v>1257837856.48</v>
      </c>
      <c r="ES4" s="312">
        <f t="shared" si="10"/>
        <v>1186267921.55</v>
      </c>
      <c r="ET4" s="312">
        <f t="shared" si="10"/>
        <v>1241582237.99</v>
      </c>
      <c r="EU4" s="312">
        <f t="shared" si="10"/>
        <v>1211435982</v>
      </c>
      <c r="EV4" s="312">
        <f t="shared" si="10"/>
        <v>1200661332</v>
      </c>
      <c r="EW4" s="311">
        <f t="shared" si="7"/>
        <v>203079715.21000001</v>
      </c>
      <c r="EX4" s="312">
        <f t="shared" si="7"/>
        <v>258945856.36000001</v>
      </c>
      <c r="EY4" s="312">
        <f t="shared" si="7"/>
        <v>274544689.02999997</v>
      </c>
      <c r="EZ4" s="312">
        <f t="shared" si="7"/>
        <v>288529018.64999998</v>
      </c>
      <c r="FA4" s="312">
        <f t="shared" si="7"/>
        <v>287743939.15999997</v>
      </c>
      <c r="FB4" s="312">
        <f t="shared" si="7"/>
        <v>311152675.74000001</v>
      </c>
      <c r="FC4" s="312">
        <f t="shared" si="7"/>
        <v>317009927.75</v>
      </c>
      <c r="FD4" s="312">
        <f t="shared" si="7"/>
        <v>354897735</v>
      </c>
      <c r="FE4" s="312">
        <f>SUM(FE6:FE21)</f>
        <v>398910188.03999996</v>
      </c>
      <c r="FF4" s="312">
        <f>SUM(FF6:FF21)</f>
        <v>393382830.45999998</v>
      </c>
      <c r="FG4" s="312">
        <f>SUM(FG6:FG21)</f>
        <v>386562889.16639072</v>
      </c>
      <c r="FH4" s="312">
        <f t="shared" ref="FH4:FI4" si="11">SUM(FH6:FH21)</f>
        <v>351108912.13999999</v>
      </c>
      <c r="FI4" s="312">
        <f t="shared" si="11"/>
        <v>363856056</v>
      </c>
      <c r="FJ4" s="340">
        <f t="shared" si="7"/>
        <v>112298151</v>
      </c>
      <c r="FK4" s="312">
        <f t="shared" si="7"/>
        <v>115707610.08999999</v>
      </c>
      <c r="FL4" s="312">
        <f t="shared" si="7"/>
        <v>125432225.49999999</v>
      </c>
      <c r="FM4" s="312">
        <f t="shared" si="7"/>
        <v>135584653.93000001</v>
      </c>
      <c r="FN4" s="312">
        <f t="shared" si="7"/>
        <v>152926984</v>
      </c>
      <c r="FO4" s="312">
        <f t="shared" si="7"/>
        <v>148285230</v>
      </c>
      <c r="FP4" s="312">
        <f t="shared" si="7"/>
        <v>195780922.50999999</v>
      </c>
      <c r="FQ4" s="312">
        <f t="shared" si="7"/>
        <v>191258181.71000001</v>
      </c>
      <c r="FR4" s="312">
        <f t="shared" si="7"/>
        <v>251193896.70000002</v>
      </c>
      <c r="FS4" s="312">
        <f>SUM(FS6:FS21)</f>
        <v>347368209.30462158</v>
      </c>
      <c r="FT4" s="312">
        <f t="shared" ref="FT4:FW4" si="12">SUM(FT6:FT21)</f>
        <v>357416249.1699999</v>
      </c>
      <c r="FU4" s="312">
        <f t="shared" si="12"/>
        <v>389798523.72000009</v>
      </c>
      <c r="FV4" s="312">
        <f t="shared" si="12"/>
        <v>382966465.0632</v>
      </c>
      <c r="FW4" s="312">
        <f t="shared" si="12"/>
        <v>373611570.6695801</v>
      </c>
      <c r="FX4" s="311">
        <f t="shared" si="7"/>
        <v>70621524.639999986</v>
      </c>
      <c r="FY4" s="312">
        <f t="shared" si="7"/>
        <v>74844760.86999999</v>
      </c>
      <c r="FZ4" s="312">
        <f t="shared" si="7"/>
        <v>97250980.269999996</v>
      </c>
      <c r="GA4" s="312">
        <f t="shared" si="7"/>
        <v>110339428</v>
      </c>
      <c r="GB4" s="312">
        <f t="shared" si="7"/>
        <v>107405141</v>
      </c>
      <c r="GC4" s="312">
        <f t="shared" si="7"/>
        <v>144358557.03999999</v>
      </c>
      <c r="GD4" s="312">
        <f t="shared" si="7"/>
        <v>144560617.69999999</v>
      </c>
      <c r="GE4" s="312">
        <f t="shared" si="7"/>
        <v>203524080.71000001</v>
      </c>
      <c r="GF4" s="312">
        <f t="shared" ref="GF4:GJ4" si="13">SUM(GF6:GF21)</f>
        <v>277742971.05999994</v>
      </c>
      <c r="GG4" s="312">
        <f t="shared" si="13"/>
        <v>302806121.07999992</v>
      </c>
      <c r="GH4" s="312">
        <f t="shared" si="13"/>
        <v>334813773.37000006</v>
      </c>
      <c r="GI4" s="312">
        <f t="shared" si="13"/>
        <v>327098973.0632</v>
      </c>
      <c r="GJ4" s="312">
        <f t="shared" si="13"/>
        <v>317132437.6695801</v>
      </c>
      <c r="GK4" s="311">
        <f t="shared" si="7"/>
        <v>18339406.449999999</v>
      </c>
      <c r="GL4" s="312">
        <f t="shared" si="7"/>
        <v>20420592.629999999</v>
      </c>
      <c r="GM4" s="312">
        <f t="shared" si="7"/>
        <v>19575627.66</v>
      </c>
      <c r="GN4" s="312">
        <f t="shared" si="7"/>
        <v>22134867</v>
      </c>
      <c r="GO4" s="312">
        <f t="shared" si="7"/>
        <v>23878084</v>
      </c>
      <c r="GP4" s="312">
        <f t="shared" si="7"/>
        <v>35253962.469999999</v>
      </c>
      <c r="GQ4" s="312">
        <f t="shared" si="7"/>
        <v>32465042.009999998</v>
      </c>
      <c r="GR4" s="312">
        <f t="shared" si="7"/>
        <v>33818982.990000002</v>
      </c>
      <c r="GS4" s="312">
        <f>SUM(GS6:GS21)</f>
        <v>56436344.244621664</v>
      </c>
      <c r="GT4" s="312">
        <f>SUM(GT6:GT21)</f>
        <v>54610128.090000004</v>
      </c>
      <c r="GU4" s="312">
        <f>SUM(GU6:GU21)</f>
        <v>54984750.350000001</v>
      </c>
      <c r="GV4" s="312">
        <f>SUM(GV6:GV21)</f>
        <v>55867492</v>
      </c>
      <c r="GW4" s="312">
        <f>SUM(GW6:GW21)</f>
        <v>56479133</v>
      </c>
    </row>
    <row r="5" spans="1:205" s="2" customFormat="1" ht="15.75" customHeight="1">
      <c r="A5" s="109"/>
      <c r="B5" s="83"/>
      <c r="C5" s="79"/>
      <c r="D5" s="79"/>
      <c r="E5" s="79"/>
      <c r="F5" s="79"/>
      <c r="G5" s="79"/>
      <c r="H5" s="79"/>
      <c r="I5" s="79"/>
      <c r="J5" s="79"/>
      <c r="K5" s="79"/>
      <c r="L5" s="17"/>
      <c r="M5" s="17"/>
      <c r="N5" s="17"/>
      <c r="O5" s="17"/>
      <c r="P5" s="83"/>
      <c r="Q5" s="79"/>
      <c r="R5" s="79"/>
      <c r="S5" s="79"/>
      <c r="T5" s="79"/>
      <c r="U5" s="79"/>
      <c r="V5" s="79"/>
      <c r="W5" s="79"/>
      <c r="X5" s="79"/>
      <c r="Y5" s="79"/>
      <c r="Z5" s="17"/>
      <c r="AA5" s="17"/>
      <c r="AB5" s="17"/>
      <c r="AC5" s="17"/>
      <c r="AD5" s="83"/>
      <c r="AE5" s="79"/>
      <c r="AF5" s="79"/>
      <c r="AG5" s="79"/>
      <c r="AH5" s="79"/>
      <c r="AI5" s="79"/>
      <c r="AJ5" s="79"/>
      <c r="AK5" s="79"/>
      <c r="AL5" s="79"/>
      <c r="AM5" s="79"/>
      <c r="AN5" s="17"/>
      <c r="AO5" s="17"/>
      <c r="AP5" s="17"/>
      <c r="AQ5" s="17"/>
      <c r="AR5" s="83"/>
      <c r="AS5" s="79"/>
      <c r="AT5" s="79"/>
      <c r="AU5" s="79"/>
      <c r="AV5" s="79"/>
      <c r="AW5" s="79"/>
      <c r="AX5" s="79"/>
      <c r="AY5" s="79"/>
      <c r="AZ5" s="79"/>
      <c r="BA5" s="79"/>
      <c r="BB5" s="17"/>
      <c r="BC5" s="17"/>
      <c r="BD5" s="17"/>
      <c r="BE5" s="17"/>
      <c r="BF5" s="83"/>
      <c r="BG5" s="79"/>
      <c r="BH5" s="79"/>
      <c r="BI5" s="79"/>
      <c r="BJ5" s="79"/>
      <c r="BK5" s="79"/>
      <c r="BL5" s="79"/>
      <c r="BM5" s="79"/>
      <c r="BN5" s="79"/>
      <c r="BO5" s="79"/>
      <c r="BP5" s="17"/>
      <c r="BQ5" s="17"/>
      <c r="BR5" s="17"/>
      <c r="BS5" s="17"/>
      <c r="BT5" s="83"/>
      <c r="BU5" s="79"/>
      <c r="BV5" s="79"/>
      <c r="BW5" s="79"/>
      <c r="BX5" s="79"/>
      <c r="BY5" s="79"/>
      <c r="BZ5" s="79"/>
      <c r="CA5" s="79"/>
      <c r="CB5" s="79"/>
      <c r="CC5" s="79"/>
      <c r="CD5" s="17"/>
      <c r="CE5" s="17"/>
      <c r="CF5" s="17"/>
      <c r="CG5" s="17"/>
      <c r="CH5" s="83"/>
      <c r="CI5" s="79"/>
      <c r="CJ5" s="79"/>
      <c r="CK5" s="79"/>
      <c r="CL5" s="79"/>
      <c r="CM5" s="79"/>
      <c r="CN5" s="79"/>
      <c r="CO5" s="79"/>
      <c r="CP5" s="79"/>
      <c r="CQ5" s="79"/>
      <c r="CR5" s="17"/>
      <c r="CS5" s="17"/>
      <c r="CT5" s="17"/>
      <c r="CU5" s="17"/>
      <c r="CV5" s="290"/>
      <c r="CW5" s="79"/>
      <c r="CX5" s="79"/>
      <c r="CY5" s="79"/>
      <c r="CZ5" s="79"/>
      <c r="DA5" s="79"/>
      <c r="DB5" s="79"/>
      <c r="DC5" s="79"/>
      <c r="DD5" s="79"/>
      <c r="DE5" s="79"/>
      <c r="DF5" s="17"/>
      <c r="DG5" s="17"/>
      <c r="DH5" s="17"/>
      <c r="DI5" s="17"/>
      <c r="DJ5" s="83"/>
      <c r="DK5" s="79"/>
      <c r="DL5" s="79"/>
      <c r="DM5" s="79"/>
      <c r="DN5" s="79"/>
      <c r="DO5" s="79"/>
      <c r="DP5" s="79"/>
      <c r="DQ5" s="79"/>
      <c r="DR5" s="79"/>
      <c r="DS5" s="79"/>
      <c r="DT5" s="17"/>
      <c r="DU5" s="17"/>
      <c r="DV5" s="17"/>
      <c r="DW5" s="83"/>
      <c r="DX5" s="79"/>
      <c r="DY5" s="79"/>
      <c r="DZ5" s="79"/>
      <c r="EA5" s="79"/>
      <c r="EB5" s="79"/>
      <c r="EC5" s="79"/>
      <c r="ED5" s="79"/>
      <c r="EE5" s="79"/>
      <c r="EF5" s="17"/>
      <c r="EG5" s="17"/>
      <c r="EH5" s="17"/>
      <c r="EI5" s="17"/>
      <c r="EJ5" s="83"/>
      <c r="EK5" s="79"/>
      <c r="EL5" s="79"/>
      <c r="EM5" s="79"/>
      <c r="EN5" s="79"/>
      <c r="EO5" s="79"/>
      <c r="EP5" s="79"/>
      <c r="EQ5" s="79"/>
      <c r="ER5" s="79"/>
      <c r="ES5" s="79"/>
      <c r="ET5" s="17"/>
      <c r="EU5" s="17"/>
      <c r="EV5" s="17"/>
      <c r="EW5" s="83"/>
      <c r="EX5" s="79"/>
      <c r="EY5" s="79"/>
      <c r="EZ5" s="79"/>
      <c r="FA5" s="79"/>
      <c r="FB5" s="79"/>
      <c r="FC5" s="79"/>
      <c r="FD5" s="79"/>
      <c r="FE5" s="79"/>
      <c r="FF5" s="17"/>
      <c r="FG5" s="17"/>
      <c r="FH5" s="17"/>
      <c r="FI5" s="17"/>
      <c r="FJ5" s="290"/>
      <c r="FK5" s="79"/>
      <c r="FL5" s="79"/>
      <c r="FM5" s="79"/>
      <c r="FN5" s="79"/>
      <c r="FO5" s="79"/>
      <c r="FP5" s="79"/>
      <c r="FQ5" s="79"/>
      <c r="FR5" s="79"/>
      <c r="FS5" s="79"/>
      <c r="FT5" s="17"/>
      <c r="FU5" s="17"/>
      <c r="FV5" s="17"/>
      <c r="FW5" s="17"/>
      <c r="FX5" s="83"/>
      <c r="FY5" s="79"/>
      <c r="FZ5" s="79"/>
      <c r="GA5" s="79"/>
      <c r="GB5" s="79"/>
      <c r="GC5" s="79"/>
      <c r="GD5" s="79"/>
      <c r="GE5" s="79"/>
      <c r="GF5" s="79"/>
      <c r="GG5" s="79"/>
      <c r="GH5" s="17"/>
      <c r="GI5" s="17"/>
      <c r="GJ5" s="17"/>
      <c r="GK5" s="83"/>
      <c r="GL5" s="79"/>
      <c r="GM5" s="79"/>
      <c r="GN5" s="79"/>
      <c r="GO5" s="79"/>
      <c r="GP5" s="79"/>
      <c r="GQ5" s="79"/>
      <c r="GR5" s="79"/>
      <c r="GS5" s="79"/>
      <c r="GT5" s="17"/>
      <c r="GU5" s="17"/>
      <c r="GV5" s="17"/>
      <c r="GW5" s="17"/>
    </row>
    <row r="6" spans="1:205" s="2" customFormat="1">
      <c r="A6" s="262" t="s">
        <v>0</v>
      </c>
      <c r="B6" s="289">
        <v>509093093</v>
      </c>
      <c r="C6" s="108">
        <v>518060413</v>
      </c>
      <c r="D6" s="108">
        <v>560740477</v>
      </c>
      <c r="E6" s="108">
        <v>604737301</v>
      </c>
      <c r="F6" s="6">
        <v>667636683</v>
      </c>
      <c r="G6" s="6">
        <v>706037669</v>
      </c>
      <c r="H6" s="6">
        <v>751424849</v>
      </c>
      <c r="I6" s="6">
        <v>801612396</v>
      </c>
      <c r="J6" s="6">
        <v>942789681</v>
      </c>
      <c r="K6" s="6">
        <v>1086102515</v>
      </c>
      <c r="L6" s="6">
        <v>1209730338</v>
      </c>
      <c r="M6" s="729">
        <v>1330655367</v>
      </c>
      <c r="N6" s="6">
        <v>1441969167</v>
      </c>
      <c r="O6" s="6">
        <v>1399539871</v>
      </c>
      <c r="P6" s="289">
        <v>276839168</v>
      </c>
      <c r="Q6" s="108">
        <v>260419494</v>
      </c>
      <c r="R6" s="108">
        <v>299044441</v>
      </c>
      <c r="S6" s="108">
        <v>340773996</v>
      </c>
      <c r="T6" s="6">
        <v>378634127</v>
      </c>
      <c r="U6" s="6">
        <v>411160583</v>
      </c>
      <c r="V6" s="6">
        <v>451400095</v>
      </c>
      <c r="W6" s="6">
        <v>505645176</v>
      </c>
      <c r="X6" s="6">
        <v>583647945</v>
      </c>
      <c r="Y6" s="6">
        <v>685681800</v>
      </c>
      <c r="Z6" s="6">
        <v>773211480</v>
      </c>
      <c r="AA6" s="721">
        <v>775119319</v>
      </c>
      <c r="AB6" s="6">
        <v>849737452</v>
      </c>
      <c r="AC6" s="6">
        <v>771256029</v>
      </c>
      <c r="AD6" s="289">
        <v>19431694</v>
      </c>
      <c r="AE6" s="108">
        <v>25513334</v>
      </c>
      <c r="AF6" s="108">
        <v>28247794</v>
      </c>
      <c r="AG6" s="108">
        <v>31997670</v>
      </c>
      <c r="AH6" s="6">
        <v>34532442</v>
      </c>
      <c r="AI6" s="6">
        <v>35741974</v>
      </c>
      <c r="AJ6" s="6">
        <v>37731828</v>
      </c>
      <c r="AK6" s="6">
        <v>41856861</v>
      </c>
      <c r="AL6" s="6">
        <v>49171895</v>
      </c>
      <c r="AM6" s="6">
        <v>57539507</v>
      </c>
      <c r="AN6" s="6">
        <v>59821158</v>
      </c>
      <c r="AO6" s="721">
        <v>163728314</v>
      </c>
      <c r="AP6" s="6">
        <v>184799396</v>
      </c>
      <c r="AQ6" s="6">
        <v>199193107</v>
      </c>
      <c r="AR6" s="289">
        <v>88027862</v>
      </c>
      <c r="AS6" s="108">
        <v>93098235</v>
      </c>
      <c r="AT6" s="108">
        <v>86140863</v>
      </c>
      <c r="AU6" s="108">
        <v>101218481</v>
      </c>
      <c r="AV6" s="108">
        <v>107994148</v>
      </c>
      <c r="AW6" s="108">
        <v>155322788</v>
      </c>
      <c r="AX6" s="6">
        <v>153182030</v>
      </c>
      <c r="AY6" s="6">
        <v>165871688</v>
      </c>
      <c r="AZ6" s="6">
        <v>176708051</v>
      </c>
      <c r="BA6" s="6">
        <v>194670759</v>
      </c>
      <c r="BB6" s="6">
        <v>220091229</v>
      </c>
      <c r="BC6" s="721">
        <v>225770473</v>
      </c>
      <c r="BD6" s="6">
        <v>230781303</v>
      </c>
      <c r="BE6" s="6">
        <v>242272688</v>
      </c>
      <c r="BF6" s="289">
        <v>82617348</v>
      </c>
      <c r="BG6" s="108">
        <v>112923962</v>
      </c>
      <c r="BH6" s="108">
        <v>120189686</v>
      </c>
      <c r="BI6" s="108">
        <v>83308932</v>
      </c>
      <c r="BJ6" s="108">
        <v>114193774</v>
      </c>
      <c r="BK6" s="108">
        <v>71105050</v>
      </c>
      <c r="BL6" s="6">
        <v>74917003</v>
      </c>
      <c r="BM6" s="22">
        <v>51915900</v>
      </c>
      <c r="BN6" s="22">
        <v>93255253</v>
      </c>
      <c r="BO6" s="22">
        <v>103543593</v>
      </c>
      <c r="BP6" s="6">
        <v>108647908</v>
      </c>
      <c r="BQ6" s="721">
        <v>114429541</v>
      </c>
      <c r="BR6" s="6">
        <v>121164474</v>
      </c>
      <c r="BS6" s="6">
        <v>124951010</v>
      </c>
      <c r="BT6" s="289">
        <v>36691345</v>
      </c>
      <c r="BU6" s="108">
        <v>20058188</v>
      </c>
      <c r="BV6" s="108">
        <v>19911682</v>
      </c>
      <c r="BW6" s="108">
        <v>39545838</v>
      </c>
      <c r="BX6" s="108">
        <v>23361813</v>
      </c>
      <c r="BY6" s="108">
        <v>23536935</v>
      </c>
      <c r="BZ6" s="6">
        <v>24155613</v>
      </c>
      <c r="CA6" s="6">
        <v>25811594</v>
      </c>
      <c r="CB6" s="6">
        <v>28470693</v>
      </c>
      <c r="CC6" s="6">
        <v>30911166</v>
      </c>
      <c r="CD6" s="6">
        <v>33490812</v>
      </c>
      <c r="CE6" s="721">
        <v>36261758</v>
      </c>
      <c r="CF6" s="6">
        <v>41004558</v>
      </c>
      <c r="CG6" s="6">
        <v>44868222</v>
      </c>
      <c r="CH6" s="289">
        <v>5485676</v>
      </c>
      <c r="CI6" s="108">
        <v>6047200</v>
      </c>
      <c r="CJ6" s="108">
        <v>7206011</v>
      </c>
      <c r="CK6" s="108">
        <v>7892384</v>
      </c>
      <c r="CL6" s="108">
        <v>8920379</v>
      </c>
      <c r="CM6" s="108">
        <v>9170339</v>
      </c>
      <c r="CN6" s="6">
        <v>10038280</v>
      </c>
      <c r="CO6" s="6">
        <v>10511177</v>
      </c>
      <c r="CP6" s="6">
        <v>11535844</v>
      </c>
      <c r="CQ6" s="6">
        <v>13755690</v>
      </c>
      <c r="CR6" s="6">
        <v>14467751</v>
      </c>
      <c r="CS6" s="721">
        <v>15345962</v>
      </c>
      <c r="CT6" s="6">
        <v>14481984</v>
      </c>
      <c r="CU6" s="6">
        <v>16998815</v>
      </c>
      <c r="CV6" s="290">
        <v>89465115</v>
      </c>
      <c r="CW6" s="108">
        <v>108397423</v>
      </c>
      <c r="CX6" s="108">
        <v>128067342</v>
      </c>
      <c r="CY6" s="108">
        <v>153288503.10999998</v>
      </c>
      <c r="CZ6" s="108">
        <v>154499829</v>
      </c>
      <c r="DA6" s="108">
        <v>115154479</v>
      </c>
      <c r="DB6" s="108">
        <v>157419882.43000001</v>
      </c>
      <c r="DC6" s="108">
        <v>150355596.98000002</v>
      </c>
      <c r="DD6" s="108">
        <v>167851928</v>
      </c>
      <c r="DE6" s="108">
        <v>221022008.63</v>
      </c>
      <c r="DF6" s="6">
        <v>246388372.88000003</v>
      </c>
      <c r="DG6" s="721">
        <v>250213847.95000005</v>
      </c>
      <c r="DH6" s="6">
        <v>243946053</v>
      </c>
      <c r="DI6" s="6">
        <v>249862317</v>
      </c>
      <c r="DJ6" s="25" t="s">
        <v>16</v>
      </c>
      <c r="DK6" s="22" t="s">
        <v>16</v>
      </c>
      <c r="DL6" s="22" t="s">
        <v>16</v>
      </c>
      <c r="DM6" s="22" t="s">
        <v>16</v>
      </c>
      <c r="DN6" s="22" t="s">
        <v>16</v>
      </c>
      <c r="DO6" s="22" t="s">
        <v>16</v>
      </c>
      <c r="DP6" s="22" t="s">
        <v>16</v>
      </c>
      <c r="DQ6" s="22" t="s">
        <v>16</v>
      </c>
      <c r="DR6" s="22" t="s">
        <v>16</v>
      </c>
      <c r="DS6" s="22" t="s">
        <v>16</v>
      </c>
      <c r="DT6" s="22" t="s">
        <v>16</v>
      </c>
      <c r="DU6" s="22" t="s">
        <v>16</v>
      </c>
      <c r="DV6" s="22" t="s">
        <v>16</v>
      </c>
      <c r="DW6" s="289">
        <v>10738000</v>
      </c>
      <c r="DX6" s="6">
        <v>12076214</v>
      </c>
      <c r="DY6" s="108">
        <v>15721652.91</v>
      </c>
      <c r="DZ6" s="108">
        <v>30908605</v>
      </c>
      <c r="EA6" s="108">
        <v>26020239</v>
      </c>
      <c r="EB6" s="108">
        <v>34016607.280000001</v>
      </c>
      <c r="EC6" s="108">
        <v>31282508.68</v>
      </c>
      <c r="ED6" s="108">
        <v>33203794</v>
      </c>
      <c r="EE6" s="108">
        <v>43988612.879999995</v>
      </c>
      <c r="EF6" s="6">
        <v>89409819.079999998</v>
      </c>
      <c r="EG6" s="721">
        <v>91722364.170000002</v>
      </c>
      <c r="EH6" s="6">
        <v>87168427</v>
      </c>
      <c r="EI6" s="6">
        <v>87060235</v>
      </c>
      <c r="EJ6" s="289">
        <v>71971371</v>
      </c>
      <c r="EK6" s="6">
        <v>86824747</v>
      </c>
      <c r="EL6" s="108">
        <v>97925593.170000002</v>
      </c>
      <c r="EM6" s="108">
        <v>78488979</v>
      </c>
      <c r="EN6" s="108">
        <v>60953719</v>
      </c>
      <c r="EO6" s="108">
        <v>80870328.909999996</v>
      </c>
      <c r="EP6" s="108">
        <v>84181611.889999986</v>
      </c>
      <c r="EQ6" s="108">
        <v>96385944</v>
      </c>
      <c r="ER6" s="108">
        <v>134238291.14000002</v>
      </c>
      <c r="ES6" s="6">
        <v>125197722.20000002</v>
      </c>
      <c r="ET6" s="721">
        <v>125570704.83000003</v>
      </c>
      <c r="EU6" s="6">
        <v>123470275</v>
      </c>
      <c r="EV6" s="6">
        <v>129047896</v>
      </c>
      <c r="EW6" s="289">
        <v>25688052</v>
      </c>
      <c r="EX6" s="6">
        <v>29166381</v>
      </c>
      <c r="EY6" s="108">
        <v>39641257.029999994</v>
      </c>
      <c r="EZ6" s="108">
        <v>45102245</v>
      </c>
      <c r="FA6" s="108">
        <v>28180521</v>
      </c>
      <c r="FB6" s="108">
        <v>42532946.240000002</v>
      </c>
      <c r="FC6" s="108">
        <v>34891476.410000004</v>
      </c>
      <c r="FD6" s="108">
        <v>38262190</v>
      </c>
      <c r="FE6" s="108">
        <v>42795104.609999999</v>
      </c>
      <c r="FF6" s="6">
        <v>31780831.600000001</v>
      </c>
      <c r="FG6" s="721">
        <v>32920778.950000003</v>
      </c>
      <c r="FH6" s="6">
        <v>33307351</v>
      </c>
      <c r="FI6" s="6">
        <v>33754186</v>
      </c>
      <c r="FJ6" s="290">
        <v>10539490</v>
      </c>
      <c r="FK6" s="108">
        <v>11245318</v>
      </c>
      <c r="FL6" s="35">
        <v>10793641</v>
      </c>
      <c r="FM6" s="108">
        <v>11262869.93</v>
      </c>
      <c r="FN6" s="108">
        <v>8525922</v>
      </c>
      <c r="FO6" s="108">
        <v>5785164</v>
      </c>
      <c r="FP6" s="108">
        <v>7401096.5099999998</v>
      </c>
      <c r="FQ6" s="108">
        <v>7156559.71</v>
      </c>
      <c r="FR6" s="108">
        <v>9298655</v>
      </c>
      <c r="FS6" s="108">
        <v>12562123.48</v>
      </c>
      <c r="FT6" s="6">
        <v>13436744.18</v>
      </c>
      <c r="FU6" s="721">
        <v>13085889.289999999</v>
      </c>
      <c r="FV6" s="6">
        <v>12682789</v>
      </c>
      <c r="FW6" s="6">
        <v>12673328</v>
      </c>
      <c r="FX6" s="289">
        <v>3899752</v>
      </c>
      <c r="FY6" s="35">
        <v>2839257</v>
      </c>
      <c r="FZ6" s="108">
        <v>5803285.2699999996</v>
      </c>
      <c r="GA6" s="108">
        <v>3275008</v>
      </c>
      <c r="GB6" s="108">
        <v>1854506</v>
      </c>
      <c r="GC6" s="108">
        <v>2981497.04</v>
      </c>
      <c r="GD6" s="108">
        <v>2552385.7000000002</v>
      </c>
      <c r="GE6" s="108">
        <v>3326108</v>
      </c>
      <c r="GF6" s="108">
        <v>4548225.1399999997</v>
      </c>
      <c r="GG6" s="6">
        <v>4958305.09</v>
      </c>
      <c r="GH6" s="721">
        <v>4956514.9400000004</v>
      </c>
      <c r="GI6" s="6">
        <v>4919973</v>
      </c>
      <c r="GJ6" s="6">
        <v>5060716</v>
      </c>
      <c r="GK6" s="289">
        <v>7345566</v>
      </c>
      <c r="GL6" s="35">
        <v>7954384</v>
      </c>
      <c r="GM6" s="108">
        <v>5459584.6600000001</v>
      </c>
      <c r="GN6" s="108">
        <v>5250914</v>
      </c>
      <c r="GO6" s="108">
        <v>3930658</v>
      </c>
      <c r="GP6" s="108">
        <v>4419599.47</v>
      </c>
      <c r="GQ6" s="108">
        <v>4604174.01</v>
      </c>
      <c r="GR6" s="108">
        <v>5972547</v>
      </c>
      <c r="GS6" s="108">
        <v>8013898.3399999999</v>
      </c>
      <c r="GT6" s="6">
        <v>8478439.0899999999</v>
      </c>
      <c r="GU6" s="721">
        <v>8129374.3499999996</v>
      </c>
      <c r="GV6" s="6">
        <v>7762816</v>
      </c>
      <c r="GW6" s="6">
        <v>7612612</v>
      </c>
    </row>
    <row r="7" spans="1:205" s="2" customFormat="1">
      <c r="A7" s="262" t="s">
        <v>1</v>
      </c>
      <c r="B7" s="289">
        <v>192704002</v>
      </c>
      <c r="C7" s="108">
        <v>214689191</v>
      </c>
      <c r="D7" s="108">
        <v>236552322</v>
      </c>
      <c r="E7" s="108">
        <v>261112481</v>
      </c>
      <c r="F7" s="6">
        <v>293428711</v>
      </c>
      <c r="G7" s="6">
        <v>334738565</v>
      </c>
      <c r="H7" s="6">
        <v>349992145</v>
      </c>
      <c r="I7" s="6">
        <v>395872343.41999996</v>
      </c>
      <c r="J7" s="6">
        <v>445551535</v>
      </c>
      <c r="K7" s="6">
        <v>476378013.37</v>
      </c>
      <c r="L7" s="6">
        <v>520978377</v>
      </c>
      <c r="M7" s="6">
        <v>573744999</v>
      </c>
      <c r="N7" s="6">
        <v>593518930</v>
      </c>
      <c r="O7" s="6">
        <v>631753696</v>
      </c>
      <c r="P7" s="25" t="s">
        <v>16</v>
      </c>
      <c r="Q7" s="22" t="s">
        <v>16</v>
      </c>
      <c r="R7" s="22" t="s">
        <v>16</v>
      </c>
      <c r="S7" s="108">
        <v>86721381</v>
      </c>
      <c r="T7" s="6">
        <v>96762888</v>
      </c>
      <c r="U7" s="6">
        <v>106095074</v>
      </c>
      <c r="V7" s="6">
        <v>99806719</v>
      </c>
      <c r="W7" s="6">
        <v>109923156</v>
      </c>
      <c r="X7" s="6">
        <v>126043231</v>
      </c>
      <c r="Y7" s="6">
        <v>132381032</v>
      </c>
      <c r="Z7" s="6">
        <v>150036955</v>
      </c>
      <c r="AA7" s="721">
        <v>180716805</v>
      </c>
      <c r="AB7" s="6">
        <v>194389640</v>
      </c>
      <c r="AC7" s="6">
        <v>221553974</v>
      </c>
      <c r="AD7" s="267">
        <v>66007724</v>
      </c>
      <c r="AE7" s="269">
        <v>71166127</v>
      </c>
      <c r="AF7" s="108">
        <v>80458496</v>
      </c>
      <c r="AG7" s="22" t="s">
        <v>16</v>
      </c>
      <c r="AH7" s="22" t="s">
        <v>16</v>
      </c>
      <c r="AI7" s="22" t="s">
        <v>16</v>
      </c>
      <c r="AJ7" s="22" t="s">
        <v>16</v>
      </c>
      <c r="AK7" s="22" t="s">
        <v>16</v>
      </c>
      <c r="AL7" s="22" t="s">
        <v>16</v>
      </c>
      <c r="AM7" s="22" t="s">
        <v>16</v>
      </c>
      <c r="AN7" s="22" t="s">
        <v>16</v>
      </c>
      <c r="AO7" s="22" t="s">
        <v>16</v>
      </c>
      <c r="AP7" s="22" t="s">
        <v>16</v>
      </c>
      <c r="AQ7" s="22" t="s">
        <v>16</v>
      </c>
      <c r="AR7" s="289">
        <v>85449454</v>
      </c>
      <c r="AS7" s="108">
        <v>95532763</v>
      </c>
      <c r="AT7" s="108">
        <v>102754604</v>
      </c>
      <c r="AU7" s="108">
        <v>113740380</v>
      </c>
      <c r="AV7" s="108">
        <v>129232021</v>
      </c>
      <c r="AW7" s="108">
        <v>151495999</v>
      </c>
      <c r="AX7" s="6">
        <v>165816118</v>
      </c>
      <c r="AY7" s="6">
        <v>175521325.41999999</v>
      </c>
      <c r="AZ7" s="6">
        <v>197484829</v>
      </c>
      <c r="BA7" s="6">
        <v>206911860.37</v>
      </c>
      <c r="BB7" s="6">
        <v>219836770</v>
      </c>
      <c r="BC7" s="721">
        <v>282000348</v>
      </c>
      <c r="BD7" s="6">
        <v>288322210</v>
      </c>
      <c r="BE7" s="6">
        <v>297774945</v>
      </c>
      <c r="BF7" s="25" t="s">
        <v>16</v>
      </c>
      <c r="BG7" s="22" t="s">
        <v>16</v>
      </c>
      <c r="BH7" s="22" t="s">
        <v>16</v>
      </c>
      <c r="BI7" s="22" t="s">
        <v>16</v>
      </c>
      <c r="BJ7" s="108">
        <v>36608164</v>
      </c>
      <c r="BK7" s="108">
        <v>42594972</v>
      </c>
      <c r="BL7" s="6">
        <v>46529510</v>
      </c>
      <c r="BM7" s="22">
        <v>50519873</v>
      </c>
      <c r="BN7" s="22">
        <v>54316534</v>
      </c>
      <c r="BO7" s="22">
        <v>61182535</v>
      </c>
      <c r="BP7" s="6">
        <v>89307720</v>
      </c>
      <c r="BQ7" s="721">
        <v>46216850</v>
      </c>
      <c r="BR7" s="6">
        <v>46639637</v>
      </c>
      <c r="BS7" s="6">
        <v>49108615</v>
      </c>
      <c r="BT7" s="289">
        <v>27110554</v>
      </c>
      <c r="BU7" s="108">
        <v>31566167</v>
      </c>
      <c r="BV7" s="108">
        <v>35776730</v>
      </c>
      <c r="BW7" s="108">
        <v>42441656</v>
      </c>
      <c r="BX7" s="108">
        <v>11304872</v>
      </c>
      <c r="BY7" s="108">
        <v>12755813</v>
      </c>
      <c r="BZ7" s="6">
        <v>14568303</v>
      </c>
      <c r="CA7" s="6">
        <v>25947920</v>
      </c>
      <c r="CB7" s="6">
        <v>27834005</v>
      </c>
      <c r="CC7" s="6">
        <v>31156827</v>
      </c>
      <c r="CD7" s="6">
        <v>14284785</v>
      </c>
      <c r="CE7" s="721">
        <v>15505341</v>
      </c>
      <c r="CF7" s="6">
        <v>16045635</v>
      </c>
      <c r="CG7" s="6">
        <v>16379821</v>
      </c>
      <c r="CH7" s="289">
        <v>14136270</v>
      </c>
      <c r="CI7" s="108">
        <v>16424134</v>
      </c>
      <c r="CJ7" s="108">
        <v>17562492</v>
      </c>
      <c r="CK7" s="108">
        <v>18209064</v>
      </c>
      <c r="CL7" s="108">
        <v>19520766</v>
      </c>
      <c r="CM7" s="108">
        <v>21796707</v>
      </c>
      <c r="CN7" s="6">
        <v>23271495</v>
      </c>
      <c r="CO7" s="6">
        <v>33960069</v>
      </c>
      <c r="CP7" s="6">
        <v>39872936</v>
      </c>
      <c r="CQ7" s="6">
        <v>44745759</v>
      </c>
      <c r="CR7" s="6">
        <v>47512147</v>
      </c>
      <c r="CS7" s="721">
        <v>49305655</v>
      </c>
      <c r="CT7" s="6">
        <v>48121808</v>
      </c>
      <c r="CU7" s="6">
        <v>46936341</v>
      </c>
      <c r="CV7" s="290">
        <v>38182280</v>
      </c>
      <c r="CW7" s="108">
        <v>46861918</v>
      </c>
      <c r="CX7" s="108">
        <v>55128538</v>
      </c>
      <c r="CY7" s="108">
        <v>66355149</v>
      </c>
      <c r="CZ7" s="108">
        <v>74279919</v>
      </c>
      <c r="DA7" s="108">
        <v>90198376</v>
      </c>
      <c r="DB7" s="108">
        <v>99411655</v>
      </c>
      <c r="DC7" s="108">
        <v>91417929.340000004</v>
      </c>
      <c r="DD7" s="108">
        <v>106048416</v>
      </c>
      <c r="DE7" s="108">
        <v>123720108.77000001</v>
      </c>
      <c r="DF7" s="6">
        <v>137559909.19</v>
      </c>
      <c r="DG7" s="721">
        <v>140579242.22</v>
      </c>
      <c r="DH7" s="6">
        <v>141480473.13999999</v>
      </c>
      <c r="DI7" s="6">
        <v>150781875</v>
      </c>
      <c r="DJ7" s="25" t="s">
        <v>16</v>
      </c>
      <c r="DK7" s="35">
        <v>9058599</v>
      </c>
      <c r="DL7" s="35">
        <v>10197622</v>
      </c>
      <c r="DM7" s="35">
        <v>11053591</v>
      </c>
      <c r="DN7" s="35">
        <v>13626821</v>
      </c>
      <c r="DO7" s="35">
        <v>16350579</v>
      </c>
      <c r="DP7" s="22" t="s">
        <v>16</v>
      </c>
      <c r="DQ7" s="22" t="s">
        <v>16</v>
      </c>
      <c r="DR7" s="22" t="s">
        <v>16</v>
      </c>
      <c r="DS7" s="22" t="s">
        <v>16</v>
      </c>
      <c r="DT7" s="22" t="s">
        <v>16</v>
      </c>
      <c r="DU7" s="22" t="s">
        <v>16</v>
      </c>
      <c r="DV7" s="22" t="s">
        <v>16</v>
      </c>
      <c r="DW7" s="25" t="s">
        <v>16</v>
      </c>
      <c r="DX7" s="22" t="s">
        <v>16</v>
      </c>
      <c r="DY7" s="22" t="s">
        <v>16</v>
      </c>
      <c r="DZ7" s="22" t="s">
        <v>16</v>
      </c>
      <c r="EA7" s="108">
        <v>14479977</v>
      </c>
      <c r="EB7" s="108">
        <v>16035182</v>
      </c>
      <c r="EC7" s="2">
        <v>17377259</v>
      </c>
      <c r="ED7" s="2">
        <v>19612808</v>
      </c>
      <c r="EE7" s="6">
        <v>24150584</v>
      </c>
      <c r="EF7" s="6">
        <v>49838699.75</v>
      </c>
      <c r="EG7" s="721">
        <v>50878565.219999999</v>
      </c>
      <c r="EH7" s="6">
        <v>53210381</v>
      </c>
      <c r="EI7" s="6">
        <v>53000328</v>
      </c>
      <c r="EJ7" s="289">
        <v>21972638</v>
      </c>
      <c r="EK7" s="108">
        <v>17068888</v>
      </c>
      <c r="EL7" s="108">
        <v>20864435</v>
      </c>
      <c r="EM7" s="108">
        <v>24271528</v>
      </c>
      <c r="EN7" s="108">
        <v>16766222</v>
      </c>
      <c r="EO7" s="108">
        <v>19221254</v>
      </c>
      <c r="EP7" s="108">
        <v>22042010</v>
      </c>
      <c r="EQ7" s="108">
        <v>25989109</v>
      </c>
      <c r="ER7" s="108">
        <v>36226991.340000004</v>
      </c>
      <c r="ES7" s="6">
        <v>17872583</v>
      </c>
      <c r="ET7" s="721">
        <v>18343520</v>
      </c>
      <c r="EU7" s="6">
        <v>17955254</v>
      </c>
      <c r="EV7" s="6">
        <v>17534918</v>
      </c>
      <c r="EW7" s="289">
        <v>24889280</v>
      </c>
      <c r="EX7" s="108">
        <v>29001051</v>
      </c>
      <c r="EY7" s="108">
        <v>35293092</v>
      </c>
      <c r="EZ7" s="108">
        <v>38954800</v>
      </c>
      <c r="FA7" s="108">
        <v>45325356</v>
      </c>
      <c r="FB7" s="108">
        <v>47804640</v>
      </c>
      <c r="FC7" s="108">
        <v>51998660.340000004</v>
      </c>
      <c r="FD7" s="108">
        <v>60446499</v>
      </c>
      <c r="FE7" s="108">
        <v>63342533.43</v>
      </c>
      <c r="FF7" s="6">
        <v>69848626.439999998</v>
      </c>
      <c r="FG7" s="721">
        <v>71357157</v>
      </c>
      <c r="FH7" s="6">
        <v>70314838.140000001</v>
      </c>
      <c r="FI7" s="6">
        <v>80246629</v>
      </c>
      <c r="FJ7" s="268" t="s">
        <v>43</v>
      </c>
      <c r="FK7" s="35" t="s">
        <v>43</v>
      </c>
      <c r="FL7" s="35" t="s">
        <v>43</v>
      </c>
      <c r="FM7" s="35" t="s">
        <v>43</v>
      </c>
      <c r="FN7" s="35" t="s">
        <v>43</v>
      </c>
      <c r="FO7" s="35" t="s">
        <v>43</v>
      </c>
      <c r="FP7" s="35" t="s">
        <v>43</v>
      </c>
      <c r="FQ7" s="35" t="s">
        <v>43</v>
      </c>
      <c r="FR7" s="35" t="s">
        <v>43</v>
      </c>
      <c r="FS7" s="35" t="s">
        <v>43</v>
      </c>
      <c r="FT7" s="35" t="s">
        <v>43</v>
      </c>
      <c r="FU7" s="35" t="s">
        <v>43</v>
      </c>
      <c r="FV7" s="35" t="s">
        <v>43</v>
      </c>
      <c r="FW7" s="35" t="s">
        <v>43</v>
      </c>
      <c r="FX7" s="267" t="s">
        <v>43</v>
      </c>
      <c r="FY7" s="35" t="s">
        <v>43</v>
      </c>
      <c r="FZ7" s="35" t="s">
        <v>43</v>
      </c>
      <c r="GA7" s="35" t="s">
        <v>43</v>
      </c>
      <c r="GB7" s="35" t="s">
        <v>43</v>
      </c>
      <c r="GC7" s="35" t="s">
        <v>43</v>
      </c>
      <c r="GD7" s="35" t="s">
        <v>43</v>
      </c>
      <c r="GE7" s="35" t="s">
        <v>43</v>
      </c>
      <c r="GF7" s="35" t="s">
        <v>43</v>
      </c>
      <c r="GG7" s="35" t="s">
        <v>43</v>
      </c>
      <c r="GH7" s="35" t="s">
        <v>43</v>
      </c>
      <c r="GI7" s="35" t="s">
        <v>43</v>
      </c>
      <c r="GJ7" s="35" t="s">
        <v>43</v>
      </c>
      <c r="GK7" s="267" t="s">
        <v>43</v>
      </c>
      <c r="GL7" s="35" t="s">
        <v>43</v>
      </c>
      <c r="GM7" s="35" t="s">
        <v>43</v>
      </c>
      <c r="GN7" s="35" t="s">
        <v>43</v>
      </c>
      <c r="GO7" s="35" t="s">
        <v>43</v>
      </c>
      <c r="GP7" s="35" t="s">
        <v>43</v>
      </c>
      <c r="GQ7" s="35" t="s">
        <v>43</v>
      </c>
      <c r="GR7" s="35" t="s">
        <v>43</v>
      </c>
      <c r="GS7" s="35" t="s">
        <v>43</v>
      </c>
      <c r="GT7" s="35" t="s">
        <v>43</v>
      </c>
      <c r="GU7" s="35" t="s">
        <v>43</v>
      </c>
      <c r="GV7" s="35" t="s">
        <v>43</v>
      </c>
      <c r="GW7" s="35" t="s">
        <v>43</v>
      </c>
    </row>
    <row r="8" spans="1:205" s="2" customFormat="1">
      <c r="A8" s="262" t="s">
        <v>19</v>
      </c>
      <c r="B8" s="289">
        <v>208468380</v>
      </c>
      <c r="C8" s="108">
        <v>219818100</v>
      </c>
      <c r="D8" s="108">
        <v>236345300</v>
      </c>
      <c r="E8" s="108">
        <v>256768900</v>
      </c>
      <c r="F8" s="6">
        <v>271742137</v>
      </c>
      <c r="G8" s="6">
        <v>302276264</v>
      </c>
      <c r="H8" s="6">
        <v>323314446</v>
      </c>
      <c r="I8" s="6">
        <v>332327846</v>
      </c>
      <c r="J8" s="6">
        <v>356089684</v>
      </c>
      <c r="K8" s="6">
        <v>400120536</v>
      </c>
      <c r="L8" s="6">
        <v>443875604</v>
      </c>
      <c r="M8" s="6">
        <v>506353203</v>
      </c>
      <c r="N8" s="6">
        <v>526122827</v>
      </c>
      <c r="O8" s="6">
        <v>559391258</v>
      </c>
      <c r="P8" s="289">
        <v>192500000</v>
      </c>
      <c r="Q8" s="108">
        <v>203296100</v>
      </c>
      <c r="R8" s="108">
        <v>219245300</v>
      </c>
      <c r="S8" s="108">
        <v>237868900</v>
      </c>
      <c r="T8" s="6">
        <v>248495700</v>
      </c>
      <c r="U8" s="6">
        <v>270761900</v>
      </c>
      <c r="V8" s="6">
        <v>288858600</v>
      </c>
      <c r="W8" s="6">
        <v>297872000</v>
      </c>
      <c r="X8" s="6">
        <v>327814100</v>
      </c>
      <c r="Y8" s="6">
        <v>371660474</v>
      </c>
      <c r="Z8" s="6">
        <v>413159776</v>
      </c>
      <c r="AA8" s="6">
        <v>461765329</v>
      </c>
      <c r="AB8" s="6">
        <v>482645088</v>
      </c>
      <c r="AC8" s="6">
        <v>510269870</v>
      </c>
      <c r="AD8" s="25" t="s">
        <v>16</v>
      </c>
      <c r="AE8" s="22" t="s">
        <v>16</v>
      </c>
      <c r="AF8" s="22" t="s">
        <v>16</v>
      </c>
      <c r="AG8" s="22" t="s">
        <v>16</v>
      </c>
      <c r="AH8" s="22" t="s">
        <v>16</v>
      </c>
      <c r="AI8" s="22" t="s">
        <v>16</v>
      </c>
      <c r="AJ8" s="22" t="s">
        <v>16</v>
      </c>
      <c r="AK8" s="22" t="s">
        <v>16</v>
      </c>
      <c r="AL8" s="22" t="s">
        <v>16</v>
      </c>
      <c r="AM8" s="22" t="s">
        <v>16</v>
      </c>
      <c r="AN8" s="22" t="s">
        <v>16</v>
      </c>
      <c r="AO8" s="22" t="s">
        <v>16</v>
      </c>
      <c r="AP8" s="22" t="s">
        <v>16</v>
      </c>
      <c r="AQ8" s="22" t="s">
        <v>16</v>
      </c>
      <c r="AR8" s="25" t="s">
        <v>16</v>
      </c>
      <c r="AS8" s="22" t="s">
        <v>16</v>
      </c>
      <c r="AT8" s="22" t="s">
        <v>16</v>
      </c>
      <c r="AU8" s="22" t="s">
        <v>16</v>
      </c>
      <c r="AV8" s="22" t="s">
        <v>16</v>
      </c>
      <c r="AW8" s="22" t="s">
        <v>16</v>
      </c>
      <c r="AX8" s="22" t="s">
        <v>16</v>
      </c>
      <c r="AY8" s="22" t="s">
        <v>16</v>
      </c>
      <c r="AZ8" s="22" t="s">
        <v>16</v>
      </c>
      <c r="BA8" s="22" t="s">
        <v>16</v>
      </c>
      <c r="BB8" s="22" t="s">
        <v>16</v>
      </c>
      <c r="BC8" s="723">
        <v>44587874</v>
      </c>
      <c r="BD8" s="22">
        <v>43477739</v>
      </c>
      <c r="BE8" s="22">
        <v>49121388</v>
      </c>
      <c r="BF8" s="289">
        <v>15968380</v>
      </c>
      <c r="BG8" s="108">
        <v>16522000</v>
      </c>
      <c r="BH8" s="108">
        <v>17100000</v>
      </c>
      <c r="BI8" s="108">
        <v>18900000</v>
      </c>
      <c r="BJ8" s="108">
        <v>23246437</v>
      </c>
      <c r="BK8" s="108">
        <v>31514364</v>
      </c>
      <c r="BL8" s="6">
        <v>34455846</v>
      </c>
      <c r="BM8" s="6">
        <v>34455846</v>
      </c>
      <c r="BN8" s="22">
        <v>28275584</v>
      </c>
      <c r="BO8" s="22">
        <v>28460062</v>
      </c>
      <c r="BP8" s="6">
        <v>30715828</v>
      </c>
      <c r="BQ8" s="22" t="s">
        <v>16</v>
      </c>
      <c r="BR8" s="22" t="s">
        <v>16</v>
      </c>
      <c r="BS8" s="22" t="s">
        <v>16</v>
      </c>
      <c r="BT8" s="25" t="s">
        <v>16</v>
      </c>
      <c r="BU8" s="22" t="s">
        <v>16</v>
      </c>
      <c r="BV8" s="22" t="s">
        <v>16</v>
      </c>
      <c r="BW8" s="22" t="s">
        <v>16</v>
      </c>
      <c r="BX8" s="22" t="s">
        <v>16</v>
      </c>
      <c r="BY8" s="22" t="s">
        <v>16</v>
      </c>
      <c r="BZ8" s="22" t="s">
        <v>16</v>
      </c>
      <c r="CA8" s="22" t="s">
        <v>16</v>
      </c>
      <c r="CB8" s="22" t="s">
        <v>16</v>
      </c>
      <c r="CC8" s="22" t="s">
        <v>16</v>
      </c>
      <c r="CD8" s="22" t="s">
        <v>16</v>
      </c>
      <c r="CE8" s="22" t="s">
        <v>16</v>
      </c>
      <c r="CF8" s="22" t="s">
        <v>16</v>
      </c>
      <c r="CG8" s="22" t="s">
        <v>16</v>
      </c>
      <c r="CH8" s="267" t="s">
        <v>16</v>
      </c>
      <c r="CI8" s="269" t="s">
        <v>16</v>
      </c>
      <c r="CJ8" s="35" t="s">
        <v>16</v>
      </c>
      <c r="CK8" s="35" t="s">
        <v>16</v>
      </c>
      <c r="CL8" s="35" t="s">
        <v>16</v>
      </c>
      <c r="CM8" s="35" t="s">
        <v>16</v>
      </c>
      <c r="CN8" s="22" t="s">
        <v>16</v>
      </c>
      <c r="CO8" s="22" t="s">
        <v>16</v>
      </c>
      <c r="CP8" s="22" t="s">
        <v>16</v>
      </c>
      <c r="CQ8" s="22" t="s">
        <v>16</v>
      </c>
      <c r="CR8" s="22" t="s">
        <v>16</v>
      </c>
      <c r="CS8" s="22" t="s">
        <v>16</v>
      </c>
      <c r="CT8" s="22" t="s">
        <v>16</v>
      </c>
      <c r="CU8" s="22" t="s">
        <v>16</v>
      </c>
      <c r="CV8" s="290">
        <v>17160450</v>
      </c>
      <c r="CW8" s="108">
        <v>18637456</v>
      </c>
      <c r="CX8" s="108">
        <v>22182092</v>
      </c>
      <c r="CY8" s="108">
        <v>23217080</v>
      </c>
      <c r="CZ8" s="6">
        <v>26184120</v>
      </c>
      <c r="DA8" s="6">
        <v>24556500</v>
      </c>
      <c r="DB8" s="6">
        <v>26165000</v>
      </c>
      <c r="DC8" s="6">
        <v>32614300</v>
      </c>
      <c r="DD8" s="6">
        <v>37414000</v>
      </c>
      <c r="DE8" s="6">
        <v>40315960</v>
      </c>
      <c r="DF8" s="6">
        <v>43279100</v>
      </c>
      <c r="DG8" s="6">
        <v>40492500</v>
      </c>
      <c r="DH8" s="6">
        <v>47211500</v>
      </c>
      <c r="DI8" s="6">
        <v>48216400</v>
      </c>
      <c r="DJ8" s="25" t="s">
        <v>16</v>
      </c>
      <c r="DK8" s="22" t="s">
        <v>16</v>
      </c>
      <c r="DL8" s="22" t="s">
        <v>16</v>
      </c>
      <c r="DM8" s="22" t="s">
        <v>16</v>
      </c>
      <c r="DN8" s="22" t="s">
        <v>16</v>
      </c>
      <c r="DO8" s="22" t="s">
        <v>16</v>
      </c>
      <c r="DP8" s="22" t="s">
        <v>16</v>
      </c>
      <c r="DQ8" s="22" t="s">
        <v>16</v>
      </c>
      <c r="DR8" s="22" t="s">
        <v>16</v>
      </c>
      <c r="DS8" s="22" t="s">
        <v>16</v>
      </c>
      <c r="DT8" s="22" t="s">
        <v>16</v>
      </c>
      <c r="DU8" s="22" t="s">
        <v>16</v>
      </c>
      <c r="DV8" s="22" t="s">
        <v>16</v>
      </c>
      <c r="DW8" s="25" t="s">
        <v>16</v>
      </c>
      <c r="DX8" s="22" t="s">
        <v>16</v>
      </c>
      <c r="DY8" s="22" t="s">
        <v>16</v>
      </c>
      <c r="DZ8" s="22" t="s">
        <v>16</v>
      </c>
      <c r="EA8" s="22" t="s">
        <v>16</v>
      </c>
      <c r="EB8" s="22" t="s">
        <v>16</v>
      </c>
      <c r="EC8" s="22" t="s">
        <v>16</v>
      </c>
      <c r="ED8" s="22" t="s">
        <v>16</v>
      </c>
      <c r="EE8" s="22" t="s">
        <v>16</v>
      </c>
      <c r="EF8" s="22">
        <v>21036000</v>
      </c>
      <c r="EG8" s="22">
        <v>20265900</v>
      </c>
      <c r="EH8" s="22">
        <v>22955100</v>
      </c>
      <c r="EI8" s="22">
        <v>23638600</v>
      </c>
      <c r="EJ8" s="289">
        <v>15480444</v>
      </c>
      <c r="EK8" s="108">
        <v>18925083</v>
      </c>
      <c r="EL8" s="108">
        <v>19513480</v>
      </c>
      <c r="EM8" s="108">
        <v>21996020</v>
      </c>
      <c r="EN8" s="108">
        <v>20451500</v>
      </c>
      <c r="EO8" s="6">
        <v>21496800</v>
      </c>
      <c r="EP8" s="6">
        <v>26134200</v>
      </c>
      <c r="EQ8" s="6">
        <v>29482700</v>
      </c>
      <c r="ER8" s="6">
        <v>32132260</v>
      </c>
      <c r="ES8" s="6">
        <v>13136000</v>
      </c>
      <c r="ET8" s="6">
        <v>11949000</v>
      </c>
      <c r="EU8" s="6">
        <v>24256400</v>
      </c>
      <c r="EV8" s="6">
        <v>24577800</v>
      </c>
      <c r="EW8" s="289">
        <v>3157012</v>
      </c>
      <c r="EX8" s="108">
        <v>3257009</v>
      </c>
      <c r="EY8" s="108">
        <v>3703600</v>
      </c>
      <c r="EZ8" s="108">
        <v>4188100</v>
      </c>
      <c r="FA8" s="108">
        <v>4105000</v>
      </c>
      <c r="FB8" s="6">
        <v>4668200</v>
      </c>
      <c r="FC8" s="6">
        <v>6480100</v>
      </c>
      <c r="FD8" s="6">
        <v>7931300</v>
      </c>
      <c r="FE8" s="6">
        <v>8183700</v>
      </c>
      <c r="FF8" s="6">
        <v>9107100</v>
      </c>
      <c r="FG8" s="6">
        <v>8277600</v>
      </c>
      <c r="FH8" s="22" t="s">
        <v>16</v>
      </c>
      <c r="FI8" s="22" t="s">
        <v>16</v>
      </c>
      <c r="FJ8" s="268" t="s">
        <v>16</v>
      </c>
      <c r="FK8" s="35" t="s">
        <v>16</v>
      </c>
      <c r="FL8" s="35" t="s">
        <v>16</v>
      </c>
      <c r="FM8" s="35" t="s">
        <v>16</v>
      </c>
      <c r="FN8" s="35" t="s">
        <v>16</v>
      </c>
      <c r="FO8" s="35" t="s">
        <v>16</v>
      </c>
      <c r="FP8" s="35" t="s">
        <v>16</v>
      </c>
      <c r="FQ8" s="35" t="s">
        <v>16</v>
      </c>
      <c r="FR8" s="35" t="s">
        <v>16</v>
      </c>
      <c r="FS8" s="35" t="s">
        <v>16</v>
      </c>
      <c r="FT8" s="35" t="s">
        <v>16</v>
      </c>
      <c r="FU8" s="35" t="s">
        <v>16</v>
      </c>
      <c r="FV8" s="35" t="s">
        <v>16</v>
      </c>
      <c r="FW8" s="35" t="s">
        <v>16</v>
      </c>
      <c r="FX8" s="267" t="s">
        <v>16</v>
      </c>
      <c r="FY8" s="35" t="s">
        <v>16</v>
      </c>
      <c r="FZ8" s="35" t="s">
        <v>16</v>
      </c>
      <c r="GA8" s="35" t="s">
        <v>16</v>
      </c>
      <c r="GB8" s="35" t="s">
        <v>16</v>
      </c>
      <c r="GC8" s="35" t="s">
        <v>16</v>
      </c>
      <c r="GD8" s="35" t="s">
        <v>16</v>
      </c>
      <c r="GE8" s="35" t="s">
        <v>16</v>
      </c>
      <c r="GF8" s="35" t="s">
        <v>16</v>
      </c>
      <c r="GG8" s="35" t="s">
        <v>16</v>
      </c>
      <c r="GH8" s="35" t="s">
        <v>16</v>
      </c>
      <c r="GI8" s="35" t="s">
        <v>16</v>
      </c>
      <c r="GJ8" s="35" t="s">
        <v>16</v>
      </c>
      <c r="GK8" s="267" t="s">
        <v>16</v>
      </c>
      <c r="GL8" s="35" t="s">
        <v>16</v>
      </c>
      <c r="GM8" s="35" t="s">
        <v>16</v>
      </c>
      <c r="GN8" s="35" t="s">
        <v>16</v>
      </c>
      <c r="GO8" s="35" t="s">
        <v>16</v>
      </c>
      <c r="GP8" s="35" t="s">
        <v>16</v>
      </c>
      <c r="GQ8" s="35" t="s">
        <v>16</v>
      </c>
      <c r="GR8" s="35" t="s">
        <v>16</v>
      </c>
      <c r="GS8" s="35" t="s">
        <v>16</v>
      </c>
      <c r="GT8" s="35" t="s">
        <v>16</v>
      </c>
      <c r="GU8" s="35" t="s">
        <v>16</v>
      </c>
      <c r="GV8" s="35" t="s">
        <v>16</v>
      </c>
      <c r="GW8" s="35" t="s">
        <v>16</v>
      </c>
    </row>
    <row r="9" spans="1:205" s="2" customFormat="1">
      <c r="A9" s="262" t="s">
        <v>2</v>
      </c>
      <c r="B9" s="289">
        <v>460621608</v>
      </c>
      <c r="C9" s="108">
        <v>528495977</v>
      </c>
      <c r="D9" s="108">
        <v>567482573</v>
      </c>
      <c r="E9" s="108">
        <v>633987996</v>
      </c>
      <c r="F9" s="6">
        <v>749736014</v>
      </c>
      <c r="G9" s="6">
        <v>844961058</v>
      </c>
      <c r="H9" s="6">
        <v>896378814</v>
      </c>
      <c r="I9" s="6">
        <v>913303423</v>
      </c>
      <c r="J9" s="6">
        <v>970642560</v>
      </c>
      <c r="K9" s="6">
        <v>1087581478</v>
      </c>
      <c r="L9" s="6">
        <v>1192238057</v>
      </c>
      <c r="M9" s="6">
        <v>1323067932</v>
      </c>
      <c r="N9" s="6">
        <v>1604434980.9999998</v>
      </c>
      <c r="O9" s="6">
        <v>1707640431</v>
      </c>
      <c r="P9" s="289">
        <v>233105556</v>
      </c>
      <c r="Q9" s="108">
        <v>261279454</v>
      </c>
      <c r="R9" s="108">
        <v>274032979</v>
      </c>
      <c r="S9" s="108">
        <v>314103035</v>
      </c>
      <c r="T9" s="6">
        <v>370091797</v>
      </c>
      <c r="U9" s="6">
        <v>410403176</v>
      </c>
      <c r="V9" s="6">
        <v>558860843</v>
      </c>
      <c r="W9" s="6">
        <v>568807629</v>
      </c>
      <c r="X9" s="6">
        <v>732201402</v>
      </c>
      <c r="Y9" s="6">
        <v>831252318</v>
      </c>
      <c r="Z9" s="6">
        <v>919746848</v>
      </c>
      <c r="AA9" s="6">
        <v>1008903072</v>
      </c>
      <c r="AB9" s="6">
        <v>1235562801.2751999</v>
      </c>
      <c r="AC9" s="6">
        <v>1322472896</v>
      </c>
      <c r="AD9" s="289">
        <v>151942430</v>
      </c>
      <c r="AE9" s="108">
        <v>179533428</v>
      </c>
      <c r="AF9" s="108">
        <v>197522348</v>
      </c>
      <c r="AG9" s="108">
        <v>216824558</v>
      </c>
      <c r="AH9" s="6">
        <v>263055341</v>
      </c>
      <c r="AI9" s="6">
        <v>295326776</v>
      </c>
      <c r="AJ9" s="6">
        <v>184386949</v>
      </c>
      <c r="AK9" s="6">
        <v>190753289</v>
      </c>
      <c r="AL9" s="6">
        <v>76094024</v>
      </c>
      <c r="AM9" s="6">
        <v>80943990</v>
      </c>
      <c r="AN9" s="6">
        <v>86948921</v>
      </c>
      <c r="AO9" s="6">
        <v>94603484</v>
      </c>
      <c r="AP9" s="6">
        <v>114182180.752</v>
      </c>
      <c r="AQ9" s="6">
        <v>123055364</v>
      </c>
      <c r="AR9" s="289">
        <v>70031761</v>
      </c>
      <c r="AS9" s="108">
        <v>77774115</v>
      </c>
      <c r="AT9" s="108">
        <v>84798871</v>
      </c>
      <c r="AU9" s="108">
        <v>90325572</v>
      </c>
      <c r="AV9" s="108">
        <v>98682437</v>
      </c>
      <c r="AW9" s="108">
        <v>116010926</v>
      </c>
      <c r="AX9" s="6">
        <v>125207209</v>
      </c>
      <c r="AY9" s="6">
        <v>122373426</v>
      </c>
      <c r="AZ9" s="6">
        <v>128529904</v>
      </c>
      <c r="BA9" s="6">
        <v>136890143</v>
      </c>
      <c r="BB9" s="6">
        <v>144989072</v>
      </c>
      <c r="BC9" s="6">
        <v>164376372</v>
      </c>
      <c r="BD9" s="6">
        <v>188817225.13599998</v>
      </c>
      <c r="BE9" s="6">
        <v>194914769</v>
      </c>
      <c r="BF9" s="25" t="s">
        <v>16</v>
      </c>
      <c r="BG9" s="22" t="s">
        <v>16</v>
      </c>
      <c r="BH9" s="22" t="s">
        <v>16</v>
      </c>
      <c r="BI9" s="22" t="s">
        <v>16</v>
      </c>
      <c r="BJ9" s="22" t="s">
        <v>16</v>
      </c>
      <c r="BK9" s="22" t="s">
        <v>16</v>
      </c>
      <c r="BL9" s="22" t="s">
        <v>16</v>
      </c>
      <c r="BM9" s="22">
        <v>27343150</v>
      </c>
      <c r="BN9" s="22">
        <v>29356128</v>
      </c>
      <c r="BO9" s="22">
        <v>33066822</v>
      </c>
      <c r="BP9" s="6">
        <v>35479669</v>
      </c>
      <c r="BQ9" s="6">
        <v>49755202</v>
      </c>
      <c r="BR9" s="6">
        <v>59772181.347199999</v>
      </c>
      <c r="BS9" s="6">
        <v>61039484</v>
      </c>
      <c r="BT9" s="289">
        <v>5541861</v>
      </c>
      <c r="BU9" s="108">
        <v>6700841</v>
      </c>
      <c r="BV9" s="108">
        <v>7701130</v>
      </c>
      <c r="BW9" s="108">
        <v>9083372</v>
      </c>
      <c r="BX9" s="108">
        <v>13840458</v>
      </c>
      <c r="BY9" s="108">
        <v>18804368</v>
      </c>
      <c r="BZ9" s="6">
        <v>23677028</v>
      </c>
      <c r="CA9" s="22" t="s">
        <v>16</v>
      </c>
      <c r="CB9" s="22" t="s">
        <v>16</v>
      </c>
      <c r="CC9" s="22" t="s">
        <v>16</v>
      </c>
      <c r="CD9" s="22" t="s">
        <v>16</v>
      </c>
      <c r="CE9" s="22" t="s">
        <v>16</v>
      </c>
      <c r="CF9" s="22" t="s">
        <v>16</v>
      </c>
      <c r="CG9" s="22" t="s">
        <v>16</v>
      </c>
      <c r="CH9" s="267" t="s">
        <v>16</v>
      </c>
      <c r="CI9" s="108">
        <v>3208139</v>
      </c>
      <c r="CJ9" s="108">
        <v>3427245</v>
      </c>
      <c r="CK9" s="108">
        <v>3651459</v>
      </c>
      <c r="CL9" s="108">
        <v>4065981</v>
      </c>
      <c r="CM9" s="108">
        <v>4415812</v>
      </c>
      <c r="CN9" s="6">
        <v>4246785</v>
      </c>
      <c r="CO9" s="6">
        <v>4025929</v>
      </c>
      <c r="CP9" s="6">
        <v>4461102</v>
      </c>
      <c r="CQ9" s="6">
        <v>5428205</v>
      </c>
      <c r="CR9" s="6">
        <v>5073547</v>
      </c>
      <c r="CS9" s="6">
        <v>5429802</v>
      </c>
      <c r="CT9" s="6">
        <v>6100592.4896</v>
      </c>
      <c r="CU9" s="6">
        <v>6157918</v>
      </c>
      <c r="CV9" s="290">
        <v>414885288.85000002</v>
      </c>
      <c r="CW9" s="108">
        <v>469046883.17999995</v>
      </c>
      <c r="CX9" s="6">
        <v>501008410</v>
      </c>
      <c r="CY9" s="108">
        <v>548530537</v>
      </c>
      <c r="CZ9" s="108">
        <v>574640110.68000007</v>
      </c>
      <c r="DA9" s="108">
        <v>605040240.76999998</v>
      </c>
      <c r="DB9" s="108">
        <v>655854108</v>
      </c>
      <c r="DC9" s="108">
        <v>545204419</v>
      </c>
      <c r="DD9" s="108">
        <v>641257634.01999998</v>
      </c>
      <c r="DE9" s="108">
        <v>795423602</v>
      </c>
      <c r="DF9" s="6">
        <v>855138391.08999991</v>
      </c>
      <c r="DG9" s="721">
        <v>893154915.0200001</v>
      </c>
      <c r="DH9" s="6">
        <v>872497846</v>
      </c>
      <c r="DI9" s="6">
        <v>840685423</v>
      </c>
      <c r="DJ9" s="25" t="s">
        <v>16</v>
      </c>
      <c r="DK9" s="22" t="s">
        <v>16</v>
      </c>
      <c r="DL9" s="22" t="s">
        <v>16</v>
      </c>
      <c r="DM9" s="35">
        <v>149460691.32999998</v>
      </c>
      <c r="DN9" s="35">
        <v>153470846.55000001</v>
      </c>
      <c r="DO9" s="35">
        <v>161511771</v>
      </c>
      <c r="DP9" s="35">
        <v>135703022</v>
      </c>
      <c r="DQ9" s="35">
        <v>184398969.88</v>
      </c>
      <c r="DR9" s="35">
        <v>248584591</v>
      </c>
      <c r="DS9" s="6">
        <v>361293895.14999998</v>
      </c>
      <c r="DT9" s="721">
        <v>369512184.89999998</v>
      </c>
      <c r="DU9" s="6">
        <v>539103627</v>
      </c>
      <c r="DV9" s="6">
        <v>522138713</v>
      </c>
      <c r="DW9" s="289">
        <v>414835807.78999996</v>
      </c>
      <c r="DX9" s="6">
        <v>440673041</v>
      </c>
      <c r="DY9" s="108">
        <v>482620844</v>
      </c>
      <c r="DZ9" s="108">
        <v>358945303.62000006</v>
      </c>
      <c r="EA9" s="108">
        <v>380096065.83999997</v>
      </c>
      <c r="EB9" s="108">
        <v>417424010</v>
      </c>
      <c r="EC9" s="108">
        <v>362606101</v>
      </c>
      <c r="ED9" s="108">
        <v>413478992.06999993</v>
      </c>
      <c r="EE9" s="108">
        <v>507944147</v>
      </c>
      <c r="EF9" s="6">
        <v>453982434.17000002</v>
      </c>
      <c r="EG9" s="721">
        <v>481922310.76000011</v>
      </c>
      <c r="EH9" s="6">
        <v>304412794</v>
      </c>
      <c r="EI9" s="6">
        <v>290706508</v>
      </c>
      <c r="EJ9" s="289">
        <v>42345899.180000007</v>
      </c>
      <c r="EK9" s="108">
        <v>46535443</v>
      </c>
      <c r="EL9" s="108">
        <v>59593053</v>
      </c>
      <c r="EM9" s="108">
        <v>62728183.079999998</v>
      </c>
      <c r="EN9" s="108">
        <v>67516140.219999999</v>
      </c>
      <c r="EO9" s="108">
        <v>72901571</v>
      </c>
      <c r="EP9" s="108">
        <v>43688850</v>
      </c>
      <c r="EQ9" s="108">
        <v>39941073.07</v>
      </c>
      <c r="ER9" s="108">
        <v>34375116</v>
      </c>
      <c r="ES9" s="6">
        <v>35211244.349999994</v>
      </c>
      <c r="ET9" s="721">
        <v>37209929.159999996</v>
      </c>
      <c r="EU9" s="6">
        <v>24497370</v>
      </c>
      <c r="EV9" s="6">
        <v>23697000</v>
      </c>
      <c r="EW9" s="289">
        <v>11865176.209999999</v>
      </c>
      <c r="EX9" s="108">
        <v>13799926</v>
      </c>
      <c r="EY9" s="108">
        <v>6316640</v>
      </c>
      <c r="EZ9" s="108">
        <v>3505932.65</v>
      </c>
      <c r="FA9" s="108">
        <v>3957188.16</v>
      </c>
      <c r="FB9" s="108">
        <v>4016756</v>
      </c>
      <c r="FC9" s="6">
        <v>3206446</v>
      </c>
      <c r="FD9" s="108">
        <v>3438599</v>
      </c>
      <c r="FE9" s="108">
        <v>4519748</v>
      </c>
      <c r="FF9" s="6">
        <v>4650817.42</v>
      </c>
      <c r="FG9" s="721">
        <v>4510490.2</v>
      </c>
      <c r="FH9" s="6">
        <v>4484055</v>
      </c>
      <c r="FI9" s="6">
        <v>4143202</v>
      </c>
      <c r="FJ9" s="268" t="s">
        <v>43</v>
      </c>
      <c r="FK9" s="35" t="s">
        <v>43</v>
      </c>
      <c r="FL9" s="35" t="s">
        <v>43</v>
      </c>
      <c r="FM9" s="35" t="s">
        <v>43</v>
      </c>
      <c r="FN9" s="35" t="s">
        <v>43</v>
      </c>
      <c r="FO9" s="35" t="s">
        <v>43</v>
      </c>
      <c r="FP9" s="35" t="s">
        <v>43</v>
      </c>
      <c r="FQ9" s="35" t="s">
        <v>43</v>
      </c>
      <c r="FR9" s="35" t="s">
        <v>43</v>
      </c>
      <c r="FS9" s="35" t="s">
        <v>43</v>
      </c>
      <c r="FT9" s="35" t="s">
        <v>43</v>
      </c>
      <c r="FU9" s="35" t="s">
        <v>43</v>
      </c>
      <c r="FV9" s="35" t="s">
        <v>43</v>
      </c>
      <c r="FW9" s="35" t="s">
        <v>43</v>
      </c>
      <c r="FX9" s="267" t="s">
        <v>43</v>
      </c>
      <c r="FY9" s="35" t="s">
        <v>43</v>
      </c>
      <c r="FZ9" s="35" t="s">
        <v>43</v>
      </c>
      <c r="GA9" s="35" t="s">
        <v>43</v>
      </c>
      <c r="GB9" s="35" t="s">
        <v>43</v>
      </c>
      <c r="GC9" s="35" t="s">
        <v>43</v>
      </c>
      <c r="GD9" s="35" t="s">
        <v>43</v>
      </c>
      <c r="GE9" s="35" t="s">
        <v>43</v>
      </c>
      <c r="GF9" s="35" t="s">
        <v>43</v>
      </c>
      <c r="GG9" s="35" t="s">
        <v>43</v>
      </c>
      <c r="GH9" s="35" t="s">
        <v>43</v>
      </c>
      <c r="GI9" s="35" t="s">
        <v>43</v>
      </c>
      <c r="GJ9" s="35" t="s">
        <v>43</v>
      </c>
      <c r="GK9" s="267" t="s">
        <v>43</v>
      </c>
      <c r="GL9" s="35" t="s">
        <v>43</v>
      </c>
      <c r="GM9" s="35" t="s">
        <v>43</v>
      </c>
      <c r="GN9" s="35" t="s">
        <v>43</v>
      </c>
      <c r="GO9" s="35" t="s">
        <v>43</v>
      </c>
      <c r="GP9" s="35" t="s">
        <v>43</v>
      </c>
      <c r="GQ9" s="35" t="s">
        <v>43</v>
      </c>
      <c r="GR9" s="35" t="s">
        <v>43</v>
      </c>
      <c r="GS9" s="35" t="s">
        <v>43</v>
      </c>
      <c r="GT9" s="35" t="s">
        <v>43</v>
      </c>
      <c r="GU9" s="35" t="s">
        <v>43</v>
      </c>
      <c r="GV9" s="35" t="s">
        <v>43</v>
      </c>
      <c r="GW9" s="35" t="s">
        <v>43</v>
      </c>
    </row>
    <row r="10" spans="1:205" s="2" customFormat="1">
      <c r="A10" s="262" t="s">
        <v>3</v>
      </c>
      <c r="B10" s="330">
        <v>437486803.64440006</v>
      </c>
      <c r="C10" s="108">
        <v>496571755</v>
      </c>
      <c r="D10" s="6">
        <v>549148268</v>
      </c>
      <c r="E10" s="6">
        <v>653040116</v>
      </c>
      <c r="F10" s="6">
        <v>609921350.99000001</v>
      </c>
      <c r="G10" s="6">
        <v>659976858</v>
      </c>
      <c r="H10" s="6">
        <v>736952408</v>
      </c>
      <c r="I10" s="6">
        <v>807943625</v>
      </c>
      <c r="J10" s="6">
        <v>903139790</v>
      </c>
      <c r="K10" s="6">
        <v>1111184297</v>
      </c>
      <c r="L10" s="6">
        <v>1323350448</v>
      </c>
      <c r="M10" s="6">
        <v>1540609684</v>
      </c>
      <c r="N10" s="6">
        <v>1675918588</v>
      </c>
      <c r="O10" s="6">
        <v>1725089536</v>
      </c>
      <c r="P10" s="289">
        <v>177171713.75574145</v>
      </c>
      <c r="Q10" s="108">
        <v>198921225</v>
      </c>
      <c r="R10" s="6">
        <v>220007975</v>
      </c>
      <c r="S10" s="6">
        <v>261310293</v>
      </c>
      <c r="T10" s="6">
        <v>239822715</v>
      </c>
      <c r="U10" s="6">
        <v>252619012</v>
      </c>
      <c r="V10" s="6">
        <v>286588915</v>
      </c>
      <c r="W10" s="6">
        <v>309771630</v>
      </c>
      <c r="X10" s="6">
        <v>340574362</v>
      </c>
      <c r="Y10" s="6">
        <v>409369136</v>
      </c>
      <c r="Z10" s="6">
        <v>472867343</v>
      </c>
      <c r="AA10" s="6">
        <v>553632247</v>
      </c>
      <c r="AB10" s="6">
        <v>588394267</v>
      </c>
      <c r="AC10" s="6">
        <v>607681265</v>
      </c>
      <c r="AD10" s="289">
        <v>92147604</v>
      </c>
      <c r="AE10" s="108">
        <v>112746677</v>
      </c>
      <c r="AF10" s="6">
        <v>133027677</v>
      </c>
      <c r="AG10" s="6">
        <v>161585258</v>
      </c>
      <c r="AH10" s="6">
        <v>113670781.66</v>
      </c>
      <c r="AI10" s="6">
        <v>122925063</v>
      </c>
      <c r="AJ10" s="6">
        <v>136326572</v>
      </c>
      <c r="AK10" s="6">
        <v>155714494</v>
      </c>
      <c r="AL10" s="6">
        <v>172742220</v>
      </c>
      <c r="AM10" s="6">
        <v>205250723</v>
      </c>
      <c r="AN10" s="6">
        <v>236973640</v>
      </c>
      <c r="AO10" s="6">
        <v>275945288</v>
      </c>
      <c r="AP10" s="6">
        <v>313900000</v>
      </c>
      <c r="AQ10" s="6">
        <v>329757719</v>
      </c>
      <c r="AR10" s="331">
        <v>47615926.844265476</v>
      </c>
      <c r="AS10" s="108">
        <v>50298731</v>
      </c>
      <c r="AT10" s="108">
        <v>52040939</v>
      </c>
      <c r="AU10" s="6">
        <v>58717242</v>
      </c>
      <c r="AV10" s="6">
        <v>90177215</v>
      </c>
      <c r="AW10" s="6">
        <v>95657630</v>
      </c>
      <c r="AX10" s="6">
        <v>102936286</v>
      </c>
      <c r="AY10" s="6">
        <v>114942960</v>
      </c>
      <c r="AZ10" s="6">
        <v>132241633</v>
      </c>
      <c r="BA10" s="6">
        <v>173695447</v>
      </c>
      <c r="BB10" s="6">
        <v>215383707</v>
      </c>
      <c r="BC10" s="6">
        <v>230837071</v>
      </c>
      <c r="BD10" s="6">
        <v>380994795</v>
      </c>
      <c r="BE10" s="6">
        <v>379941293</v>
      </c>
      <c r="BF10" s="267">
        <v>56864366.046780072</v>
      </c>
      <c r="BG10" s="269">
        <v>80388618</v>
      </c>
      <c r="BH10" s="269">
        <v>88234294</v>
      </c>
      <c r="BI10" s="6">
        <v>119777470</v>
      </c>
      <c r="BJ10" s="6">
        <v>106356284</v>
      </c>
      <c r="BK10" s="6">
        <v>114964816</v>
      </c>
      <c r="BL10" s="6">
        <v>129363584</v>
      </c>
      <c r="BM10" s="6">
        <v>141540970</v>
      </c>
      <c r="BN10" s="6">
        <v>161720811</v>
      </c>
      <c r="BO10" s="6">
        <v>198306458</v>
      </c>
      <c r="BP10" s="6">
        <v>238588181</v>
      </c>
      <c r="BQ10" s="721">
        <v>344748379</v>
      </c>
      <c r="BR10" s="6">
        <v>234217593</v>
      </c>
      <c r="BS10" s="6">
        <v>248630936</v>
      </c>
      <c r="BT10" s="289">
        <v>46131147</v>
      </c>
      <c r="BU10" s="108">
        <v>45960987</v>
      </c>
      <c r="BV10" s="108">
        <v>46542557</v>
      </c>
      <c r="BW10" s="6">
        <v>40849164</v>
      </c>
      <c r="BX10" s="6">
        <v>45848358</v>
      </c>
      <c r="BY10" s="6">
        <v>48735281</v>
      </c>
      <c r="BZ10" s="6">
        <v>53786636</v>
      </c>
      <c r="CA10" s="6">
        <v>58126659</v>
      </c>
      <c r="CB10" s="6">
        <v>65338448</v>
      </c>
      <c r="CC10" s="6">
        <v>85357453</v>
      </c>
      <c r="CD10" s="6">
        <v>128687925</v>
      </c>
      <c r="CE10" s="721">
        <v>88644296</v>
      </c>
      <c r="CF10" s="6">
        <v>84341197</v>
      </c>
      <c r="CG10" s="6">
        <v>85466732</v>
      </c>
      <c r="CH10" s="267">
        <v>17533310</v>
      </c>
      <c r="CI10" s="108">
        <v>8255517</v>
      </c>
      <c r="CJ10" s="108">
        <v>9294826</v>
      </c>
      <c r="CK10" s="6">
        <v>10800689</v>
      </c>
      <c r="CL10" s="6">
        <v>14045997.33</v>
      </c>
      <c r="CM10" s="6">
        <v>25075056</v>
      </c>
      <c r="CN10" s="6">
        <v>27950415</v>
      </c>
      <c r="CO10" s="6">
        <v>27846912</v>
      </c>
      <c r="CP10" s="6">
        <v>30522316</v>
      </c>
      <c r="CQ10" s="6">
        <v>39205080</v>
      </c>
      <c r="CR10" s="6">
        <v>30849652</v>
      </c>
      <c r="CS10" s="6">
        <v>46802403</v>
      </c>
      <c r="CT10" s="6">
        <v>74070736</v>
      </c>
      <c r="CU10" s="6">
        <v>73611591</v>
      </c>
      <c r="CV10" s="332">
        <v>57820371.233462833</v>
      </c>
      <c r="CW10" s="108">
        <v>61672498</v>
      </c>
      <c r="CX10" s="108">
        <v>73522436</v>
      </c>
      <c r="CY10" s="6">
        <v>84526902</v>
      </c>
      <c r="CZ10" s="6">
        <v>97892886</v>
      </c>
      <c r="DA10" s="6">
        <v>96860220</v>
      </c>
      <c r="DB10" s="6">
        <v>106624725</v>
      </c>
      <c r="DC10" s="6">
        <v>115330747</v>
      </c>
      <c r="DD10" s="6">
        <v>128579021</v>
      </c>
      <c r="DE10" s="6">
        <v>175664619</v>
      </c>
      <c r="DF10" s="6">
        <v>195648454</v>
      </c>
      <c r="DG10" s="6">
        <v>220566648</v>
      </c>
      <c r="DH10" s="6">
        <v>155578212</v>
      </c>
      <c r="DI10" s="6">
        <v>146264259</v>
      </c>
      <c r="DJ10" s="267">
        <v>8694741</v>
      </c>
      <c r="DK10" s="35">
        <v>9999408</v>
      </c>
      <c r="DL10" s="22">
        <v>12148373</v>
      </c>
      <c r="DM10" s="22">
        <v>14410196</v>
      </c>
      <c r="DN10" s="22">
        <v>5780750</v>
      </c>
      <c r="DO10" s="22">
        <v>6283298</v>
      </c>
      <c r="DP10" s="22">
        <v>7134758</v>
      </c>
      <c r="DQ10" s="22">
        <v>8609130</v>
      </c>
      <c r="DR10" s="22">
        <v>31522457</v>
      </c>
      <c r="DS10" s="6">
        <v>47649338</v>
      </c>
      <c r="DT10" s="6">
        <v>51312985</v>
      </c>
      <c r="DU10" s="6">
        <v>29792425</v>
      </c>
      <c r="DV10" s="6">
        <v>30731888</v>
      </c>
      <c r="DW10" s="289">
        <v>20500000</v>
      </c>
      <c r="DX10" s="108">
        <v>27141235</v>
      </c>
      <c r="DY10" s="6">
        <v>32590045</v>
      </c>
      <c r="DZ10" s="6">
        <v>34304750</v>
      </c>
      <c r="EA10" s="6">
        <v>37586567</v>
      </c>
      <c r="EB10" s="6">
        <v>37886567</v>
      </c>
      <c r="EC10" s="6">
        <v>41707341</v>
      </c>
      <c r="ED10" s="6">
        <v>43897341</v>
      </c>
      <c r="EE10" s="6">
        <v>61354201</v>
      </c>
      <c r="EF10" s="6">
        <v>64526532</v>
      </c>
      <c r="EG10" s="6">
        <v>74083364</v>
      </c>
      <c r="EH10" s="6">
        <v>63274289</v>
      </c>
      <c r="EI10" s="6">
        <v>57412699</v>
      </c>
      <c r="EJ10" s="289">
        <v>14807744</v>
      </c>
      <c r="EK10" s="108">
        <v>16625547</v>
      </c>
      <c r="EL10" s="6">
        <v>22316174</v>
      </c>
      <c r="EM10" s="6">
        <v>34346205</v>
      </c>
      <c r="EN10" s="6">
        <v>37075693</v>
      </c>
      <c r="EO10" s="6">
        <v>48093314</v>
      </c>
      <c r="EP10" s="6">
        <v>54593081</v>
      </c>
      <c r="EQ10" s="6">
        <v>61746261</v>
      </c>
      <c r="ER10" s="6">
        <v>62773033</v>
      </c>
      <c r="ES10" s="6">
        <v>75786313</v>
      </c>
      <c r="ET10" s="6">
        <v>86966800</v>
      </c>
      <c r="EU10" s="6">
        <v>62511498</v>
      </c>
      <c r="EV10" s="6">
        <v>58119672</v>
      </c>
      <c r="EW10" s="289">
        <v>17670013</v>
      </c>
      <c r="EX10" s="108">
        <v>19756246</v>
      </c>
      <c r="EY10" s="6">
        <v>17472310</v>
      </c>
      <c r="EZ10" s="6">
        <v>14831735</v>
      </c>
      <c r="FA10" s="6">
        <v>16417210</v>
      </c>
      <c r="FB10" s="6">
        <v>14361546</v>
      </c>
      <c r="FC10" s="6">
        <v>11895567</v>
      </c>
      <c r="FD10" s="6">
        <v>14326289</v>
      </c>
      <c r="FE10" s="6">
        <v>20014928</v>
      </c>
      <c r="FF10" s="6">
        <v>7686271</v>
      </c>
      <c r="FG10" s="6">
        <v>8203499</v>
      </c>
      <c r="FH10" s="22" t="s">
        <v>16</v>
      </c>
      <c r="FI10" s="22" t="s">
        <v>16</v>
      </c>
      <c r="FJ10" s="268">
        <v>74633348</v>
      </c>
      <c r="FK10" s="35">
        <v>68056213.089999989</v>
      </c>
      <c r="FL10" s="35">
        <v>73710054.499999985</v>
      </c>
      <c r="FM10" s="6">
        <v>91943682</v>
      </c>
      <c r="FN10" s="6">
        <v>109322718</v>
      </c>
      <c r="FO10" s="6">
        <v>109322718</v>
      </c>
      <c r="FP10" s="6">
        <v>142776936</v>
      </c>
      <c r="FQ10" s="6">
        <v>138397043</v>
      </c>
      <c r="FR10" s="6">
        <v>193123683.70000002</v>
      </c>
      <c r="FS10" s="6">
        <v>255028730.21999997</v>
      </c>
      <c r="FT10" s="6">
        <v>258337615.98999992</v>
      </c>
      <c r="FU10" s="721">
        <v>271516657.43000007</v>
      </c>
      <c r="FV10" s="6">
        <v>263074965.0632</v>
      </c>
      <c r="FW10" s="6">
        <v>257758881.66958007</v>
      </c>
      <c r="FX10" s="267">
        <v>65604772.639999986</v>
      </c>
      <c r="FY10" s="35">
        <v>70872400.86999999</v>
      </c>
      <c r="FZ10" s="6">
        <v>89031213</v>
      </c>
      <c r="GA10" s="6">
        <v>105951526</v>
      </c>
      <c r="GB10" s="6">
        <v>104657899</v>
      </c>
      <c r="GC10" s="6">
        <v>133618309</v>
      </c>
      <c r="GD10" s="6">
        <v>129844575</v>
      </c>
      <c r="GE10" s="6">
        <v>186663532.71000001</v>
      </c>
      <c r="GF10" s="6">
        <v>249443617.91999996</v>
      </c>
      <c r="GG10" s="6">
        <v>258337615.98999992</v>
      </c>
      <c r="GH10" s="721">
        <v>271516657.43000007</v>
      </c>
      <c r="GI10" s="6">
        <v>263074965.0632</v>
      </c>
      <c r="GJ10" s="6">
        <v>257758881.66958007</v>
      </c>
      <c r="GK10" s="267">
        <v>2451440.4500000002</v>
      </c>
      <c r="GL10" s="35">
        <v>2837653.63</v>
      </c>
      <c r="GM10" s="6">
        <v>2912469</v>
      </c>
      <c r="GN10" s="6">
        <v>3371192</v>
      </c>
      <c r="GO10" s="6">
        <v>4664819</v>
      </c>
      <c r="GP10" s="6">
        <v>9271381</v>
      </c>
      <c r="GQ10" s="6">
        <v>8552468</v>
      </c>
      <c r="GR10" s="6">
        <v>6460150.9900000002</v>
      </c>
      <c r="GS10" s="6">
        <v>5585112.3000000007</v>
      </c>
      <c r="GT10" s="35" t="s">
        <v>16</v>
      </c>
      <c r="GU10" s="35" t="s">
        <v>16</v>
      </c>
      <c r="GV10" s="35" t="s">
        <v>16</v>
      </c>
      <c r="GW10" s="35" t="s">
        <v>16</v>
      </c>
    </row>
    <row r="11" spans="1:205" s="2" customFormat="1" ht="13.5" customHeight="1">
      <c r="A11" s="262" t="s">
        <v>4</v>
      </c>
      <c r="B11" s="289">
        <v>371738635</v>
      </c>
      <c r="C11" s="108">
        <v>428470800</v>
      </c>
      <c r="D11" s="108">
        <v>446925900</v>
      </c>
      <c r="E11" s="108">
        <v>513100100</v>
      </c>
      <c r="F11" s="6">
        <v>611592900</v>
      </c>
      <c r="G11" s="6">
        <v>693038000</v>
      </c>
      <c r="H11" s="6">
        <v>693297042</v>
      </c>
      <c r="I11" s="6">
        <v>858430051</v>
      </c>
      <c r="J11" s="6">
        <v>917113599</v>
      </c>
      <c r="K11" s="6">
        <v>948429708</v>
      </c>
      <c r="L11" s="6">
        <v>1065509800</v>
      </c>
      <c r="M11" s="721">
        <v>1130664147.2145011</v>
      </c>
      <c r="N11" s="6">
        <v>1195472827.4384091</v>
      </c>
      <c r="O11" s="6">
        <v>1235394460.9454026</v>
      </c>
      <c r="P11" s="289">
        <v>114698500</v>
      </c>
      <c r="Q11" s="108">
        <v>120976500</v>
      </c>
      <c r="R11" s="108">
        <v>126933200</v>
      </c>
      <c r="S11" s="108">
        <v>142305700</v>
      </c>
      <c r="T11" s="6">
        <v>171815100</v>
      </c>
      <c r="U11" s="6">
        <v>193517600</v>
      </c>
      <c r="V11" s="6">
        <v>192243549</v>
      </c>
      <c r="W11" s="6">
        <v>399919851</v>
      </c>
      <c r="X11" s="6">
        <v>415077996</v>
      </c>
      <c r="Y11" s="6">
        <v>423320508</v>
      </c>
      <c r="Z11" s="6">
        <v>485635500</v>
      </c>
      <c r="AA11" s="6">
        <v>519301891.21450114</v>
      </c>
      <c r="AB11" s="6">
        <v>559567518.02840912</v>
      </c>
      <c r="AC11" s="6">
        <v>573463044.04540253</v>
      </c>
      <c r="AD11" s="289">
        <v>79082500</v>
      </c>
      <c r="AE11" s="108">
        <v>93944000</v>
      </c>
      <c r="AF11" s="108">
        <v>95155500</v>
      </c>
      <c r="AG11" s="108">
        <v>105036400</v>
      </c>
      <c r="AH11" s="6">
        <v>121766700</v>
      </c>
      <c r="AI11" s="6">
        <v>134697800</v>
      </c>
      <c r="AJ11" s="6">
        <v>130552779</v>
      </c>
      <c r="AK11" s="22" t="s">
        <v>16</v>
      </c>
      <c r="AL11" s="22" t="s">
        <v>16</v>
      </c>
      <c r="AM11" s="22" t="s">
        <v>16</v>
      </c>
      <c r="AN11" s="22" t="s">
        <v>16</v>
      </c>
      <c r="AO11" s="22" t="s">
        <v>16</v>
      </c>
      <c r="AP11" s="22" t="s">
        <v>16</v>
      </c>
      <c r="AQ11" s="22" t="s">
        <v>16</v>
      </c>
      <c r="AR11" s="289">
        <v>107089800</v>
      </c>
      <c r="AS11" s="108">
        <v>125395100</v>
      </c>
      <c r="AT11" s="108">
        <v>131690300</v>
      </c>
      <c r="AU11" s="108">
        <v>157481600</v>
      </c>
      <c r="AV11" s="108">
        <v>193088500</v>
      </c>
      <c r="AW11" s="108">
        <v>227348300</v>
      </c>
      <c r="AX11" s="6">
        <v>238770914</v>
      </c>
      <c r="AY11" s="6">
        <v>297367400</v>
      </c>
      <c r="AZ11" s="6">
        <v>323769600</v>
      </c>
      <c r="BA11" s="6">
        <v>392378400</v>
      </c>
      <c r="BB11" s="6">
        <v>432938200</v>
      </c>
      <c r="BC11" s="721">
        <v>455973256</v>
      </c>
      <c r="BD11" s="6">
        <v>477167997</v>
      </c>
      <c r="BE11" s="6">
        <v>495759783</v>
      </c>
      <c r="BF11" s="267">
        <v>62739735</v>
      </c>
      <c r="BG11" s="269">
        <v>78952400</v>
      </c>
      <c r="BH11" s="269">
        <v>82062600</v>
      </c>
      <c r="BI11" s="108">
        <v>96850500</v>
      </c>
      <c r="BJ11" s="108">
        <v>112905700</v>
      </c>
      <c r="BK11" s="108">
        <v>123798500</v>
      </c>
      <c r="BL11" s="6">
        <v>118831300</v>
      </c>
      <c r="BM11" s="6">
        <v>144406700</v>
      </c>
      <c r="BN11" s="6">
        <v>160406800</v>
      </c>
      <c r="BO11" s="6">
        <v>132730800</v>
      </c>
      <c r="BP11" s="6">
        <v>146936100</v>
      </c>
      <c r="BQ11" s="721">
        <v>155389000</v>
      </c>
      <c r="BR11" s="6">
        <v>158737312.41</v>
      </c>
      <c r="BS11" s="6">
        <v>166171633.90000001</v>
      </c>
      <c r="BT11" s="25" t="s">
        <v>16</v>
      </c>
      <c r="BU11" s="22" t="s">
        <v>16</v>
      </c>
      <c r="BV11" s="22" t="s">
        <v>16</v>
      </c>
      <c r="BW11" s="108">
        <v>11425900</v>
      </c>
      <c r="BX11" s="108">
        <v>12016900</v>
      </c>
      <c r="BY11" s="108">
        <v>13675800</v>
      </c>
      <c r="BZ11" s="6">
        <v>12898500</v>
      </c>
      <c r="CA11" s="6">
        <v>16736100</v>
      </c>
      <c r="CB11" s="6">
        <v>17859203</v>
      </c>
      <c r="CC11" s="22" t="s">
        <v>16</v>
      </c>
      <c r="CD11" s="22" t="s">
        <v>16</v>
      </c>
      <c r="CE11" s="22" t="s">
        <v>16</v>
      </c>
      <c r="CF11" s="22" t="s">
        <v>16</v>
      </c>
      <c r="CG11" s="22" t="s">
        <v>16</v>
      </c>
      <c r="CH11" s="267">
        <v>8128100</v>
      </c>
      <c r="CI11" s="108">
        <v>9202800</v>
      </c>
      <c r="CJ11" s="108">
        <v>11084300</v>
      </c>
      <c r="CK11" s="35" t="s">
        <v>16</v>
      </c>
      <c r="CL11" s="35" t="s">
        <v>16</v>
      </c>
      <c r="CM11" s="35" t="s">
        <v>16</v>
      </c>
      <c r="CN11" s="22" t="s">
        <v>16</v>
      </c>
      <c r="CO11" s="22" t="s">
        <v>16</v>
      </c>
      <c r="CP11" s="22" t="s">
        <v>16</v>
      </c>
      <c r="CQ11" s="22" t="s">
        <v>16</v>
      </c>
      <c r="CR11" s="22" t="s">
        <v>16</v>
      </c>
      <c r="CS11" s="22" t="s">
        <v>16</v>
      </c>
      <c r="CT11" s="22" t="s">
        <v>16</v>
      </c>
      <c r="CU11" s="22" t="s">
        <v>16</v>
      </c>
      <c r="CV11" s="290">
        <f>50088500</f>
        <v>50088500</v>
      </c>
      <c r="CW11" s="108">
        <f>56505300</f>
        <v>56505300</v>
      </c>
      <c r="CX11" s="333">
        <f>((CY11-CW11)/2)+CW11</f>
        <v>80819050</v>
      </c>
      <c r="CY11" s="108">
        <v>105132800</v>
      </c>
      <c r="CZ11" s="108">
        <v>123265800</v>
      </c>
      <c r="DA11" s="6">
        <v>131435600</v>
      </c>
      <c r="DB11" s="6">
        <v>142286873</v>
      </c>
      <c r="DC11" s="6">
        <v>155618818</v>
      </c>
      <c r="DD11" s="6">
        <v>162888400</v>
      </c>
      <c r="DE11" s="6">
        <v>171434300</v>
      </c>
      <c r="DF11" s="6">
        <v>219204500</v>
      </c>
      <c r="DG11" s="721">
        <v>222200673</v>
      </c>
      <c r="DH11" s="6">
        <v>215567000</v>
      </c>
      <c r="DI11" s="6">
        <v>202947500</v>
      </c>
      <c r="DJ11" s="267" t="s">
        <v>16</v>
      </c>
      <c r="DK11" s="35" t="s">
        <v>16</v>
      </c>
      <c r="DL11" s="35" t="s">
        <v>16</v>
      </c>
      <c r="DM11" s="35" t="s">
        <v>16</v>
      </c>
      <c r="DN11" s="35" t="s">
        <v>16</v>
      </c>
      <c r="DO11" s="22" t="s">
        <v>16</v>
      </c>
      <c r="DP11" s="22" t="s">
        <v>16</v>
      </c>
      <c r="DQ11" s="22" t="s">
        <v>16</v>
      </c>
      <c r="DR11" s="22" t="s">
        <v>16</v>
      </c>
      <c r="DS11" s="22" t="s">
        <v>16</v>
      </c>
      <c r="DT11" s="22" t="s">
        <v>16</v>
      </c>
      <c r="DU11" s="22" t="s">
        <v>16</v>
      </c>
      <c r="DV11" s="22" t="s">
        <v>16</v>
      </c>
      <c r="DW11" s="624" t="s">
        <v>43</v>
      </c>
      <c r="DX11" s="560" t="s">
        <v>43</v>
      </c>
      <c r="DY11" s="561" t="s">
        <v>43</v>
      </c>
      <c r="DZ11" s="22" t="s">
        <v>43</v>
      </c>
      <c r="EA11" s="22" t="s">
        <v>43</v>
      </c>
      <c r="EB11" s="6">
        <v>50325156</v>
      </c>
      <c r="EC11" s="6">
        <v>55883400</v>
      </c>
      <c r="ED11" s="6">
        <v>55689500</v>
      </c>
      <c r="EE11" s="6">
        <v>61489800</v>
      </c>
      <c r="EF11" s="6">
        <v>72982700</v>
      </c>
      <c r="EG11" s="721">
        <v>74969168</v>
      </c>
      <c r="EH11" s="6">
        <v>73345000</v>
      </c>
      <c r="EI11" s="6">
        <v>68452100</v>
      </c>
      <c r="EJ11" s="267" t="s">
        <v>43</v>
      </c>
      <c r="EK11" s="35" t="s">
        <v>43</v>
      </c>
      <c r="EL11" s="561" t="s">
        <v>43</v>
      </c>
      <c r="EM11" s="22" t="s">
        <v>43</v>
      </c>
      <c r="EN11" s="22" t="s">
        <v>43</v>
      </c>
      <c r="EO11" s="6">
        <v>75177412</v>
      </c>
      <c r="EP11" s="6">
        <v>82322742</v>
      </c>
      <c r="EQ11" s="6">
        <v>87876600</v>
      </c>
      <c r="ER11" s="6">
        <v>91107000</v>
      </c>
      <c r="ES11" s="6">
        <v>131955300</v>
      </c>
      <c r="ET11" s="721">
        <v>141825311</v>
      </c>
      <c r="EU11" s="6">
        <v>136785000</v>
      </c>
      <c r="EV11" s="6">
        <v>129421400</v>
      </c>
      <c r="EW11" s="267" t="s">
        <v>43</v>
      </c>
      <c r="EX11" s="560" t="s">
        <v>43</v>
      </c>
      <c r="EY11" s="561" t="s">
        <v>43</v>
      </c>
      <c r="EZ11" s="22" t="s">
        <v>43</v>
      </c>
      <c r="FA11" s="22" t="s">
        <v>43</v>
      </c>
      <c r="FB11" s="6">
        <v>16784305</v>
      </c>
      <c r="FC11" s="6">
        <v>17412676</v>
      </c>
      <c r="FD11" s="6">
        <v>19322300</v>
      </c>
      <c r="FE11" s="6">
        <v>18837500</v>
      </c>
      <c r="FF11" s="6">
        <v>14266500</v>
      </c>
      <c r="FG11" s="721">
        <v>5406194</v>
      </c>
      <c r="FH11" s="6">
        <v>5437000</v>
      </c>
      <c r="FI11" s="6">
        <v>5074000</v>
      </c>
      <c r="FJ11" s="268">
        <v>11559600</v>
      </c>
      <c r="FK11" s="35">
        <v>19630100</v>
      </c>
      <c r="FL11" s="333">
        <f>((FM11-FK11)/2)+FK11</f>
        <v>13263000</v>
      </c>
      <c r="FM11" s="108">
        <v>6895900</v>
      </c>
      <c r="FN11" s="108">
        <v>6149800</v>
      </c>
      <c r="FO11" s="108">
        <v>6030400</v>
      </c>
      <c r="FP11" s="108">
        <v>8714345</v>
      </c>
      <c r="FQ11" s="108">
        <v>9271381</v>
      </c>
      <c r="FR11" s="108">
        <v>10530200</v>
      </c>
      <c r="FS11" s="108">
        <v>12185300</v>
      </c>
      <c r="FT11" s="6">
        <v>18020600</v>
      </c>
      <c r="FU11" s="721">
        <v>20183395</v>
      </c>
      <c r="FV11" s="6">
        <v>22451000</v>
      </c>
      <c r="FW11" s="6">
        <v>19856000</v>
      </c>
      <c r="FX11" s="267" t="s">
        <v>16</v>
      </c>
      <c r="FY11" s="35" t="s">
        <v>16</v>
      </c>
      <c r="FZ11" s="35" t="s">
        <v>16</v>
      </c>
      <c r="GA11" s="35" t="s">
        <v>16</v>
      </c>
      <c r="GB11" s="35" t="s">
        <v>16</v>
      </c>
      <c r="GC11" s="6">
        <v>4866475</v>
      </c>
      <c r="GD11" s="6">
        <v>9271381</v>
      </c>
      <c r="GE11" s="108">
        <v>10530200</v>
      </c>
      <c r="GF11" s="108">
        <v>12185300</v>
      </c>
      <c r="GG11" s="6">
        <v>18020600</v>
      </c>
      <c r="GH11" s="721">
        <v>20183395</v>
      </c>
      <c r="GI11" s="6">
        <v>22451000</v>
      </c>
      <c r="GJ11" s="6">
        <v>19856000</v>
      </c>
      <c r="GK11" s="267" t="s">
        <v>43</v>
      </c>
      <c r="GL11" s="561" t="s">
        <v>43</v>
      </c>
      <c r="GM11" s="22" t="s">
        <v>43</v>
      </c>
      <c r="GN11" s="22" t="s">
        <v>43</v>
      </c>
      <c r="GO11" s="22" t="s">
        <v>43</v>
      </c>
      <c r="GP11" s="108">
        <v>3847870</v>
      </c>
      <c r="GQ11" s="35" t="s">
        <v>16</v>
      </c>
      <c r="GR11" s="35" t="s">
        <v>16</v>
      </c>
      <c r="GS11" s="35" t="s">
        <v>16</v>
      </c>
      <c r="GT11" s="35" t="s">
        <v>16</v>
      </c>
      <c r="GU11" s="35" t="s">
        <v>16</v>
      </c>
      <c r="GV11" s="35" t="s">
        <v>16</v>
      </c>
      <c r="GW11" s="35" t="s">
        <v>16</v>
      </c>
    </row>
    <row r="12" spans="1:205" s="2" customFormat="1">
      <c r="A12" s="262" t="s">
        <v>5</v>
      </c>
      <c r="B12" s="289">
        <v>360800538</v>
      </c>
      <c r="C12" s="108">
        <v>375774802</v>
      </c>
      <c r="D12" s="108">
        <v>388501019</v>
      </c>
      <c r="E12" s="108">
        <v>436968512</v>
      </c>
      <c r="F12" s="6">
        <v>479064921</v>
      </c>
      <c r="G12" s="6">
        <v>483553163</v>
      </c>
      <c r="H12" s="6">
        <v>506469440</v>
      </c>
      <c r="I12" s="6">
        <v>490153478</v>
      </c>
      <c r="J12" s="6">
        <v>574347242</v>
      </c>
      <c r="K12" s="6">
        <v>550160520</v>
      </c>
      <c r="L12" s="6">
        <v>588642610</v>
      </c>
      <c r="M12" s="6">
        <v>710356287</v>
      </c>
      <c r="N12" s="6">
        <v>795510432</v>
      </c>
      <c r="O12" s="6">
        <v>866569606</v>
      </c>
      <c r="P12" s="289">
        <v>113560571</v>
      </c>
      <c r="Q12" s="108">
        <v>113193205</v>
      </c>
      <c r="R12" s="108">
        <v>117234473</v>
      </c>
      <c r="S12" s="108">
        <v>128640319</v>
      </c>
      <c r="T12" s="6">
        <v>140155402</v>
      </c>
      <c r="U12" s="6">
        <v>165892523</v>
      </c>
      <c r="V12" s="6">
        <v>159936981</v>
      </c>
      <c r="W12" s="6">
        <v>157816072</v>
      </c>
      <c r="X12" s="6">
        <v>184415988</v>
      </c>
      <c r="Y12" s="6">
        <v>177112911</v>
      </c>
      <c r="Z12" s="6">
        <v>203065947</v>
      </c>
      <c r="AA12" s="6">
        <v>236191315</v>
      </c>
      <c r="AB12" s="6">
        <v>272282704</v>
      </c>
      <c r="AC12" s="6">
        <v>307892089</v>
      </c>
      <c r="AD12" s="289">
        <v>77067669</v>
      </c>
      <c r="AE12" s="108">
        <v>77390682</v>
      </c>
      <c r="AF12" s="108">
        <v>82544442</v>
      </c>
      <c r="AG12" s="108">
        <v>89416551</v>
      </c>
      <c r="AH12" s="6">
        <v>133993115</v>
      </c>
      <c r="AI12" s="6">
        <v>110229500</v>
      </c>
      <c r="AJ12" s="6">
        <v>134034015</v>
      </c>
      <c r="AK12" s="6">
        <v>120794227</v>
      </c>
      <c r="AL12" s="6">
        <v>146598587</v>
      </c>
      <c r="AM12" s="6">
        <v>135066397</v>
      </c>
      <c r="AN12" s="6">
        <v>139849525</v>
      </c>
      <c r="AO12" s="721">
        <v>171397600</v>
      </c>
      <c r="AP12" s="6">
        <v>189632699</v>
      </c>
      <c r="AQ12" s="6">
        <v>204091990</v>
      </c>
      <c r="AR12" s="289">
        <v>66040263</v>
      </c>
      <c r="AS12" s="108">
        <v>69956896</v>
      </c>
      <c r="AT12" s="108">
        <v>72757465</v>
      </c>
      <c r="AU12" s="108">
        <v>82796098</v>
      </c>
      <c r="AV12" s="108">
        <v>57855426</v>
      </c>
      <c r="AW12" s="108">
        <v>100059396</v>
      </c>
      <c r="AX12" s="6">
        <v>99828877</v>
      </c>
      <c r="AY12" s="6">
        <v>100055741</v>
      </c>
      <c r="AZ12" s="6">
        <v>114460684</v>
      </c>
      <c r="BA12" s="6">
        <v>112284839</v>
      </c>
      <c r="BB12" s="6">
        <v>110530416</v>
      </c>
      <c r="BC12" s="6">
        <v>135588361</v>
      </c>
      <c r="BD12" s="6">
        <v>151141327</v>
      </c>
      <c r="BE12" s="6">
        <v>160053468</v>
      </c>
      <c r="BF12" s="267">
        <v>75573120</v>
      </c>
      <c r="BG12" s="269">
        <v>83576099</v>
      </c>
      <c r="BH12" s="269">
        <v>94898092</v>
      </c>
      <c r="BI12" s="108">
        <v>112829820</v>
      </c>
      <c r="BJ12" s="108">
        <v>120339922</v>
      </c>
      <c r="BK12" s="108">
        <v>104132216</v>
      </c>
      <c r="BL12" s="6">
        <v>106899250</v>
      </c>
      <c r="BM12" s="6">
        <v>105917183</v>
      </c>
      <c r="BN12" s="6">
        <v>128871983</v>
      </c>
      <c r="BO12" s="6">
        <v>125696373</v>
      </c>
      <c r="BP12" s="6">
        <v>126961973</v>
      </c>
      <c r="BQ12" s="6">
        <v>157589100</v>
      </c>
      <c r="BR12" s="6">
        <v>173338243</v>
      </c>
      <c r="BS12" s="6">
        <v>184693611</v>
      </c>
      <c r="BT12" s="289">
        <v>28558915</v>
      </c>
      <c r="BU12" s="108">
        <v>31657920</v>
      </c>
      <c r="BV12" s="108">
        <v>21066547</v>
      </c>
      <c r="BW12" s="108">
        <v>23285724</v>
      </c>
      <c r="BX12" s="108">
        <v>26721056</v>
      </c>
      <c r="BY12" s="108">
        <v>3239528</v>
      </c>
      <c r="BZ12" s="6">
        <v>5770317</v>
      </c>
      <c r="CA12" s="6">
        <v>5570255</v>
      </c>
      <c r="CB12" s="22" t="s">
        <v>16</v>
      </c>
      <c r="CC12" s="22" t="s">
        <v>16</v>
      </c>
      <c r="CD12" s="22" t="s">
        <v>16</v>
      </c>
      <c r="CE12" s="22" t="s">
        <v>16</v>
      </c>
      <c r="CF12" s="22" t="s">
        <v>16</v>
      </c>
      <c r="CG12" s="22" t="s">
        <v>16</v>
      </c>
      <c r="CH12" s="267" t="s">
        <v>16</v>
      </c>
      <c r="CI12" s="35" t="s">
        <v>16</v>
      </c>
      <c r="CJ12" s="35" t="s">
        <v>16</v>
      </c>
      <c r="CK12" s="35" t="s">
        <v>16</v>
      </c>
      <c r="CL12" s="35" t="s">
        <v>16</v>
      </c>
      <c r="CM12" s="35" t="s">
        <v>16</v>
      </c>
      <c r="CN12" s="22" t="s">
        <v>16</v>
      </c>
      <c r="CO12" s="22" t="s">
        <v>16</v>
      </c>
      <c r="CP12" s="22" t="s">
        <v>16</v>
      </c>
      <c r="CQ12" s="22" t="s">
        <v>16</v>
      </c>
      <c r="CR12" s="22">
        <v>8234749</v>
      </c>
      <c r="CS12" s="22">
        <v>9589911</v>
      </c>
      <c r="CT12" s="22">
        <v>9115459</v>
      </c>
      <c r="CU12" s="22">
        <v>9838448</v>
      </c>
      <c r="CV12" s="290">
        <v>35563206</v>
      </c>
      <c r="CW12" s="108">
        <v>38028246</v>
      </c>
      <c r="CX12" s="108">
        <v>42259742</v>
      </c>
      <c r="CY12" s="108">
        <v>60853872</v>
      </c>
      <c r="CZ12" s="108">
        <v>68693003</v>
      </c>
      <c r="DA12" s="108">
        <v>50060175</v>
      </c>
      <c r="DB12" s="108">
        <v>69129486</v>
      </c>
      <c r="DC12" s="108">
        <v>69419689</v>
      </c>
      <c r="DD12" s="108">
        <v>78056239</v>
      </c>
      <c r="DE12" s="108">
        <v>84058942</v>
      </c>
      <c r="DF12" s="6">
        <v>89524120</v>
      </c>
      <c r="DG12" s="6">
        <v>121387039</v>
      </c>
      <c r="DH12" s="6">
        <v>135931811</v>
      </c>
      <c r="DI12" s="6">
        <v>143399412</v>
      </c>
      <c r="DJ12" s="267" t="s">
        <v>16</v>
      </c>
      <c r="DK12" s="35" t="s">
        <v>16</v>
      </c>
      <c r="DL12" s="35" t="s">
        <v>16</v>
      </c>
      <c r="DM12" s="35">
        <v>7745560</v>
      </c>
      <c r="DN12" s="35">
        <v>7204174</v>
      </c>
      <c r="DO12" s="35">
        <v>7632207</v>
      </c>
      <c r="DP12" s="35">
        <v>7608478</v>
      </c>
      <c r="DQ12" s="35">
        <v>8503124</v>
      </c>
      <c r="DR12" s="35">
        <v>8001183</v>
      </c>
      <c r="DS12" s="22" t="s">
        <v>16</v>
      </c>
      <c r="DT12" s="22" t="s">
        <v>16</v>
      </c>
      <c r="DU12" s="22" t="s">
        <v>16</v>
      </c>
      <c r="DV12" s="22" t="s">
        <v>16</v>
      </c>
      <c r="DW12" s="289">
        <v>19062504</v>
      </c>
      <c r="DX12" s="108">
        <v>20459822</v>
      </c>
      <c r="DY12" s="108">
        <v>27053504</v>
      </c>
      <c r="DZ12" s="108">
        <v>27699551</v>
      </c>
      <c r="EA12" s="108">
        <v>12878177</v>
      </c>
      <c r="EB12" s="108">
        <v>26395566</v>
      </c>
      <c r="EC12" s="108">
        <v>25305103</v>
      </c>
      <c r="ED12" s="108">
        <v>25931278</v>
      </c>
      <c r="EE12" s="108">
        <v>44109614</v>
      </c>
      <c r="EF12" s="6">
        <v>52082335</v>
      </c>
      <c r="EG12" s="721">
        <v>85365847</v>
      </c>
      <c r="EH12" s="6">
        <v>90215934</v>
      </c>
      <c r="EI12" s="6">
        <v>97020762</v>
      </c>
      <c r="EJ12" s="289">
        <v>11112442</v>
      </c>
      <c r="EK12" s="108">
        <v>12183980</v>
      </c>
      <c r="EL12" s="108">
        <v>23666648</v>
      </c>
      <c r="EM12" s="108">
        <v>20707963</v>
      </c>
      <c r="EN12" s="108">
        <v>23726960</v>
      </c>
      <c r="EO12" s="108">
        <v>26034480</v>
      </c>
      <c r="EP12" s="108">
        <v>22008039</v>
      </c>
      <c r="EQ12" s="108">
        <v>27854826</v>
      </c>
      <c r="ER12" s="108">
        <v>19204896</v>
      </c>
      <c r="ES12" s="6">
        <v>23683105</v>
      </c>
      <c r="ET12" s="721">
        <v>15398730</v>
      </c>
      <c r="EU12" s="6">
        <v>36629610</v>
      </c>
      <c r="EV12" s="6">
        <v>37289836</v>
      </c>
      <c r="EW12" s="289">
        <v>7853300</v>
      </c>
      <c r="EX12" s="108">
        <v>9615940</v>
      </c>
      <c r="EY12" s="108">
        <v>10133720</v>
      </c>
      <c r="EZ12" s="108">
        <v>12539929</v>
      </c>
      <c r="FA12" s="108">
        <v>6250864</v>
      </c>
      <c r="FB12" s="108">
        <v>9067233</v>
      </c>
      <c r="FC12" s="108">
        <v>14498069</v>
      </c>
      <c r="FD12" s="108">
        <v>15767011</v>
      </c>
      <c r="FE12" s="108">
        <v>12743249</v>
      </c>
      <c r="FF12" s="6">
        <v>13758680</v>
      </c>
      <c r="FG12" s="6">
        <v>20622462</v>
      </c>
      <c r="FH12" s="6">
        <v>9086267</v>
      </c>
      <c r="FI12" s="6">
        <v>9088814</v>
      </c>
      <c r="FJ12" s="268">
        <v>7327133</v>
      </c>
      <c r="FK12" s="35">
        <v>7116579</v>
      </c>
      <c r="FL12" s="35">
        <v>16903872</v>
      </c>
      <c r="FM12" s="108">
        <v>13832402</v>
      </c>
      <c r="FN12" s="108">
        <v>16302044</v>
      </c>
      <c r="FO12" s="108">
        <v>13297048</v>
      </c>
      <c r="FP12" s="108">
        <v>20654445</v>
      </c>
      <c r="FQ12" s="108">
        <v>18724798</v>
      </c>
      <c r="FR12" s="108">
        <v>18529788</v>
      </c>
      <c r="FS12" s="108">
        <v>18538256</v>
      </c>
      <c r="FT12" s="6">
        <v>15866700</v>
      </c>
      <c r="FU12" s="6">
        <v>29474516</v>
      </c>
      <c r="FV12" s="6">
        <v>27697897</v>
      </c>
      <c r="FW12" s="6">
        <v>26592618</v>
      </c>
      <c r="FX12" s="267" t="s">
        <v>16</v>
      </c>
      <c r="FY12" s="35" t="s">
        <v>16</v>
      </c>
      <c r="FZ12" s="108">
        <v>1222382</v>
      </c>
      <c r="GA12" s="108">
        <v>1112894</v>
      </c>
      <c r="GB12" s="108">
        <v>892736</v>
      </c>
      <c r="GC12" s="108">
        <v>2892276</v>
      </c>
      <c r="GD12" s="108">
        <v>2892276</v>
      </c>
      <c r="GE12" s="108">
        <v>3004240</v>
      </c>
      <c r="GF12" s="108">
        <v>3277031</v>
      </c>
      <c r="GG12" s="6">
        <v>15866700</v>
      </c>
      <c r="GH12" s="6">
        <v>29474516</v>
      </c>
      <c r="GI12" s="6">
        <v>27697897</v>
      </c>
      <c r="GJ12" s="6">
        <v>26592618</v>
      </c>
      <c r="GK12" s="267" t="s">
        <v>16</v>
      </c>
      <c r="GL12" s="35" t="s">
        <v>16</v>
      </c>
      <c r="GM12" s="108">
        <v>747874</v>
      </c>
      <c r="GN12" s="108">
        <v>886261</v>
      </c>
      <c r="GO12" s="108">
        <v>1432707</v>
      </c>
      <c r="GP12" s="108">
        <v>1481012</v>
      </c>
      <c r="GQ12" s="108">
        <v>1600000</v>
      </c>
      <c r="GR12" s="108">
        <v>1674715</v>
      </c>
      <c r="GS12" s="108">
        <v>2072331</v>
      </c>
      <c r="GT12" s="35" t="s">
        <v>16</v>
      </c>
      <c r="GU12" s="35" t="s">
        <v>16</v>
      </c>
      <c r="GV12" s="35" t="s">
        <v>16</v>
      </c>
      <c r="GW12" s="35" t="s">
        <v>16</v>
      </c>
    </row>
    <row r="13" spans="1:205" s="2" customFormat="1">
      <c r="A13" s="262" t="s">
        <v>6</v>
      </c>
      <c r="B13" s="289">
        <v>456750508</v>
      </c>
      <c r="C13" s="108">
        <v>492467054</v>
      </c>
      <c r="D13" s="108">
        <v>559036971</v>
      </c>
      <c r="E13" s="108">
        <v>670758544</v>
      </c>
      <c r="F13" s="6">
        <v>723379881</v>
      </c>
      <c r="G13" s="6">
        <v>767035957</v>
      </c>
      <c r="H13" s="6">
        <v>808691016</v>
      </c>
      <c r="I13" s="6">
        <v>821941618</v>
      </c>
      <c r="J13" s="6">
        <v>881885343</v>
      </c>
      <c r="K13" s="6">
        <v>951703664</v>
      </c>
      <c r="L13" s="6">
        <v>967210835</v>
      </c>
      <c r="M13" s="721">
        <v>1048478982</v>
      </c>
      <c r="N13" s="6">
        <v>1082043711</v>
      </c>
      <c r="O13" s="6">
        <v>1104328224</v>
      </c>
      <c r="P13" s="289">
        <v>189259948</v>
      </c>
      <c r="Q13" s="108">
        <v>206577212</v>
      </c>
      <c r="R13" s="108">
        <v>236618541</v>
      </c>
      <c r="S13" s="108">
        <v>291907735</v>
      </c>
      <c r="T13" s="6">
        <v>309883040</v>
      </c>
      <c r="U13" s="6">
        <v>332242490</v>
      </c>
      <c r="V13" s="6">
        <v>350066896</v>
      </c>
      <c r="W13" s="6">
        <v>352206077</v>
      </c>
      <c r="X13" s="6">
        <v>384779949</v>
      </c>
      <c r="Y13" s="6">
        <v>418864892</v>
      </c>
      <c r="Z13" s="6">
        <v>417706873</v>
      </c>
      <c r="AA13" s="721">
        <v>460070041</v>
      </c>
      <c r="AB13" s="6">
        <v>473762537</v>
      </c>
      <c r="AC13" s="6">
        <v>488480692</v>
      </c>
      <c r="AD13" s="289">
        <v>46920371</v>
      </c>
      <c r="AE13" s="108">
        <v>51898580</v>
      </c>
      <c r="AF13" s="108">
        <v>60762734</v>
      </c>
      <c r="AG13" s="108">
        <v>72106394</v>
      </c>
      <c r="AH13" s="6">
        <v>78508915</v>
      </c>
      <c r="AI13" s="6">
        <v>82332906</v>
      </c>
      <c r="AJ13" s="6">
        <v>85243008</v>
      </c>
      <c r="AK13" s="6">
        <v>86345477</v>
      </c>
      <c r="AL13" s="6">
        <v>87423937</v>
      </c>
      <c r="AM13" s="6">
        <v>94330396</v>
      </c>
      <c r="AN13" s="6">
        <v>144018894</v>
      </c>
      <c r="AO13" s="721">
        <v>160537502</v>
      </c>
      <c r="AP13" s="6">
        <v>161286963</v>
      </c>
      <c r="AQ13" s="6">
        <v>163817870</v>
      </c>
      <c r="AR13" s="289">
        <v>74286657</v>
      </c>
      <c r="AS13" s="108">
        <v>76776216</v>
      </c>
      <c r="AT13" s="108">
        <v>85457566</v>
      </c>
      <c r="AU13" s="108">
        <v>99577062</v>
      </c>
      <c r="AV13" s="108">
        <v>108166926</v>
      </c>
      <c r="AW13" s="108">
        <v>115307352</v>
      </c>
      <c r="AX13" s="6">
        <v>123164433</v>
      </c>
      <c r="AY13" s="6">
        <v>173279633</v>
      </c>
      <c r="AZ13" s="6">
        <v>187343446</v>
      </c>
      <c r="BA13" s="6">
        <v>196058348</v>
      </c>
      <c r="BB13" s="6">
        <v>155733707</v>
      </c>
      <c r="BC13" s="721">
        <v>162661691</v>
      </c>
      <c r="BD13" s="6">
        <v>171212937</v>
      </c>
      <c r="BE13" s="6">
        <v>174715652</v>
      </c>
      <c r="BF13" s="267">
        <v>124622626</v>
      </c>
      <c r="BG13" s="269">
        <v>133690874</v>
      </c>
      <c r="BH13" s="269">
        <v>150744770</v>
      </c>
      <c r="BI13" s="108">
        <v>174038161</v>
      </c>
      <c r="BJ13" s="6">
        <v>193341521</v>
      </c>
      <c r="BK13" s="6">
        <v>198970801</v>
      </c>
      <c r="BL13" s="6">
        <v>226839665</v>
      </c>
      <c r="BM13" s="6">
        <v>185177249</v>
      </c>
      <c r="BN13" s="6">
        <v>196073467</v>
      </c>
      <c r="BO13" s="6">
        <v>213899127</v>
      </c>
      <c r="BP13" s="6">
        <v>221082117</v>
      </c>
      <c r="BQ13" s="721">
        <v>219625142</v>
      </c>
      <c r="BR13" s="6">
        <v>229051248</v>
      </c>
      <c r="BS13" s="6">
        <v>233636676</v>
      </c>
      <c r="BT13" s="289">
        <v>9764306</v>
      </c>
      <c r="BU13" s="108">
        <v>10970767</v>
      </c>
      <c r="BV13" s="108">
        <v>11741514</v>
      </c>
      <c r="BW13" s="108">
        <v>15835093</v>
      </c>
      <c r="BX13" s="108">
        <v>14064645</v>
      </c>
      <c r="BY13" s="108">
        <v>16067847</v>
      </c>
      <c r="BZ13" s="22" t="s">
        <v>16</v>
      </c>
      <c r="CA13" s="22" t="s">
        <v>16</v>
      </c>
      <c r="CB13" s="22" t="s">
        <v>16</v>
      </c>
      <c r="CC13" s="22" t="s">
        <v>16</v>
      </c>
      <c r="CD13" s="22" t="s">
        <v>16</v>
      </c>
      <c r="CE13" s="723">
        <v>15884694</v>
      </c>
      <c r="CF13" s="22">
        <v>16227546</v>
      </c>
      <c r="CG13" s="22">
        <v>16109389</v>
      </c>
      <c r="CH13" s="267">
        <v>11896600</v>
      </c>
      <c r="CI13" s="108">
        <v>12553405</v>
      </c>
      <c r="CJ13" s="108">
        <v>13711846</v>
      </c>
      <c r="CK13" s="108">
        <v>17294099</v>
      </c>
      <c r="CL13" s="108">
        <v>19414834</v>
      </c>
      <c r="CM13" s="108">
        <v>22114561</v>
      </c>
      <c r="CN13" s="6">
        <v>23377014</v>
      </c>
      <c r="CO13" s="6">
        <v>24933182</v>
      </c>
      <c r="CP13" s="6">
        <v>26264544</v>
      </c>
      <c r="CQ13" s="6">
        <v>28550901</v>
      </c>
      <c r="CR13" s="6">
        <v>28669244</v>
      </c>
      <c r="CS13" s="721">
        <v>29699912</v>
      </c>
      <c r="CT13" s="6">
        <v>30502480</v>
      </c>
      <c r="CU13" s="6">
        <v>27567945</v>
      </c>
      <c r="CV13" s="334">
        <v>196977071</v>
      </c>
      <c r="CW13" s="335">
        <v>217064401</v>
      </c>
      <c r="CX13" s="335">
        <v>237136223</v>
      </c>
      <c r="CY13" s="108">
        <v>261460491</v>
      </c>
      <c r="CZ13" s="108">
        <v>284172580</v>
      </c>
      <c r="DA13" s="108">
        <v>295736229</v>
      </c>
      <c r="DB13" s="108">
        <v>310678341</v>
      </c>
      <c r="DC13" s="108">
        <v>324545277</v>
      </c>
      <c r="DD13" s="108">
        <v>345040052</v>
      </c>
      <c r="DE13" s="108">
        <v>399564044</v>
      </c>
      <c r="DF13" s="6">
        <v>420329016</v>
      </c>
      <c r="DG13" s="721">
        <v>446632989</v>
      </c>
      <c r="DH13" s="6">
        <v>474007102</v>
      </c>
      <c r="DI13" s="6">
        <v>471105311</v>
      </c>
      <c r="DJ13" s="267" t="s">
        <v>16</v>
      </c>
      <c r="DK13" s="35" t="s">
        <v>16</v>
      </c>
      <c r="DL13" s="35" t="s">
        <v>16</v>
      </c>
      <c r="DM13" s="35" t="s">
        <v>16</v>
      </c>
      <c r="DN13" s="35" t="s">
        <v>16</v>
      </c>
      <c r="DO13" s="35" t="s">
        <v>16</v>
      </c>
      <c r="DP13" s="22" t="s">
        <v>16</v>
      </c>
      <c r="DQ13" s="22" t="s">
        <v>16</v>
      </c>
      <c r="DR13" s="22" t="s">
        <v>16</v>
      </c>
      <c r="DS13" s="22" t="s">
        <v>16</v>
      </c>
      <c r="DT13" s="22" t="s">
        <v>16</v>
      </c>
      <c r="DU13" s="22" t="s">
        <v>16</v>
      </c>
      <c r="DV13" s="22" t="s">
        <v>16</v>
      </c>
      <c r="DW13" s="336">
        <v>129622092</v>
      </c>
      <c r="DX13" s="335">
        <v>137981683</v>
      </c>
      <c r="DY13" s="108">
        <v>153006045</v>
      </c>
      <c r="DZ13" s="108">
        <v>168070684</v>
      </c>
      <c r="EA13" s="108">
        <v>171457709</v>
      </c>
      <c r="EB13" s="108">
        <v>177495269</v>
      </c>
      <c r="EC13" s="108">
        <v>184001435</v>
      </c>
      <c r="ED13" s="108">
        <v>192342983</v>
      </c>
      <c r="EE13" s="108">
        <v>226963155</v>
      </c>
      <c r="EF13" s="6">
        <v>295817111</v>
      </c>
      <c r="EG13" s="721">
        <v>322847766</v>
      </c>
      <c r="EH13" s="6">
        <v>342681052</v>
      </c>
      <c r="EI13" s="6">
        <v>343580440</v>
      </c>
      <c r="EJ13" s="336">
        <v>52592002</v>
      </c>
      <c r="EK13" s="335">
        <v>59462475</v>
      </c>
      <c r="EL13" s="108">
        <v>64894856</v>
      </c>
      <c r="EM13" s="108">
        <v>68888452</v>
      </c>
      <c r="EN13" s="108">
        <v>74751791</v>
      </c>
      <c r="EO13" s="108">
        <v>104284163</v>
      </c>
      <c r="EP13" s="108">
        <v>111071679</v>
      </c>
      <c r="EQ13" s="108">
        <v>120219203</v>
      </c>
      <c r="ER13" s="108">
        <v>154337187</v>
      </c>
      <c r="ES13" s="6">
        <v>106426199</v>
      </c>
      <c r="ET13" s="721">
        <v>104435481</v>
      </c>
      <c r="EU13" s="6">
        <v>111168479</v>
      </c>
      <c r="EV13" s="6">
        <v>107044378</v>
      </c>
      <c r="EW13" s="336">
        <v>34850307</v>
      </c>
      <c r="EX13" s="335">
        <v>39692065</v>
      </c>
      <c r="EY13" s="108">
        <v>43559590</v>
      </c>
      <c r="EZ13" s="108">
        <v>47213444</v>
      </c>
      <c r="FA13" s="108">
        <v>49526729</v>
      </c>
      <c r="FB13" s="108">
        <v>28898909</v>
      </c>
      <c r="FC13" s="108">
        <v>29472163</v>
      </c>
      <c r="FD13" s="108">
        <v>32477866</v>
      </c>
      <c r="FE13" s="108">
        <v>18263702</v>
      </c>
      <c r="FF13" s="6">
        <v>18085706</v>
      </c>
      <c r="FG13" s="721">
        <v>19349742</v>
      </c>
      <c r="FH13" s="6">
        <v>20157571</v>
      </c>
      <c r="FI13" s="6">
        <v>20480493</v>
      </c>
      <c r="FJ13" s="268" t="s">
        <v>16</v>
      </c>
      <c r="FK13" s="35" t="s">
        <v>16</v>
      </c>
      <c r="FL13" s="35" t="s">
        <v>16</v>
      </c>
      <c r="FM13" s="35" t="s">
        <v>16</v>
      </c>
      <c r="FN13" s="35" t="s">
        <v>16</v>
      </c>
      <c r="FO13" s="35" t="s">
        <v>16</v>
      </c>
      <c r="FP13" s="35" t="s">
        <v>16</v>
      </c>
      <c r="FQ13" s="35" t="s">
        <v>16</v>
      </c>
      <c r="FR13" s="35" t="s">
        <v>16</v>
      </c>
      <c r="FS13" s="35" t="s">
        <v>16</v>
      </c>
      <c r="FT13" s="35" t="s">
        <v>16</v>
      </c>
      <c r="FU13" s="35" t="s">
        <v>16</v>
      </c>
      <c r="FV13" s="35" t="s">
        <v>16</v>
      </c>
      <c r="FW13" s="35" t="s">
        <v>16</v>
      </c>
      <c r="FX13" s="267" t="s">
        <v>16</v>
      </c>
      <c r="FY13" s="35" t="s">
        <v>16</v>
      </c>
      <c r="FZ13" s="35" t="s">
        <v>16</v>
      </c>
      <c r="GA13" s="35" t="s">
        <v>16</v>
      </c>
      <c r="GB13" s="35" t="s">
        <v>16</v>
      </c>
      <c r="GC13" s="35" t="s">
        <v>16</v>
      </c>
      <c r="GD13" s="35" t="s">
        <v>16</v>
      </c>
      <c r="GE13" s="35" t="s">
        <v>16</v>
      </c>
      <c r="GF13" s="35" t="s">
        <v>16</v>
      </c>
      <c r="GG13" s="35" t="s">
        <v>16</v>
      </c>
      <c r="GH13" s="35" t="s">
        <v>16</v>
      </c>
      <c r="GI13" s="35" t="s">
        <v>16</v>
      </c>
      <c r="GJ13" s="35" t="s">
        <v>16</v>
      </c>
      <c r="GK13" s="267" t="s">
        <v>16</v>
      </c>
      <c r="GL13" s="35" t="s">
        <v>16</v>
      </c>
      <c r="GM13" s="35" t="s">
        <v>16</v>
      </c>
      <c r="GN13" s="35" t="s">
        <v>16</v>
      </c>
      <c r="GO13" s="35" t="s">
        <v>16</v>
      </c>
      <c r="GP13" s="35" t="s">
        <v>16</v>
      </c>
      <c r="GQ13" s="35" t="s">
        <v>16</v>
      </c>
      <c r="GR13" s="35" t="s">
        <v>16</v>
      </c>
      <c r="GS13" s="35" t="s">
        <v>16</v>
      </c>
      <c r="GT13" s="35" t="s">
        <v>16</v>
      </c>
      <c r="GU13" s="35" t="s">
        <v>16</v>
      </c>
      <c r="GV13" s="35" t="s">
        <v>16</v>
      </c>
      <c r="GW13" s="35" t="s">
        <v>16</v>
      </c>
    </row>
    <row r="14" spans="1:205" s="2" customFormat="1">
      <c r="A14" s="262" t="s">
        <v>7</v>
      </c>
      <c r="B14" s="289">
        <v>211530861</v>
      </c>
      <c r="C14" s="108">
        <v>245064847</v>
      </c>
      <c r="D14" s="108">
        <v>314793650</v>
      </c>
      <c r="E14" s="108">
        <v>325151360</v>
      </c>
      <c r="F14" s="6">
        <v>348537741</v>
      </c>
      <c r="G14" s="6">
        <v>366971113</v>
      </c>
      <c r="H14" s="6">
        <v>390558490</v>
      </c>
      <c r="I14" s="6">
        <v>390069490</v>
      </c>
      <c r="J14" s="6">
        <v>401923581</v>
      </c>
      <c r="K14" s="6">
        <v>415149304</v>
      </c>
      <c r="L14" s="6">
        <v>459533961</v>
      </c>
      <c r="M14" s="721">
        <v>521635902</v>
      </c>
      <c r="N14" s="6">
        <v>575686458</v>
      </c>
      <c r="O14" s="6">
        <v>607620224</v>
      </c>
      <c r="P14" s="289">
        <v>61685033</v>
      </c>
      <c r="Q14" s="108">
        <v>121483109</v>
      </c>
      <c r="R14" s="108">
        <v>70908097</v>
      </c>
      <c r="S14" s="108">
        <v>73365160</v>
      </c>
      <c r="T14" s="6">
        <v>78991971</v>
      </c>
      <c r="U14" s="6">
        <v>79155584</v>
      </c>
      <c r="V14" s="6">
        <v>172533804</v>
      </c>
      <c r="W14" s="6">
        <v>172044804</v>
      </c>
      <c r="X14" s="6">
        <v>186272920</v>
      </c>
      <c r="Y14" s="6">
        <v>192356616</v>
      </c>
      <c r="Z14" s="6">
        <v>215178415</v>
      </c>
      <c r="AA14" s="6">
        <v>242721674</v>
      </c>
      <c r="AB14" s="6">
        <v>260485842</v>
      </c>
      <c r="AC14" s="6">
        <v>274664660</v>
      </c>
      <c r="AD14" s="289">
        <v>97068911</v>
      </c>
      <c r="AE14" s="108">
        <v>61451266</v>
      </c>
      <c r="AF14" s="108">
        <v>164897672</v>
      </c>
      <c r="AG14" s="108">
        <v>169768702</v>
      </c>
      <c r="AH14" s="6">
        <v>216890025</v>
      </c>
      <c r="AI14" s="6">
        <v>231411108</v>
      </c>
      <c r="AJ14" s="6">
        <v>156975348</v>
      </c>
      <c r="AK14" s="6">
        <v>156975348</v>
      </c>
      <c r="AL14" s="6">
        <v>151853732</v>
      </c>
      <c r="AM14" s="6">
        <v>159964875</v>
      </c>
      <c r="AN14" s="6">
        <v>176556799</v>
      </c>
      <c r="AO14" s="721">
        <v>206424323</v>
      </c>
      <c r="AP14" s="6">
        <v>234338364</v>
      </c>
      <c r="AQ14" s="6">
        <v>253890507</v>
      </c>
      <c r="AR14" s="289">
        <v>19153400</v>
      </c>
      <c r="AS14" s="108">
        <v>23387374</v>
      </c>
      <c r="AT14" s="108">
        <v>30821873</v>
      </c>
      <c r="AU14" s="108">
        <v>33543453</v>
      </c>
      <c r="AV14" s="35" t="s">
        <v>16</v>
      </c>
      <c r="AW14" s="35" t="s">
        <v>16</v>
      </c>
      <c r="AX14" s="35" t="s">
        <v>16</v>
      </c>
      <c r="AY14" s="22" t="s">
        <v>16</v>
      </c>
      <c r="AZ14" s="22" t="s">
        <v>16</v>
      </c>
      <c r="BA14" s="22" t="s">
        <v>16</v>
      </c>
      <c r="BB14" s="22" t="s">
        <v>16</v>
      </c>
      <c r="BC14" s="22" t="s">
        <v>16</v>
      </c>
      <c r="BD14" s="22" t="s">
        <v>16</v>
      </c>
      <c r="BE14" s="22" t="s">
        <v>16</v>
      </c>
      <c r="BF14" s="267">
        <v>18967784</v>
      </c>
      <c r="BG14" s="269">
        <v>21740543</v>
      </c>
      <c r="BH14" s="269">
        <v>27121664</v>
      </c>
      <c r="BI14" s="108">
        <v>26074223</v>
      </c>
      <c r="BJ14" s="108">
        <v>29215878</v>
      </c>
      <c r="BK14" s="108">
        <v>32445945</v>
      </c>
      <c r="BL14" s="6">
        <v>35140037</v>
      </c>
      <c r="BM14" s="6">
        <v>35140037</v>
      </c>
      <c r="BN14" s="22">
        <v>52085382</v>
      </c>
      <c r="BO14" s="22">
        <v>50724186</v>
      </c>
      <c r="BP14" s="6">
        <v>54773184</v>
      </c>
      <c r="BQ14" s="6">
        <v>58252997</v>
      </c>
      <c r="BR14" s="6">
        <v>63837353</v>
      </c>
      <c r="BS14" s="6">
        <v>60786834</v>
      </c>
      <c r="BT14" s="289">
        <v>14655733</v>
      </c>
      <c r="BU14" s="108">
        <v>17002555</v>
      </c>
      <c r="BV14" s="108">
        <v>21044344</v>
      </c>
      <c r="BW14" s="108">
        <v>22399822</v>
      </c>
      <c r="BX14" s="108">
        <v>23439867</v>
      </c>
      <c r="BY14" s="108">
        <v>23958476</v>
      </c>
      <c r="BZ14" s="6">
        <v>25909301</v>
      </c>
      <c r="CA14" s="6">
        <v>25909301</v>
      </c>
      <c r="CB14" s="6">
        <v>11711547</v>
      </c>
      <c r="CC14" s="6">
        <v>12103627</v>
      </c>
      <c r="CD14" s="6">
        <v>13025563</v>
      </c>
      <c r="CE14" s="6">
        <v>14236908</v>
      </c>
      <c r="CF14" s="6">
        <v>17024899</v>
      </c>
      <c r="CG14" s="6">
        <v>18278223</v>
      </c>
      <c r="CH14" s="267" t="s">
        <v>16</v>
      </c>
      <c r="CI14" s="35" t="s">
        <v>16</v>
      </c>
      <c r="CJ14" s="35" t="s">
        <v>16</v>
      </c>
      <c r="CK14" s="35" t="s">
        <v>16</v>
      </c>
      <c r="CL14" s="35" t="s">
        <v>16</v>
      </c>
      <c r="CM14" s="35" t="s">
        <v>16</v>
      </c>
      <c r="CN14" s="22" t="s">
        <v>16</v>
      </c>
      <c r="CO14" s="22" t="s">
        <v>16</v>
      </c>
      <c r="CP14" s="22" t="s">
        <v>16</v>
      </c>
      <c r="CQ14" s="22" t="s">
        <v>16</v>
      </c>
      <c r="CR14" s="22" t="s">
        <v>16</v>
      </c>
      <c r="CS14" s="22" t="s">
        <v>16</v>
      </c>
      <c r="CT14" s="22" t="s">
        <v>16</v>
      </c>
      <c r="CU14" s="22" t="s">
        <v>16</v>
      </c>
      <c r="CV14" s="290">
        <v>66052817</v>
      </c>
      <c r="CW14" s="108">
        <v>82545190</v>
      </c>
      <c r="CX14" s="108">
        <v>97590361</v>
      </c>
      <c r="CY14" s="108">
        <v>99021206</v>
      </c>
      <c r="CZ14" s="108">
        <v>116939282</v>
      </c>
      <c r="DA14" s="108">
        <v>120712823</v>
      </c>
      <c r="DB14" s="108">
        <v>123720394</v>
      </c>
      <c r="DC14" s="108">
        <v>125888174</v>
      </c>
      <c r="DD14" s="108">
        <v>134961291</v>
      </c>
      <c r="DE14" s="108">
        <v>172623498</v>
      </c>
      <c r="DF14" s="6">
        <v>196864615</v>
      </c>
      <c r="DG14" s="6">
        <v>198181221</v>
      </c>
      <c r="DH14" s="6">
        <v>186773931</v>
      </c>
      <c r="DI14" s="6">
        <v>189234410</v>
      </c>
      <c r="DJ14" s="267" t="s">
        <v>16</v>
      </c>
      <c r="DK14" s="35" t="s">
        <v>16</v>
      </c>
      <c r="DL14" s="35" t="s">
        <v>16</v>
      </c>
      <c r="DM14" s="35" t="s">
        <v>16</v>
      </c>
      <c r="DN14" s="35" t="s">
        <v>16</v>
      </c>
      <c r="DO14" s="35" t="s">
        <v>16</v>
      </c>
      <c r="DP14" s="22" t="s">
        <v>16</v>
      </c>
      <c r="DQ14" s="22" t="s">
        <v>16</v>
      </c>
      <c r="DR14" s="22" t="s">
        <v>16</v>
      </c>
      <c r="DS14" s="22" t="s">
        <v>16</v>
      </c>
      <c r="DT14" s="22" t="s">
        <v>16</v>
      </c>
      <c r="DU14" s="22" t="s">
        <v>16</v>
      </c>
      <c r="DV14" s="22" t="s">
        <v>16</v>
      </c>
      <c r="DW14" s="289">
        <v>26123513</v>
      </c>
      <c r="DX14" s="108">
        <v>31445604</v>
      </c>
      <c r="DY14" s="108">
        <v>31493306</v>
      </c>
      <c r="DZ14" s="108">
        <v>47345338</v>
      </c>
      <c r="EA14" s="108">
        <v>45839444</v>
      </c>
      <c r="EB14" s="108">
        <v>46881528</v>
      </c>
      <c r="EC14" s="108">
        <v>47841330</v>
      </c>
      <c r="ED14" s="108">
        <v>49717114</v>
      </c>
      <c r="EE14" s="108">
        <v>78305596</v>
      </c>
      <c r="EF14" s="6">
        <v>89328543</v>
      </c>
      <c r="EG14" s="6">
        <v>89571104</v>
      </c>
      <c r="EH14" s="6">
        <v>82224405</v>
      </c>
      <c r="EI14" s="6">
        <v>86333407</v>
      </c>
      <c r="EJ14" s="289">
        <v>48627416</v>
      </c>
      <c r="EK14" s="108">
        <v>57292671</v>
      </c>
      <c r="EL14" s="108">
        <v>61799900</v>
      </c>
      <c r="EM14" s="108">
        <v>62735616</v>
      </c>
      <c r="EN14" s="108">
        <v>67871539</v>
      </c>
      <c r="EO14" s="108">
        <v>70338184</v>
      </c>
      <c r="EP14" s="108">
        <v>70896457</v>
      </c>
      <c r="EQ14" s="108">
        <v>77237555</v>
      </c>
      <c r="ER14" s="108">
        <v>84409845</v>
      </c>
      <c r="ES14" s="6">
        <v>96719695</v>
      </c>
      <c r="ET14" s="6">
        <v>97331231</v>
      </c>
      <c r="EU14" s="6">
        <v>93923403</v>
      </c>
      <c r="EV14" s="6">
        <v>92055395</v>
      </c>
      <c r="EW14" s="289">
        <v>7794261</v>
      </c>
      <c r="EX14" s="108">
        <v>8852086</v>
      </c>
      <c r="EY14" s="108">
        <v>5728000</v>
      </c>
      <c r="EZ14" s="108">
        <v>6858328</v>
      </c>
      <c r="FA14" s="108">
        <v>7001840</v>
      </c>
      <c r="FB14" s="108">
        <v>6500682</v>
      </c>
      <c r="FC14" s="108">
        <v>7150387</v>
      </c>
      <c r="FD14" s="108">
        <v>8006622</v>
      </c>
      <c r="FE14" s="108">
        <v>9908057</v>
      </c>
      <c r="FF14" s="6">
        <v>10816377</v>
      </c>
      <c r="FG14" s="6">
        <v>11278886</v>
      </c>
      <c r="FH14" s="6">
        <v>10626123</v>
      </c>
      <c r="FI14" s="6">
        <v>10845608</v>
      </c>
      <c r="FJ14" s="268" t="s">
        <v>16</v>
      </c>
      <c r="FK14" s="35" t="s">
        <v>16</v>
      </c>
      <c r="FL14" s="35" t="s">
        <v>16</v>
      </c>
      <c r="FM14" s="35" t="s">
        <v>16</v>
      </c>
      <c r="FN14" s="35" t="s">
        <v>16</v>
      </c>
      <c r="FO14" s="35" t="s">
        <v>16</v>
      </c>
      <c r="FP14" s="35" t="s">
        <v>16</v>
      </c>
      <c r="FQ14" s="35" t="s">
        <v>16</v>
      </c>
      <c r="FR14" s="35" t="s">
        <v>16</v>
      </c>
      <c r="FS14" s="35" t="s">
        <v>16</v>
      </c>
      <c r="FT14" s="35" t="s">
        <v>16</v>
      </c>
      <c r="FU14" s="35" t="s">
        <v>16</v>
      </c>
      <c r="FV14" s="35" t="s">
        <v>16</v>
      </c>
      <c r="FW14" s="35" t="s">
        <v>16</v>
      </c>
      <c r="FX14" s="267" t="s">
        <v>16</v>
      </c>
      <c r="FY14" s="35" t="s">
        <v>16</v>
      </c>
      <c r="FZ14" s="35" t="s">
        <v>16</v>
      </c>
      <c r="GA14" s="35" t="s">
        <v>16</v>
      </c>
      <c r="GB14" s="35" t="s">
        <v>16</v>
      </c>
      <c r="GC14" s="35" t="s">
        <v>16</v>
      </c>
      <c r="GD14" s="35" t="s">
        <v>16</v>
      </c>
      <c r="GE14" s="35" t="s">
        <v>16</v>
      </c>
      <c r="GF14" s="35" t="s">
        <v>16</v>
      </c>
      <c r="GG14" s="35" t="s">
        <v>16</v>
      </c>
      <c r="GH14" s="35" t="s">
        <v>16</v>
      </c>
      <c r="GI14" s="35" t="s">
        <v>16</v>
      </c>
      <c r="GJ14" s="35" t="s">
        <v>16</v>
      </c>
      <c r="GK14" s="267" t="s">
        <v>16</v>
      </c>
      <c r="GL14" s="35" t="s">
        <v>16</v>
      </c>
      <c r="GM14" s="35" t="s">
        <v>16</v>
      </c>
      <c r="GN14" s="35" t="s">
        <v>16</v>
      </c>
      <c r="GO14" s="35" t="s">
        <v>16</v>
      </c>
      <c r="GP14" s="35" t="s">
        <v>16</v>
      </c>
      <c r="GQ14" s="35" t="s">
        <v>16</v>
      </c>
      <c r="GR14" s="35" t="s">
        <v>16</v>
      </c>
      <c r="GS14" s="35" t="s">
        <v>16</v>
      </c>
      <c r="GT14" s="35" t="s">
        <v>16</v>
      </c>
      <c r="GU14" s="35" t="s">
        <v>16</v>
      </c>
      <c r="GV14" s="35" t="s">
        <v>16</v>
      </c>
      <c r="GW14" s="35" t="s">
        <v>16</v>
      </c>
    </row>
    <row r="15" spans="1:205" s="2" customFormat="1">
      <c r="A15" s="262" t="s">
        <v>8</v>
      </c>
      <c r="B15" s="289">
        <v>327035435</v>
      </c>
      <c r="C15" s="108">
        <v>384985731</v>
      </c>
      <c r="D15" s="108">
        <v>583192198</v>
      </c>
      <c r="E15" s="108">
        <v>640080428</v>
      </c>
      <c r="F15" s="6">
        <v>705597389</v>
      </c>
      <c r="G15" s="6">
        <v>748180997</v>
      </c>
      <c r="H15" s="6">
        <v>837094999</v>
      </c>
      <c r="I15" s="6">
        <v>896752125</v>
      </c>
      <c r="J15" s="6">
        <v>939893420</v>
      </c>
      <c r="K15" s="6">
        <v>972657503.5999999</v>
      </c>
      <c r="L15" s="6">
        <v>926231203.31000006</v>
      </c>
      <c r="M15" s="721">
        <v>1175850192</v>
      </c>
      <c r="N15" s="6">
        <v>1203796440.8299999</v>
      </c>
      <c r="O15" s="6">
        <v>1289146195</v>
      </c>
      <c r="P15" s="289">
        <v>135576141</v>
      </c>
      <c r="Q15" s="108">
        <v>159205656</v>
      </c>
      <c r="R15" s="108">
        <v>248934652</v>
      </c>
      <c r="S15" s="108">
        <v>270971496</v>
      </c>
      <c r="T15" s="6">
        <v>293583478</v>
      </c>
      <c r="U15" s="6">
        <v>301049644</v>
      </c>
      <c r="V15" s="6">
        <v>333058700</v>
      </c>
      <c r="W15" s="6">
        <v>355448266</v>
      </c>
      <c r="X15" s="6">
        <v>378637298</v>
      </c>
      <c r="Y15" s="6">
        <v>395066964.44</v>
      </c>
      <c r="Z15" s="6">
        <v>386209650.35999995</v>
      </c>
      <c r="AA15" s="721">
        <v>574321856</v>
      </c>
      <c r="AB15" s="6">
        <v>591592483</v>
      </c>
      <c r="AC15" s="6">
        <v>627445194</v>
      </c>
      <c r="AD15" s="289">
        <v>23130731</v>
      </c>
      <c r="AE15" s="108">
        <v>26502408</v>
      </c>
      <c r="AF15" s="108">
        <v>41106882</v>
      </c>
      <c r="AG15" s="108">
        <v>42777783</v>
      </c>
      <c r="AH15" s="6">
        <v>46916850</v>
      </c>
      <c r="AI15" s="6">
        <v>50414824</v>
      </c>
      <c r="AJ15" s="6">
        <v>136365923</v>
      </c>
      <c r="AK15" s="6">
        <v>149991501</v>
      </c>
      <c r="AL15" s="6">
        <v>153357850</v>
      </c>
      <c r="AM15" s="6">
        <v>165871134.83000001</v>
      </c>
      <c r="AN15" s="6">
        <v>123402072.8</v>
      </c>
      <c r="AO15" s="721">
        <v>249989371</v>
      </c>
      <c r="AP15" s="6">
        <v>255552297.83000001</v>
      </c>
      <c r="AQ15" s="6">
        <v>275720163</v>
      </c>
      <c r="AR15" s="289">
        <v>129159138</v>
      </c>
      <c r="AS15" s="108">
        <v>151956311</v>
      </c>
      <c r="AT15" s="108">
        <v>256683434</v>
      </c>
      <c r="AU15" s="108">
        <v>282184306</v>
      </c>
      <c r="AV15" s="108">
        <v>313722324</v>
      </c>
      <c r="AW15" s="108">
        <v>341634396</v>
      </c>
      <c r="AX15" s="6">
        <v>300137361</v>
      </c>
      <c r="AY15" s="6">
        <v>316917016</v>
      </c>
      <c r="AZ15" s="6">
        <v>331657397</v>
      </c>
      <c r="BA15" s="22">
        <v>337090700.76999998</v>
      </c>
      <c r="BB15" s="6">
        <v>316058685.31</v>
      </c>
      <c r="BC15" s="721">
        <v>267138854</v>
      </c>
      <c r="BD15" s="6">
        <v>276626032</v>
      </c>
      <c r="BE15" s="6">
        <v>294254133</v>
      </c>
      <c r="BF15" s="267">
        <v>25254208</v>
      </c>
      <c r="BG15" s="269">
        <v>29445744</v>
      </c>
      <c r="BH15" s="269">
        <v>9338521</v>
      </c>
      <c r="BI15" s="108">
        <v>11087687</v>
      </c>
      <c r="BJ15" s="108">
        <v>11640658</v>
      </c>
      <c r="BK15" s="108">
        <v>13485922</v>
      </c>
      <c r="BL15" s="6">
        <v>15249821</v>
      </c>
      <c r="BM15" s="6">
        <v>18814670</v>
      </c>
      <c r="BN15" s="6">
        <v>17358398</v>
      </c>
      <c r="BO15" s="6">
        <v>15588298.039999999</v>
      </c>
      <c r="BP15" s="6">
        <v>20776949.849999998</v>
      </c>
      <c r="BQ15" s="721">
        <v>17226765</v>
      </c>
      <c r="BR15" s="6">
        <v>15591839</v>
      </c>
      <c r="BS15" s="6">
        <v>18720576</v>
      </c>
      <c r="BT15" s="289">
        <v>3150845</v>
      </c>
      <c r="BU15" s="108">
        <v>4805097</v>
      </c>
      <c r="BV15" s="108">
        <v>7703484</v>
      </c>
      <c r="BW15" s="108">
        <v>8884231</v>
      </c>
      <c r="BX15" s="108">
        <v>10465548</v>
      </c>
      <c r="BY15" s="108">
        <v>11760643</v>
      </c>
      <c r="BZ15" s="6">
        <v>31184690</v>
      </c>
      <c r="CA15" s="6">
        <v>31748574</v>
      </c>
      <c r="CB15" s="6">
        <v>34530282</v>
      </c>
      <c r="CC15" s="6">
        <v>36893562.619999997</v>
      </c>
      <c r="CD15" s="6">
        <v>47797890.729999997</v>
      </c>
      <c r="CE15" s="721">
        <v>39234691</v>
      </c>
      <c r="CF15" s="6">
        <v>37457856</v>
      </c>
      <c r="CG15" s="6">
        <v>45745217</v>
      </c>
      <c r="CH15" s="267">
        <v>10764372</v>
      </c>
      <c r="CI15" s="108">
        <v>13070515</v>
      </c>
      <c r="CJ15" s="108">
        <v>19425225</v>
      </c>
      <c r="CK15" s="108">
        <v>24174925</v>
      </c>
      <c r="CL15" s="108">
        <v>29268531</v>
      </c>
      <c r="CM15" s="108">
        <v>29835568</v>
      </c>
      <c r="CN15" s="6">
        <v>21098504</v>
      </c>
      <c r="CO15" s="6">
        <v>23832098</v>
      </c>
      <c r="CP15" s="6">
        <v>24352195</v>
      </c>
      <c r="CQ15" s="6">
        <v>22146842.899999999</v>
      </c>
      <c r="CR15" s="6">
        <v>31985954.25999999</v>
      </c>
      <c r="CS15" s="721">
        <v>27938655</v>
      </c>
      <c r="CT15" s="6">
        <v>26975933</v>
      </c>
      <c r="CU15" s="6">
        <v>27260912</v>
      </c>
      <c r="CV15" s="290">
        <v>99089831</v>
      </c>
      <c r="CW15" s="108">
        <v>112856636</v>
      </c>
      <c r="CX15" s="108">
        <v>140775867.75</v>
      </c>
      <c r="CY15" s="108">
        <v>154279521</v>
      </c>
      <c r="CZ15" s="108">
        <v>171070557</v>
      </c>
      <c r="DA15" s="108">
        <v>178541903</v>
      </c>
      <c r="DB15" s="108">
        <v>169767704</v>
      </c>
      <c r="DC15" s="108">
        <v>175785455</v>
      </c>
      <c r="DD15" s="108">
        <v>184878574</v>
      </c>
      <c r="DE15" s="108">
        <v>238067039</v>
      </c>
      <c r="DF15" s="6">
        <v>316337725</v>
      </c>
      <c r="DG15" s="721">
        <v>369514570</v>
      </c>
      <c r="DH15" s="6">
        <v>367565152</v>
      </c>
      <c r="DI15" s="6">
        <v>367096183</v>
      </c>
      <c r="DJ15" s="267" t="s">
        <v>16</v>
      </c>
      <c r="DK15" s="35" t="s">
        <v>16</v>
      </c>
      <c r="DL15" s="35" t="s">
        <v>16</v>
      </c>
      <c r="DM15" s="35" t="s">
        <v>16</v>
      </c>
      <c r="DN15" s="35" t="s">
        <v>16</v>
      </c>
      <c r="DO15" s="35" t="s">
        <v>16</v>
      </c>
      <c r="DP15" s="22" t="s">
        <v>16</v>
      </c>
      <c r="DQ15" s="22" t="s">
        <v>16</v>
      </c>
      <c r="DR15" s="22" t="s">
        <v>16</v>
      </c>
      <c r="DS15" s="22" t="s">
        <v>16</v>
      </c>
      <c r="DT15" s="22" t="s">
        <v>16</v>
      </c>
      <c r="DU15" s="22" t="s">
        <v>16</v>
      </c>
      <c r="DV15" s="22" t="s">
        <v>16</v>
      </c>
      <c r="DW15" s="25" t="s">
        <v>16</v>
      </c>
      <c r="DX15" s="108">
        <v>56330703.980000004</v>
      </c>
      <c r="DY15" s="108">
        <v>61749493</v>
      </c>
      <c r="DZ15" s="108">
        <v>72155931</v>
      </c>
      <c r="EA15" s="108">
        <v>84334009</v>
      </c>
      <c r="EB15" s="108">
        <v>80204507</v>
      </c>
      <c r="EC15" s="108">
        <v>83037929</v>
      </c>
      <c r="ED15" s="108">
        <v>94823483</v>
      </c>
      <c r="EE15" s="108">
        <v>113856115</v>
      </c>
      <c r="EF15" s="6">
        <v>145287737</v>
      </c>
      <c r="EG15" s="721">
        <v>176013435</v>
      </c>
      <c r="EH15" s="6">
        <v>165251246</v>
      </c>
      <c r="EI15" s="6">
        <v>157232048</v>
      </c>
      <c r="EJ15" s="25" t="s">
        <v>16</v>
      </c>
      <c r="EK15" s="108">
        <v>64901418.409999996</v>
      </c>
      <c r="EL15" s="108">
        <v>76164761</v>
      </c>
      <c r="EM15" s="108">
        <v>86515422</v>
      </c>
      <c r="EN15" s="108">
        <v>81267177</v>
      </c>
      <c r="EO15" s="108">
        <v>77258623</v>
      </c>
      <c r="EP15" s="108">
        <v>79478262</v>
      </c>
      <c r="EQ15" s="108">
        <v>78119104</v>
      </c>
      <c r="ER15" s="108">
        <v>87957417</v>
      </c>
      <c r="ES15" s="6">
        <v>120551829</v>
      </c>
      <c r="ET15" s="721">
        <v>137442875</v>
      </c>
      <c r="EU15" s="6">
        <v>143587922</v>
      </c>
      <c r="EV15" s="6">
        <v>145225014</v>
      </c>
      <c r="EW15" s="25" t="s">
        <v>16</v>
      </c>
      <c r="EX15" s="108">
        <v>19543745.359999999</v>
      </c>
      <c r="EY15" s="108">
        <v>16365267</v>
      </c>
      <c r="EZ15" s="108">
        <v>12399204</v>
      </c>
      <c r="FA15" s="108">
        <v>12940717</v>
      </c>
      <c r="FB15" s="108">
        <v>12304574</v>
      </c>
      <c r="FC15" s="108">
        <v>13269264</v>
      </c>
      <c r="FD15" s="108">
        <v>11935987</v>
      </c>
      <c r="FE15" s="108">
        <v>36253507</v>
      </c>
      <c r="FF15" s="6">
        <v>50498159</v>
      </c>
      <c r="FG15" s="721">
        <v>56058260</v>
      </c>
      <c r="FH15" s="6">
        <v>58725984</v>
      </c>
      <c r="FI15" s="6">
        <v>64639121</v>
      </c>
      <c r="FJ15" s="268" t="s">
        <v>16</v>
      </c>
      <c r="FK15" s="35" t="s">
        <v>16</v>
      </c>
      <c r="FL15" s="35" t="s">
        <v>16</v>
      </c>
      <c r="FM15" s="35" t="s">
        <v>16</v>
      </c>
      <c r="FN15" s="35" t="s">
        <v>16</v>
      </c>
      <c r="FO15" s="35" t="s">
        <v>16</v>
      </c>
      <c r="FP15" s="35" t="s">
        <v>16</v>
      </c>
      <c r="FQ15" s="35" t="s">
        <v>16</v>
      </c>
      <c r="FR15" s="35" t="s">
        <v>16</v>
      </c>
      <c r="FS15" s="35" t="s">
        <v>16</v>
      </c>
      <c r="FT15" s="35" t="s">
        <v>16</v>
      </c>
      <c r="FU15" s="35" t="s">
        <v>16</v>
      </c>
      <c r="FV15" s="35" t="s">
        <v>16</v>
      </c>
      <c r="FW15" s="35" t="s">
        <v>16</v>
      </c>
      <c r="FX15" s="267" t="s">
        <v>16</v>
      </c>
      <c r="FY15" s="35" t="s">
        <v>16</v>
      </c>
      <c r="FZ15" s="35" t="s">
        <v>16</v>
      </c>
      <c r="GA15" s="35" t="s">
        <v>16</v>
      </c>
      <c r="GB15" s="35" t="s">
        <v>16</v>
      </c>
      <c r="GC15" s="35" t="s">
        <v>16</v>
      </c>
      <c r="GD15" s="35" t="s">
        <v>16</v>
      </c>
      <c r="GE15" s="35" t="s">
        <v>16</v>
      </c>
      <c r="GF15" s="35" t="s">
        <v>16</v>
      </c>
      <c r="GG15" s="35" t="s">
        <v>16</v>
      </c>
      <c r="GH15" s="35" t="s">
        <v>16</v>
      </c>
      <c r="GI15" s="35" t="s">
        <v>16</v>
      </c>
      <c r="GJ15" s="35" t="s">
        <v>16</v>
      </c>
      <c r="GK15" s="267" t="s">
        <v>16</v>
      </c>
      <c r="GL15" s="35" t="s">
        <v>16</v>
      </c>
      <c r="GM15" s="35" t="s">
        <v>16</v>
      </c>
      <c r="GN15" s="35" t="s">
        <v>16</v>
      </c>
      <c r="GO15" s="35" t="s">
        <v>16</v>
      </c>
      <c r="GP15" s="35" t="s">
        <v>16</v>
      </c>
      <c r="GQ15" s="35" t="s">
        <v>16</v>
      </c>
      <c r="GR15" s="35" t="s">
        <v>16</v>
      </c>
      <c r="GS15" s="35" t="s">
        <v>16</v>
      </c>
      <c r="GT15" s="35" t="s">
        <v>16</v>
      </c>
      <c r="GU15" s="35" t="s">
        <v>16</v>
      </c>
      <c r="GV15" s="35" t="s">
        <v>16</v>
      </c>
      <c r="GW15" s="35" t="s">
        <v>16</v>
      </c>
    </row>
    <row r="16" spans="1:205" s="2" customFormat="1">
      <c r="A16" s="262" t="s">
        <v>9</v>
      </c>
      <c r="B16" s="289">
        <v>208444714</v>
      </c>
      <c r="C16" s="108">
        <v>227087486</v>
      </c>
      <c r="D16" s="108">
        <v>253750790</v>
      </c>
      <c r="E16" s="108">
        <v>318426164</v>
      </c>
      <c r="F16" s="6">
        <v>372448977</v>
      </c>
      <c r="G16" s="6">
        <v>421316711</v>
      </c>
      <c r="H16" s="6">
        <v>461819585</v>
      </c>
      <c r="I16" s="6">
        <v>506676485</v>
      </c>
      <c r="J16" s="6">
        <v>562340838</v>
      </c>
      <c r="K16" s="6">
        <v>570080600</v>
      </c>
      <c r="L16" s="6">
        <v>626151457</v>
      </c>
      <c r="M16" s="6">
        <v>669642059</v>
      </c>
      <c r="N16" s="6">
        <v>721333939</v>
      </c>
      <c r="O16" s="6">
        <v>777596056</v>
      </c>
      <c r="P16" s="289">
        <v>131938718</v>
      </c>
      <c r="Q16" s="108">
        <v>138068960</v>
      </c>
      <c r="R16" s="108">
        <v>155230493</v>
      </c>
      <c r="S16" s="108">
        <v>199411057</v>
      </c>
      <c r="T16" s="6">
        <v>234873901</v>
      </c>
      <c r="U16" s="6">
        <v>264448846</v>
      </c>
      <c r="V16" s="6">
        <v>288091777</v>
      </c>
      <c r="W16" s="6">
        <v>319345629</v>
      </c>
      <c r="X16" s="6">
        <v>357701854</v>
      </c>
      <c r="Y16" s="6">
        <v>361475625</v>
      </c>
      <c r="Z16" s="6">
        <v>391751629</v>
      </c>
      <c r="AA16" s="6">
        <v>411467853</v>
      </c>
      <c r="AB16" s="6">
        <v>441592773</v>
      </c>
      <c r="AC16" s="6">
        <v>484408603</v>
      </c>
      <c r="AD16" s="25" t="s">
        <v>16</v>
      </c>
      <c r="AE16" s="22" t="s">
        <v>16</v>
      </c>
      <c r="AF16" s="22" t="s">
        <v>16</v>
      </c>
      <c r="AG16" s="22" t="s">
        <v>16</v>
      </c>
      <c r="AH16" s="22" t="s">
        <v>16</v>
      </c>
      <c r="AI16" s="22" t="s">
        <v>16</v>
      </c>
      <c r="AJ16" s="22" t="s">
        <v>16</v>
      </c>
      <c r="AK16" s="22" t="s">
        <v>16</v>
      </c>
      <c r="AL16" s="22" t="s">
        <v>16</v>
      </c>
      <c r="AM16" s="22" t="s">
        <v>16</v>
      </c>
      <c r="AN16" s="22" t="s">
        <v>16</v>
      </c>
      <c r="AO16" s="22" t="s">
        <v>16</v>
      </c>
      <c r="AP16" s="22" t="s">
        <v>16</v>
      </c>
      <c r="AQ16" s="22" t="s">
        <v>16</v>
      </c>
      <c r="AR16" s="289">
        <v>23812500</v>
      </c>
      <c r="AS16" s="108">
        <v>25355788</v>
      </c>
      <c r="AT16" s="108">
        <v>28041851</v>
      </c>
      <c r="AU16" s="108">
        <v>34774132</v>
      </c>
      <c r="AV16" s="108">
        <v>39253342</v>
      </c>
      <c r="AW16" s="108">
        <v>70214260</v>
      </c>
      <c r="AX16" s="6">
        <v>72230804</v>
      </c>
      <c r="AY16" s="6">
        <v>80175622</v>
      </c>
      <c r="AZ16" s="6">
        <v>87659604</v>
      </c>
      <c r="BA16" s="6">
        <v>88374006</v>
      </c>
      <c r="BB16" s="6">
        <v>101081899</v>
      </c>
      <c r="BC16" s="6">
        <v>114472494</v>
      </c>
      <c r="BD16" s="6">
        <v>126639639</v>
      </c>
      <c r="BE16" s="6">
        <v>134409143</v>
      </c>
      <c r="BF16" s="289">
        <v>16896783</v>
      </c>
      <c r="BG16" s="108">
        <v>12551050</v>
      </c>
      <c r="BH16" s="108">
        <v>14637000</v>
      </c>
      <c r="BI16" s="108">
        <v>17796850</v>
      </c>
      <c r="BJ16" s="108">
        <v>20877625</v>
      </c>
      <c r="BK16" s="22" t="s">
        <v>16</v>
      </c>
      <c r="BL16" s="22" t="s">
        <v>16</v>
      </c>
      <c r="BM16" s="22" t="s">
        <v>16</v>
      </c>
      <c r="BN16" s="22" t="s">
        <v>16</v>
      </c>
      <c r="BO16" s="22" t="s">
        <v>16</v>
      </c>
      <c r="BP16" s="22" t="s">
        <v>16</v>
      </c>
      <c r="BQ16" s="723">
        <v>23237377</v>
      </c>
      <c r="BR16" s="22">
        <v>24382410</v>
      </c>
      <c r="BS16" s="22">
        <v>26379334</v>
      </c>
      <c r="BT16" s="289">
        <v>24966958</v>
      </c>
      <c r="BU16" s="108">
        <v>37747612</v>
      </c>
      <c r="BV16" s="108">
        <v>41902802</v>
      </c>
      <c r="BW16" s="108">
        <v>49660050</v>
      </c>
      <c r="BX16" s="108">
        <v>69414850</v>
      </c>
      <c r="BY16" s="108">
        <v>77919927</v>
      </c>
      <c r="BZ16" s="6">
        <v>83058432</v>
      </c>
      <c r="CA16" s="6">
        <v>87796587</v>
      </c>
      <c r="CB16" s="6">
        <v>94356614</v>
      </c>
      <c r="CC16" s="6">
        <v>96299247</v>
      </c>
      <c r="CD16" s="6">
        <v>106779225</v>
      </c>
      <c r="CE16" s="721">
        <v>91144297</v>
      </c>
      <c r="CF16" s="6">
        <v>96604748</v>
      </c>
      <c r="CG16" s="6">
        <v>100362602</v>
      </c>
      <c r="CH16" s="289">
        <v>10829755</v>
      </c>
      <c r="CI16" s="108">
        <v>13364076</v>
      </c>
      <c r="CJ16" s="108">
        <v>13938644</v>
      </c>
      <c r="CK16" s="108">
        <v>16784075</v>
      </c>
      <c r="CL16" s="108">
        <v>8029259</v>
      </c>
      <c r="CM16" s="108">
        <v>8733678</v>
      </c>
      <c r="CN16" s="6">
        <v>18438572</v>
      </c>
      <c r="CO16" s="6">
        <v>19358647</v>
      </c>
      <c r="CP16" s="6">
        <v>22622766</v>
      </c>
      <c r="CQ16" s="6">
        <v>23931722</v>
      </c>
      <c r="CR16" s="6">
        <v>26538704</v>
      </c>
      <c r="CS16" s="6">
        <v>29320038</v>
      </c>
      <c r="CT16" s="6">
        <v>32114369</v>
      </c>
      <c r="CU16" s="6">
        <v>32036374</v>
      </c>
      <c r="CV16" s="290">
        <v>52924942</v>
      </c>
      <c r="CW16" s="108">
        <v>58484171</v>
      </c>
      <c r="CX16" s="108">
        <v>69400651</v>
      </c>
      <c r="CY16" s="108">
        <v>80835128</v>
      </c>
      <c r="CZ16" s="108">
        <v>94590934</v>
      </c>
      <c r="DA16" s="108">
        <v>105277369</v>
      </c>
      <c r="DB16" s="108">
        <v>100964265</v>
      </c>
      <c r="DC16" s="108">
        <v>107516871</v>
      </c>
      <c r="DD16" s="108">
        <v>121387292</v>
      </c>
      <c r="DE16" s="108">
        <v>126423902</v>
      </c>
      <c r="DF16" s="6">
        <v>147495571</v>
      </c>
      <c r="DG16" s="6">
        <v>164198898</v>
      </c>
      <c r="DH16" s="6">
        <v>167629162</v>
      </c>
      <c r="DI16" s="6">
        <v>162797863</v>
      </c>
      <c r="DJ16" s="267">
        <v>3454167</v>
      </c>
      <c r="DK16" s="35">
        <v>4616095</v>
      </c>
      <c r="DL16" s="35">
        <v>6063004</v>
      </c>
      <c r="DM16" s="35">
        <v>7283187</v>
      </c>
      <c r="DN16" s="35">
        <v>8560187</v>
      </c>
      <c r="DO16" s="35"/>
      <c r="DP16" s="22">
        <v>8462946</v>
      </c>
      <c r="DQ16" s="22">
        <v>9031443</v>
      </c>
      <c r="DR16" s="22">
        <v>9252731</v>
      </c>
      <c r="DS16" s="6">
        <v>25222083</v>
      </c>
      <c r="DT16" s="6">
        <v>27623408</v>
      </c>
      <c r="DU16" s="6">
        <v>28417637</v>
      </c>
      <c r="DV16" s="6">
        <v>28505372</v>
      </c>
      <c r="DW16" s="289">
        <v>21390645</v>
      </c>
      <c r="DX16" s="108">
        <v>25751587</v>
      </c>
      <c r="DY16" s="108">
        <v>28993079</v>
      </c>
      <c r="DZ16" s="108">
        <v>33574095</v>
      </c>
      <c r="EA16" s="108">
        <v>36352831</v>
      </c>
      <c r="EB16" s="108">
        <v>38430108</v>
      </c>
      <c r="EC16" s="108">
        <v>42061153</v>
      </c>
      <c r="ED16" s="108">
        <v>47174207</v>
      </c>
      <c r="EE16" s="17">
        <v>49358931</v>
      </c>
      <c r="EF16" s="6">
        <v>72360946</v>
      </c>
      <c r="EG16" s="6">
        <v>78589079</v>
      </c>
      <c r="EH16" s="6">
        <v>76274175</v>
      </c>
      <c r="EI16" s="6">
        <v>76245647</v>
      </c>
      <c r="EJ16" s="289">
        <v>19260394</v>
      </c>
      <c r="EK16" s="108">
        <v>22667182</v>
      </c>
      <c r="EL16" s="108">
        <v>25775478</v>
      </c>
      <c r="EM16" s="108">
        <v>31216356</v>
      </c>
      <c r="EN16" s="108">
        <v>35009834</v>
      </c>
      <c r="EO16" s="108">
        <v>36020264</v>
      </c>
      <c r="EP16" s="108">
        <v>28997826</v>
      </c>
      <c r="EQ16" s="108">
        <v>35303752</v>
      </c>
      <c r="ER16" s="108">
        <v>36327047</v>
      </c>
      <c r="ES16" s="6">
        <v>12124913</v>
      </c>
      <c r="ET16" s="721">
        <v>18378010</v>
      </c>
      <c r="EU16" s="6">
        <v>19539951</v>
      </c>
      <c r="EV16" s="6">
        <v>19945646</v>
      </c>
      <c r="EW16" s="289">
        <v>14378965</v>
      </c>
      <c r="EX16" s="108">
        <v>16365787</v>
      </c>
      <c r="EY16" s="108">
        <v>20003567</v>
      </c>
      <c r="EZ16" s="108">
        <v>22517296</v>
      </c>
      <c r="FA16" s="108">
        <v>25354517</v>
      </c>
      <c r="FB16" s="108">
        <v>26513893</v>
      </c>
      <c r="FC16" s="108">
        <v>27994946</v>
      </c>
      <c r="FD16" s="108">
        <v>29877890</v>
      </c>
      <c r="FE16" s="108">
        <v>31485193</v>
      </c>
      <c r="FF16" s="6">
        <v>37787629</v>
      </c>
      <c r="FG16" s="721">
        <v>39608401</v>
      </c>
      <c r="FH16" s="6">
        <v>43397399</v>
      </c>
      <c r="FI16" s="6">
        <v>38101198</v>
      </c>
      <c r="FJ16" s="268" t="s">
        <v>43</v>
      </c>
      <c r="FK16" s="35" t="s">
        <v>43</v>
      </c>
      <c r="FL16" s="35" t="s">
        <v>43</v>
      </c>
      <c r="FM16" s="35" t="s">
        <v>43</v>
      </c>
      <c r="FN16" s="35" t="s">
        <v>43</v>
      </c>
      <c r="FO16" s="35" t="s">
        <v>43</v>
      </c>
      <c r="FP16" s="35" t="s">
        <v>43</v>
      </c>
      <c r="FQ16" s="35" t="s">
        <v>43</v>
      </c>
      <c r="FR16" s="35" t="s">
        <v>43</v>
      </c>
      <c r="FS16" s="35">
        <v>26919221</v>
      </c>
      <c r="FT16" s="6">
        <v>26642589</v>
      </c>
      <c r="FU16" s="6">
        <v>28675466</v>
      </c>
      <c r="FV16" s="6">
        <v>28525664</v>
      </c>
      <c r="FW16" s="6">
        <v>27939993</v>
      </c>
      <c r="FX16" s="267" t="s">
        <v>43</v>
      </c>
      <c r="FY16" s="35" t="s">
        <v>43</v>
      </c>
      <c r="FZ16" s="35" t="s">
        <v>43</v>
      </c>
      <c r="GA16" s="35" t="s">
        <v>43</v>
      </c>
      <c r="GB16" s="35" t="s">
        <v>43</v>
      </c>
      <c r="GC16" s="35" t="s">
        <v>43</v>
      </c>
      <c r="GD16" s="35" t="s">
        <v>43</v>
      </c>
      <c r="GE16" s="35" t="s">
        <v>43</v>
      </c>
      <c r="GF16" s="35">
        <v>8288797</v>
      </c>
      <c r="GG16" s="6">
        <v>5622900</v>
      </c>
      <c r="GH16" s="6">
        <v>6472590</v>
      </c>
      <c r="GI16" s="6">
        <v>6587138</v>
      </c>
      <c r="GJ16" s="6">
        <v>5188222</v>
      </c>
      <c r="GK16" s="267" t="s">
        <v>43</v>
      </c>
      <c r="GL16" s="35" t="s">
        <v>43</v>
      </c>
      <c r="GM16" s="35" t="s">
        <v>43</v>
      </c>
      <c r="GN16" s="35" t="s">
        <v>43</v>
      </c>
      <c r="GO16" s="35" t="s">
        <v>43</v>
      </c>
      <c r="GP16" s="35" t="s">
        <v>43</v>
      </c>
      <c r="GQ16" s="35" t="s">
        <v>43</v>
      </c>
      <c r="GR16" s="35" t="s">
        <v>43</v>
      </c>
      <c r="GS16" s="6">
        <v>18630424</v>
      </c>
      <c r="GT16" s="6">
        <v>21019689</v>
      </c>
      <c r="GU16" s="6">
        <v>22202876</v>
      </c>
      <c r="GV16" s="6">
        <v>21938526</v>
      </c>
      <c r="GW16" s="6">
        <v>22751771</v>
      </c>
    </row>
    <row r="17" spans="1:205" s="2" customFormat="1">
      <c r="A17" s="262" t="s">
        <v>10</v>
      </c>
      <c r="B17" s="330">
        <v>254753944.07087302</v>
      </c>
      <c r="C17" s="108">
        <v>338039460</v>
      </c>
      <c r="D17" s="17">
        <v>388587863</v>
      </c>
      <c r="E17" s="17">
        <v>497191508</v>
      </c>
      <c r="F17" s="6">
        <v>678791503</v>
      </c>
      <c r="G17" s="6">
        <v>777778962</v>
      </c>
      <c r="H17" s="6">
        <v>844272472</v>
      </c>
      <c r="I17" s="6">
        <v>851567006</v>
      </c>
      <c r="J17" s="6">
        <v>1027558905</v>
      </c>
      <c r="K17" s="6">
        <v>1128006883.6564732</v>
      </c>
      <c r="L17" s="6">
        <v>1223753819</v>
      </c>
      <c r="M17" s="6">
        <v>1310806287.146502</v>
      </c>
      <c r="N17" s="6">
        <v>1374451798</v>
      </c>
      <c r="O17" s="6">
        <v>1374451798</v>
      </c>
      <c r="P17" s="289">
        <v>131782753.11830083</v>
      </c>
      <c r="Q17" s="108">
        <v>186188066</v>
      </c>
      <c r="R17" s="108">
        <v>222107740</v>
      </c>
      <c r="S17" s="17">
        <v>273581136</v>
      </c>
      <c r="T17" s="6">
        <v>380650560</v>
      </c>
      <c r="U17" s="6">
        <v>440357736</v>
      </c>
      <c r="V17" s="6">
        <v>473108599</v>
      </c>
      <c r="W17" s="6">
        <v>480403133</v>
      </c>
      <c r="X17" s="6">
        <v>576623574</v>
      </c>
      <c r="Y17" s="6">
        <v>632710058</v>
      </c>
      <c r="Z17" s="6">
        <v>695502411</v>
      </c>
      <c r="AA17" s="6">
        <v>739816910.59438443</v>
      </c>
      <c r="AB17" s="6">
        <v>790372710</v>
      </c>
      <c r="AC17" s="6">
        <v>790372710</v>
      </c>
      <c r="AD17" s="25" t="s">
        <v>16</v>
      </c>
      <c r="AE17" s="22" t="s">
        <v>16</v>
      </c>
      <c r="AF17" s="22" t="s">
        <v>16</v>
      </c>
      <c r="AG17" s="22" t="s">
        <v>16</v>
      </c>
      <c r="AH17" s="22" t="s">
        <v>16</v>
      </c>
      <c r="AI17" s="22" t="s">
        <v>16</v>
      </c>
      <c r="AJ17" s="22" t="s">
        <v>16</v>
      </c>
      <c r="AK17" s="22" t="s">
        <v>16</v>
      </c>
      <c r="AL17" s="22" t="s">
        <v>16</v>
      </c>
      <c r="AM17" s="22" t="s">
        <v>16</v>
      </c>
      <c r="AN17" s="22" t="s">
        <v>16</v>
      </c>
      <c r="AO17" s="22" t="s">
        <v>16</v>
      </c>
      <c r="AP17" s="22" t="s">
        <v>16</v>
      </c>
      <c r="AQ17" s="22" t="s">
        <v>16</v>
      </c>
      <c r="AR17" s="331">
        <v>15242215.586364906</v>
      </c>
      <c r="AS17" s="108">
        <v>19067588</v>
      </c>
      <c r="AT17" s="108">
        <v>21400000</v>
      </c>
      <c r="AU17" s="17">
        <v>35854524</v>
      </c>
      <c r="AV17" s="17">
        <v>121440628</v>
      </c>
      <c r="AW17" s="17">
        <v>134057824</v>
      </c>
      <c r="AX17" s="6">
        <v>144993494</v>
      </c>
      <c r="AY17" s="6">
        <v>144993494</v>
      </c>
      <c r="AZ17" s="6">
        <v>170689869</v>
      </c>
      <c r="BA17" s="6">
        <v>186278925.65647319</v>
      </c>
      <c r="BB17" s="6">
        <v>199881398</v>
      </c>
      <c r="BC17" s="6">
        <v>212565191.16816461</v>
      </c>
      <c r="BD17" s="6">
        <v>272092025</v>
      </c>
      <c r="BE17" s="6">
        <v>272092025</v>
      </c>
      <c r="BF17" s="289">
        <v>49235919.12422771</v>
      </c>
      <c r="BG17" s="108">
        <v>62728141</v>
      </c>
      <c r="BH17" s="108">
        <v>68882188</v>
      </c>
      <c r="BI17" s="17">
        <v>92223300</v>
      </c>
      <c r="BJ17" s="17">
        <v>21429160</v>
      </c>
      <c r="BK17" s="17">
        <v>25655408</v>
      </c>
      <c r="BL17" s="6">
        <v>28039428</v>
      </c>
      <c r="BM17" s="6">
        <v>28039428</v>
      </c>
      <c r="BN17" s="6">
        <v>34076564</v>
      </c>
      <c r="BO17" s="6">
        <v>37953448</v>
      </c>
      <c r="BP17" s="6">
        <v>42355789</v>
      </c>
      <c r="BQ17" s="6">
        <v>44738572.123096488</v>
      </c>
      <c r="BR17" s="22" t="s">
        <v>16</v>
      </c>
      <c r="BS17" s="22" t="s">
        <v>16</v>
      </c>
      <c r="BT17" s="289">
        <v>27881520.337001786</v>
      </c>
      <c r="BU17" s="108">
        <v>34727977</v>
      </c>
      <c r="BV17" s="108">
        <v>39462496</v>
      </c>
      <c r="BW17" s="17">
        <v>46116739</v>
      </c>
      <c r="BX17" s="17">
        <v>59958297</v>
      </c>
      <c r="BY17" s="17">
        <v>131801688</v>
      </c>
      <c r="BZ17" s="6">
        <v>146303925</v>
      </c>
      <c r="CA17" s="6">
        <v>146303925</v>
      </c>
      <c r="CB17" s="6">
        <v>153010771</v>
      </c>
      <c r="CC17" s="6">
        <v>166223321</v>
      </c>
      <c r="CD17" s="6">
        <v>177639267</v>
      </c>
      <c r="CE17" s="6">
        <v>192048801.11178491</v>
      </c>
      <c r="CF17" s="6">
        <v>189897736</v>
      </c>
      <c r="CG17" s="6">
        <v>189897736</v>
      </c>
      <c r="CH17" s="289">
        <v>30541803.459734719</v>
      </c>
      <c r="CI17" s="108">
        <v>35327688</v>
      </c>
      <c r="CJ17" s="108">
        <v>40200544</v>
      </c>
      <c r="CK17" s="17">
        <v>49415809</v>
      </c>
      <c r="CL17" s="17">
        <v>95312858</v>
      </c>
      <c r="CM17" s="17">
        <v>45906306</v>
      </c>
      <c r="CN17" s="6">
        <v>51827026</v>
      </c>
      <c r="CO17" s="6">
        <v>51827026</v>
      </c>
      <c r="CP17" s="6">
        <v>93158127</v>
      </c>
      <c r="CQ17" s="6">
        <v>104841131</v>
      </c>
      <c r="CR17" s="6">
        <v>108374954</v>
      </c>
      <c r="CS17" s="6">
        <v>121636812.14907162</v>
      </c>
      <c r="CT17" s="6">
        <v>122089327</v>
      </c>
      <c r="CU17" s="6">
        <v>122089327</v>
      </c>
      <c r="CV17" s="290">
        <v>73900738</v>
      </c>
      <c r="CW17" s="108">
        <v>133717884</v>
      </c>
      <c r="CX17" s="108">
        <v>148661687</v>
      </c>
      <c r="CY17" s="17">
        <v>207616953</v>
      </c>
      <c r="CZ17" s="17">
        <v>206330160</v>
      </c>
      <c r="DA17" s="17">
        <v>228269553</v>
      </c>
      <c r="DB17" s="17">
        <v>244202803</v>
      </c>
      <c r="DC17" s="17">
        <v>261229178</v>
      </c>
      <c r="DD17" s="17">
        <v>311420688</v>
      </c>
      <c r="DE17" s="17">
        <v>375759862</v>
      </c>
      <c r="DF17" s="6">
        <v>337827305</v>
      </c>
      <c r="DG17" s="6">
        <v>377591793.01639074</v>
      </c>
      <c r="DH17" s="6">
        <v>397223199</v>
      </c>
      <c r="DI17" s="6">
        <v>397223199</v>
      </c>
      <c r="DJ17" s="25" t="s">
        <v>16</v>
      </c>
      <c r="DK17" s="22" t="s">
        <v>16</v>
      </c>
      <c r="DL17" s="22" t="s">
        <v>16</v>
      </c>
      <c r="DM17" s="16">
        <v>4504807</v>
      </c>
      <c r="DN17" s="16">
        <v>5653010</v>
      </c>
      <c r="DO17" s="16">
        <v>6967769</v>
      </c>
      <c r="DP17" s="16">
        <v>6967769</v>
      </c>
      <c r="DQ17" s="22" t="s">
        <v>16</v>
      </c>
      <c r="DR17" s="22" t="s">
        <v>16</v>
      </c>
      <c r="DS17" s="22" t="s">
        <v>16</v>
      </c>
      <c r="DT17" s="22" t="s">
        <v>16</v>
      </c>
      <c r="DU17" s="22" t="s">
        <v>16</v>
      </c>
      <c r="DV17" s="22" t="s">
        <v>16</v>
      </c>
      <c r="DW17" s="289">
        <v>58813596</v>
      </c>
      <c r="DX17" s="108">
        <v>65867769</v>
      </c>
      <c r="DY17" s="17">
        <v>92955605</v>
      </c>
      <c r="DZ17" s="17">
        <v>92409600</v>
      </c>
      <c r="EA17" s="17">
        <v>97872581</v>
      </c>
      <c r="EB17" s="17">
        <v>105710897</v>
      </c>
      <c r="EC17" s="17">
        <v>123153408</v>
      </c>
      <c r="ED17" s="108">
        <v>144027548</v>
      </c>
      <c r="EE17" s="17">
        <v>170535134</v>
      </c>
      <c r="EF17" s="6">
        <v>195284096</v>
      </c>
      <c r="EG17" s="721">
        <v>259008956</v>
      </c>
      <c r="EH17" s="6">
        <v>279938774</v>
      </c>
      <c r="EI17" s="6">
        <v>279938774</v>
      </c>
      <c r="EJ17" s="289">
        <v>51558484</v>
      </c>
      <c r="EK17" s="108">
        <v>56743981</v>
      </c>
      <c r="EL17" s="17">
        <v>85737776</v>
      </c>
      <c r="EM17" s="17">
        <v>82696729</v>
      </c>
      <c r="EN17" s="17">
        <v>95267089</v>
      </c>
      <c r="EO17" s="17">
        <v>98666888</v>
      </c>
      <c r="EP17" s="17">
        <v>107214291</v>
      </c>
      <c r="EQ17" s="17">
        <v>137086909</v>
      </c>
      <c r="ER17" s="17">
        <v>169719943</v>
      </c>
      <c r="ES17" s="6">
        <v>107098480</v>
      </c>
      <c r="ET17" s="721">
        <v>79654508</v>
      </c>
      <c r="EU17" s="6">
        <v>76452156</v>
      </c>
      <c r="EV17" s="6">
        <v>76452156</v>
      </c>
      <c r="EW17" s="289">
        <v>23345804</v>
      </c>
      <c r="EX17" s="108">
        <v>26049937</v>
      </c>
      <c r="EY17" s="17">
        <v>28923572</v>
      </c>
      <c r="EZ17" s="17">
        <v>26719024</v>
      </c>
      <c r="FA17" s="17">
        <v>29476873</v>
      </c>
      <c r="FB17" s="17">
        <v>32857249</v>
      </c>
      <c r="FC17" s="17">
        <v>23893710</v>
      </c>
      <c r="FD17" s="17">
        <v>30306231</v>
      </c>
      <c r="FE17" s="108">
        <v>35504785</v>
      </c>
      <c r="FF17" s="6">
        <v>35444729</v>
      </c>
      <c r="FG17" s="6">
        <v>38928329.016390763</v>
      </c>
      <c r="FH17" s="6">
        <v>40832269</v>
      </c>
      <c r="FI17" s="6">
        <v>40832269</v>
      </c>
      <c r="FJ17" s="268" t="s">
        <v>16</v>
      </c>
      <c r="FK17" s="35" t="s">
        <v>16</v>
      </c>
      <c r="FL17" s="35" t="s">
        <v>16</v>
      </c>
      <c r="FM17" s="35" t="s">
        <v>16</v>
      </c>
      <c r="FN17" s="35" t="s">
        <v>16</v>
      </c>
      <c r="FO17" s="35" t="s">
        <v>16</v>
      </c>
      <c r="FP17" s="35" t="s">
        <v>16</v>
      </c>
      <c r="FQ17" s="35" t="s">
        <v>16</v>
      </c>
      <c r="FR17" s="35" t="s">
        <v>16</v>
      </c>
      <c r="FS17" s="35" t="s">
        <v>16</v>
      </c>
      <c r="FT17" s="35" t="s">
        <v>16</v>
      </c>
      <c r="FU17" s="35" t="s">
        <v>16</v>
      </c>
      <c r="FV17" s="35" t="s">
        <v>16</v>
      </c>
      <c r="FW17" s="35" t="s">
        <v>16</v>
      </c>
      <c r="FX17" s="267" t="s">
        <v>16</v>
      </c>
      <c r="FY17" s="35" t="s">
        <v>16</v>
      </c>
      <c r="FZ17" s="35" t="s">
        <v>16</v>
      </c>
      <c r="GA17" s="35" t="s">
        <v>16</v>
      </c>
      <c r="GB17" s="35" t="s">
        <v>16</v>
      </c>
      <c r="GC17" s="35" t="s">
        <v>16</v>
      </c>
      <c r="GD17" s="35" t="s">
        <v>16</v>
      </c>
      <c r="GE17" s="35" t="s">
        <v>16</v>
      </c>
      <c r="GF17" s="35" t="s">
        <v>16</v>
      </c>
      <c r="GG17" s="35" t="s">
        <v>16</v>
      </c>
      <c r="GH17" s="35" t="s">
        <v>16</v>
      </c>
      <c r="GI17" s="35" t="s">
        <v>16</v>
      </c>
      <c r="GJ17" s="35" t="s">
        <v>16</v>
      </c>
      <c r="GK17" s="267" t="s">
        <v>16</v>
      </c>
      <c r="GL17" s="35" t="s">
        <v>16</v>
      </c>
      <c r="GM17" s="35" t="s">
        <v>16</v>
      </c>
      <c r="GN17" s="35" t="s">
        <v>16</v>
      </c>
      <c r="GO17" s="35" t="s">
        <v>16</v>
      </c>
      <c r="GP17" s="35" t="s">
        <v>16</v>
      </c>
      <c r="GQ17" s="35" t="s">
        <v>16</v>
      </c>
      <c r="GR17" s="35" t="s">
        <v>16</v>
      </c>
      <c r="GS17" s="35" t="s">
        <v>16</v>
      </c>
      <c r="GT17" s="35" t="s">
        <v>16</v>
      </c>
      <c r="GU17" s="35" t="s">
        <v>16</v>
      </c>
      <c r="GV17" s="35" t="s">
        <v>16</v>
      </c>
      <c r="GW17" s="35" t="s">
        <v>16</v>
      </c>
    </row>
    <row r="18" spans="1:205" s="2" customFormat="1">
      <c r="A18" s="262" t="s">
        <v>11</v>
      </c>
      <c r="B18" s="330">
        <v>392980962.06658351</v>
      </c>
      <c r="C18" s="108">
        <v>466541625</v>
      </c>
      <c r="D18" s="108">
        <v>450458678</v>
      </c>
      <c r="E18" s="108">
        <v>494448293</v>
      </c>
      <c r="F18" s="6">
        <v>541279703</v>
      </c>
      <c r="G18" s="6">
        <v>595094130</v>
      </c>
      <c r="H18" s="6">
        <v>619137237</v>
      </c>
      <c r="I18" s="6">
        <v>661900129</v>
      </c>
      <c r="J18" s="6">
        <v>705600668</v>
      </c>
      <c r="K18" s="6">
        <v>771376422</v>
      </c>
      <c r="L18" s="6">
        <v>848092528</v>
      </c>
      <c r="M18" s="6">
        <v>941351447</v>
      </c>
      <c r="N18" s="6">
        <v>998622023</v>
      </c>
      <c r="O18" s="6">
        <v>1035626732</v>
      </c>
      <c r="P18" s="289">
        <v>120756179.44143847</v>
      </c>
      <c r="Q18" s="337">
        <v>137351808</v>
      </c>
      <c r="R18" s="108">
        <v>124131176</v>
      </c>
      <c r="S18" s="108">
        <v>132082472</v>
      </c>
      <c r="T18" s="6">
        <v>141353154</v>
      </c>
      <c r="U18" s="6">
        <v>158888972</v>
      </c>
      <c r="V18" s="6">
        <v>165697600</v>
      </c>
      <c r="W18" s="6">
        <v>176406500</v>
      </c>
      <c r="X18" s="6">
        <v>297033948</v>
      </c>
      <c r="Y18" s="6">
        <v>323963948</v>
      </c>
      <c r="Z18" s="6">
        <v>350737648</v>
      </c>
      <c r="AA18" s="6">
        <v>390262867</v>
      </c>
      <c r="AB18" s="6">
        <v>416649205</v>
      </c>
      <c r="AC18" s="6">
        <v>432939200</v>
      </c>
      <c r="AD18" s="289">
        <v>67428281.167324647</v>
      </c>
      <c r="AE18" s="337">
        <v>79148400</v>
      </c>
      <c r="AF18" s="108">
        <v>72219367</v>
      </c>
      <c r="AG18" s="108">
        <v>81606095</v>
      </c>
      <c r="AH18" s="6">
        <v>89999492</v>
      </c>
      <c r="AI18" s="6">
        <v>96663407</v>
      </c>
      <c r="AJ18" s="6">
        <v>98206820</v>
      </c>
      <c r="AK18" s="6">
        <v>102021731</v>
      </c>
      <c r="AL18" s="22" t="s">
        <v>16</v>
      </c>
      <c r="AM18" s="22" t="s">
        <v>16</v>
      </c>
      <c r="AN18" s="22">
        <v>58755000</v>
      </c>
      <c r="AO18" s="723">
        <v>1576000</v>
      </c>
      <c r="AP18" s="22">
        <v>65496600</v>
      </c>
      <c r="AQ18" s="22">
        <v>69406700</v>
      </c>
      <c r="AR18" s="331">
        <v>147222451.52383521</v>
      </c>
      <c r="AS18" s="108">
        <v>179575431</v>
      </c>
      <c r="AT18" s="108">
        <v>184534106</v>
      </c>
      <c r="AU18" s="108">
        <v>204154526</v>
      </c>
      <c r="AV18" s="108">
        <v>224238625</v>
      </c>
      <c r="AW18" s="108">
        <v>244107609</v>
      </c>
      <c r="AX18" s="6">
        <v>251112725</v>
      </c>
      <c r="AY18" s="6">
        <v>269674635</v>
      </c>
      <c r="AZ18" s="6">
        <v>332622157</v>
      </c>
      <c r="BA18" s="6">
        <v>408070474</v>
      </c>
      <c r="BB18" s="6">
        <v>395141880</v>
      </c>
      <c r="BC18" s="6">
        <v>437743080</v>
      </c>
      <c r="BD18" s="6">
        <v>466473363</v>
      </c>
      <c r="BE18" s="6">
        <v>480414332</v>
      </c>
      <c r="BF18" s="289">
        <v>40124483.459924802</v>
      </c>
      <c r="BG18" s="108">
        <v>49483300</v>
      </c>
      <c r="BH18" s="108">
        <v>49803872</v>
      </c>
      <c r="BI18" s="108">
        <v>55361000</v>
      </c>
      <c r="BJ18" s="108">
        <v>61821660</v>
      </c>
      <c r="BK18" s="108">
        <v>68588040</v>
      </c>
      <c r="BL18" s="6">
        <v>74713500</v>
      </c>
      <c r="BM18" s="6">
        <v>82222700</v>
      </c>
      <c r="BN18" s="6">
        <v>41586000</v>
      </c>
      <c r="BO18" s="22" t="s">
        <v>16</v>
      </c>
      <c r="BP18" s="22" t="s">
        <v>16</v>
      </c>
      <c r="BQ18" s="22" t="s">
        <v>16</v>
      </c>
      <c r="BR18" s="22" t="s">
        <v>16</v>
      </c>
      <c r="BS18" s="22" t="s">
        <v>16</v>
      </c>
      <c r="BT18" s="289">
        <v>17509928.79827597</v>
      </c>
      <c r="BU18" s="108">
        <v>20982686</v>
      </c>
      <c r="BV18" s="108">
        <v>19770157</v>
      </c>
      <c r="BW18" s="108">
        <v>21244200</v>
      </c>
      <c r="BX18" s="108">
        <v>23866772</v>
      </c>
      <c r="BY18" s="108">
        <v>26846102</v>
      </c>
      <c r="BZ18" s="6">
        <v>29406592</v>
      </c>
      <c r="CA18" s="6">
        <v>31574563</v>
      </c>
      <c r="CB18" s="6">
        <v>34358563</v>
      </c>
      <c r="CC18" s="6">
        <v>39342000</v>
      </c>
      <c r="CD18" s="6">
        <v>43458000</v>
      </c>
      <c r="CE18" s="6">
        <v>47601500</v>
      </c>
      <c r="CF18" s="6">
        <v>50002855</v>
      </c>
      <c r="CG18" s="6">
        <v>52866500</v>
      </c>
      <c r="CH18" s="267" t="s">
        <v>16</v>
      </c>
      <c r="CI18" s="35" t="s">
        <v>16</v>
      </c>
      <c r="CJ18" s="35" t="s">
        <v>16</v>
      </c>
      <c r="CK18" s="35" t="s">
        <v>16</v>
      </c>
      <c r="CL18" s="35" t="s">
        <v>16</v>
      </c>
      <c r="CM18" s="35" t="s">
        <v>16</v>
      </c>
      <c r="CN18" s="22" t="s">
        <v>16</v>
      </c>
      <c r="CO18" s="22" t="s">
        <v>16</v>
      </c>
      <c r="CP18" s="22" t="s">
        <v>16</v>
      </c>
      <c r="CQ18" s="22" t="s">
        <v>16</v>
      </c>
      <c r="CR18" s="22" t="s">
        <v>16</v>
      </c>
      <c r="CS18" s="22" t="s">
        <v>16</v>
      </c>
      <c r="CT18" s="22"/>
      <c r="CU18" s="22"/>
      <c r="CV18" s="290">
        <v>88301103.31743902</v>
      </c>
      <c r="CW18" s="108">
        <v>104308300</v>
      </c>
      <c r="CX18" s="108">
        <v>107545961</v>
      </c>
      <c r="CY18" s="108">
        <v>126272666</v>
      </c>
      <c r="CZ18" s="108">
        <v>137296700</v>
      </c>
      <c r="DA18" s="108">
        <v>147753462</v>
      </c>
      <c r="DB18" s="108">
        <v>156977321</v>
      </c>
      <c r="DC18" s="108">
        <v>166746960</v>
      </c>
      <c r="DD18" s="108">
        <v>181867205</v>
      </c>
      <c r="DE18" s="108">
        <v>218982075</v>
      </c>
      <c r="DF18" s="6">
        <v>252029920</v>
      </c>
      <c r="DG18" s="6">
        <v>269232750</v>
      </c>
      <c r="DH18" s="6">
        <v>267690500</v>
      </c>
      <c r="DI18" s="6">
        <v>266097480</v>
      </c>
      <c r="DJ18" s="25" t="s">
        <v>16</v>
      </c>
      <c r="DK18" s="22" t="s">
        <v>16</v>
      </c>
      <c r="DL18" s="22" t="s">
        <v>16</v>
      </c>
      <c r="DM18" s="22" t="s">
        <v>16</v>
      </c>
      <c r="DN18" s="22" t="s">
        <v>16</v>
      </c>
      <c r="DO18" s="22" t="s">
        <v>16</v>
      </c>
      <c r="DP18" s="22" t="s">
        <v>16</v>
      </c>
      <c r="DQ18" s="22" t="s">
        <v>16</v>
      </c>
      <c r="DR18" s="22" t="s">
        <v>16</v>
      </c>
      <c r="DS18" s="22" t="s">
        <v>16</v>
      </c>
      <c r="DT18" s="22" t="s">
        <v>16</v>
      </c>
      <c r="DU18" s="22" t="s">
        <v>16</v>
      </c>
      <c r="DV18" s="22" t="s">
        <v>16</v>
      </c>
      <c r="DW18" s="289">
        <v>41474500</v>
      </c>
      <c r="DX18" s="108">
        <v>42243941</v>
      </c>
      <c r="DY18" s="108">
        <v>49039600</v>
      </c>
      <c r="DZ18" s="108">
        <v>53562500</v>
      </c>
      <c r="EA18" s="108">
        <v>57309000</v>
      </c>
      <c r="EB18" s="108">
        <v>61180400</v>
      </c>
      <c r="EC18" s="108">
        <v>64960800</v>
      </c>
      <c r="ED18" s="108">
        <v>68733640</v>
      </c>
      <c r="EE18" s="108">
        <v>82475500</v>
      </c>
      <c r="EF18" s="6">
        <v>138806520</v>
      </c>
      <c r="EG18" s="6">
        <v>150926250</v>
      </c>
      <c r="EH18" s="6">
        <v>150798800</v>
      </c>
      <c r="EI18" s="6">
        <v>150225800</v>
      </c>
      <c r="EJ18" s="289">
        <v>59701100</v>
      </c>
      <c r="EK18" s="108">
        <v>61990348</v>
      </c>
      <c r="EL18" s="108">
        <v>73039466</v>
      </c>
      <c r="EM18" s="108">
        <v>79248000</v>
      </c>
      <c r="EN18" s="108">
        <v>85866562</v>
      </c>
      <c r="EO18" s="108">
        <v>90771621</v>
      </c>
      <c r="EP18" s="108">
        <v>96625560</v>
      </c>
      <c r="EQ18" s="108">
        <v>107488865</v>
      </c>
      <c r="ER18" s="108">
        <v>129282875</v>
      </c>
      <c r="ES18" s="6">
        <v>113223400</v>
      </c>
      <c r="ET18" s="6">
        <v>118306500</v>
      </c>
      <c r="EU18" s="6">
        <v>116891700</v>
      </c>
      <c r="EV18" s="6">
        <v>115871680</v>
      </c>
      <c r="EW18" s="289">
        <v>3132700</v>
      </c>
      <c r="EX18" s="108">
        <v>3311672</v>
      </c>
      <c r="EY18" s="108">
        <v>4193600</v>
      </c>
      <c r="EZ18" s="108">
        <v>4486200</v>
      </c>
      <c r="FA18" s="108">
        <v>4577900</v>
      </c>
      <c r="FB18" s="108">
        <v>5025300</v>
      </c>
      <c r="FC18" s="108">
        <v>5160600</v>
      </c>
      <c r="FD18" s="108">
        <v>5644700</v>
      </c>
      <c r="FE18" s="17">
        <v>7223700</v>
      </c>
      <c r="FF18" s="22" t="s">
        <v>16</v>
      </c>
      <c r="FG18" s="22" t="s">
        <v>16</v>
      </c>
      <c r="FH18" s="22" t="s">
        <v>16</v>
      </c>
      <c r="FI18" s="22" t="s">
        <v>16</v>
      </c>
      <c r="FJ18" s="290">
        <v>8238580</v>
      </c>
      <c r="FK18" s="108">
        <v>9659400</v>
      </c>
      <c r="FL18" s="35">
        <v>10761658</v>
      </c>
      <c r="FM18" s="108">
        <v>11649800</v>
      </c>
      <c r="FN18" s="108">
        <v>12626500</v>
      </c>
      <c r="FO18" s="108">
        <v>13849900</v>
      </c>
      <c r="FP18" s="6">
        <v>16234100</v>
      </c>
      <c r="FQ18" s="6">
        <v>17708400</v>
      </c>
      <c r="FR18" s="6">
        <v>19711570</v>
      </c>
      <c r="FS18" s="6">
        <v>22134578.604621667</v>
      </c>
      <c r="FT18" s="6">
        <v>25112000</v>
      </c>
      <c r="FU18" s="6">
        <v>26862600</v>
      </c>
      <c r="FV18" s="6">
        <v>28534150</v>
      </c>
      <c r="FW18" s="6">
        <v>28790750</v>
      </c>
      <c r="FX18" s="267">
        <v>1117000</v>
      </c>
      <c r="FY18" s="35">
        <v>1133103</v>
      </c>
      <c r="FZ18" s="108">
        <v>1194100</v>
      </c>
      <c r="GA18" s="108"/>
      <c r="GB18" s="108"/>
      <c r="GC18" s="6"/>
      <c r="GD18" s="35" t="s">
        <v>16</v>
      </c>
      <c r="GE18" s="35" t="s">
        <v>16</v>
      </c>
      <c r="GF18" s="35" t="s">
        <v>16</v>
      </c>
      <c r="GG18" s="35" t="s">
        <v>16</v>
      </c>
      <c r="GH18" s="722">
        <v>2210100</v>
      </c>
      <c r="GI18" s="35">
        <v>2368000</v>
      </c>
      <c r="GJ18" s="35">
        <v>2676000</v>
      </c>
      <c r="GK18" s="289">
        <v>8542400</v>
      </c>
      <c r="GL18" s="35">
        <v>9628555</v>
      </c>
      <c r="GM18" s="108">
        <v>10455700</v>
      </c>
      <c r="GN18" s="108">
        <v>12626500</v>
      </c>
      <c r="GO18" s="108">
        <v>13849900</v>
      </c>
      <c r="GP18" s="6">
        <v>16234100</v>
      </c>
      <c r="GQ18" s="6">
        <v>17708400</v>
      </c>
      <c r="GR18" s="6">
        <v>19711570</v>
      </c>
      <c r="GS18" s="6">
        <v>22134578.604621667</v>
      </c>
      <c r="GT18" s="6">
        <v>25112000</v>
      </c>
      <c r="GU18" s="721">
        <v>24652500</v>
      </c>
      <c r="GV18" s="6">
        <v>26166150</v>
      </c>
      <c r="GW18" s="6">
        <v>26114750</v>
      </c>
    </row>
    <row r="19" spans="1:205" s="2" customFormat="1">
      <c r="A19" s="262" t="s">
        <v>12</v>
      </c>
      <c r="B19" s="289">
        <v>1203987000</v>
      </c>
      <c r="C19" s="108">
        <v>1379656149</v>
      </c>
      <c r="D19" s="108">
        <v>1416263798</v>
      </c>
      <c r="E19" s="108">
        <v>1622993385</v>
      </c>
      <c r="F19" s="6">
        <v>1988315629.4700003</v>
      </c>
      <c r="G19" s="6">
        <v>2394281718.9099998</v>
      </c>
      <c r="H19" s="6">
        <v>2594118630</v>
      </c>
      <c r="I19" s="6">
        <v>2838672995</v>
      </c>
      <c r="J19" s="6">
        <v>3174649293</v>
      </c>
      <c r="K19" s="6">
        <v>3425417474</v>
      </c>
      <c r="L19" s="6">
        <v>3816812746</v>
      </c>
      <c r="M19" s="6">
        <v>3937272717</v>
      </c>
      <c r="N19" s="6">
        <v>3235856947</v>
      </c>
      <c r="O19" s="6">
        <v>3317644379</v>
      </c>
      <c r="P19" s="289">
        <v>642416000</v>
      </c>
      <c r="Q19" s="337">
        <v>764753754</v>
      </c>
      <c r="R19" s="108">
        <v>734123628</v>
      </c>
      <c r="S19" s="108">
        <v>841193570</v>
      </c>
      <c r="T19" s="6">
        <v>1007701346.3000001</v>
      </c>
      <c r="U19" s="6">
        <v>1223352443.25</v>
      </c>
      <c r="V19" s="6">
        <v>1407529399</v>
      </c>
      <c r="W19" s="6">
        <v>1660230898</v>
      </c>
      <c r="X19" s="6">
        <v>1850164081</v>
      </c>
      <c r="Y19" s="6">
        <v>2022173826</v>
      </c>
      <c r="Z19" s="6">
        <v>2240901714</v>
      </c>
      <c r="AA19" s="6">
        <v>2263598506</v>
      </c>
      <c r="AB19" s="6">
        <v>1882329164</v>
      </c>
      <c r="AC19" s="6">
        <v>1928381384</v>
      </c>
      <c r="AD19" s="289">
        <v>114272000</v>
      </c>
      <c r="AE19" s="337">
        <v>143683752</v>
      </c>
      <c r="AF19" s="108">
        <v>146397039</v>
      </c>
      <c r="AG19" s="108">
        <v>170177650</v>
      </c>
      <c r="AH19" s="6">
        <v>213966113.02000001</v>
      </c>
      <c r="AI19" s="6">
        <v>253773225.43000001</v>
      </c>
      <c r="AJ19" s="6">
        <v>178229459</v>
      </c>
      <c r="AK19" s="22">
        <v>155157314</v>
      </c>
      <c r="AL19" s="22">
        <v>343162918</v>
      </c>
      <c r="AM19" s="22">
        <v>362778764</v>
      </c>
      <c r="AN19" s="6">
        <v>391169560</v>
      </c>
      <c r="AO19" s="6">
        <v>412329013</v>
      </c>
      <c r="AP19" s="6">
        <v>335296979</v>
      </c>
      <c r="AQ19" s="6">
        <v>304687957</v>
      </c>
      <c r="AR19" s="289">
        <v>385688000</v>
      </c>
      <c r="AS19" s="108">
        <v>427951458</v>
      </c>
      <c r="AT19" s="108">
        <v>484768143</v>
      </c>
      <c r="AU19" s="108">
        <v>550983313</v>
      </c>
      <c r="AV19" s="108">
        <v>692880628.01999998</v>
      </c>
      <c r="AW19" s="108">
        <v>831640111.34000003</v>
      </c>
      <c r="AX19" s="6">
        <v>912556627</v>
      </c>
      <c r="AY19" s="6">
        <v>919003847</v>
      </c>
      <c r="AZ19" s="6">
        <v>874511277</v>
      </c>
      <c r="BA19" s="6">
        <v>948286292</v>
      </c>
      <c r="BB19" s="6">
        <v>1096439746</v>
      </c>
      <c r="BC19" s="721">
        <v>1139746087</v>
      </c>
      <c r="BD19" s="6">
        <v>906181736</v>
      </c>
      <c r="BE19" s="6">
        <v>962385498</v>
      </c>
      <c r="BF19" s="289">
        <v>32247000</v>
      </c>
      <c r="BG19" s="108">
        <v>13902778</v>
      </c>
      <c r="BH19" s="108">
        <v>20262568</v>
      </c>
      <c r="BI19" s="108">
        <v>25028185</v>
      </c>
      <c r="BJ19" s="108">
        <v>30727955.879999999</v>
      </c>
      <c r="BK19" s="108">
        <v>33992014.659999996</v>
      </c>
      <c r="BL19" s="6">
        <v>40989615</v>
      </c>
      <c r="BM19" s="6">
        <v>44141760</v>
      </c>
      <c r="BN19" s="6">
        <v>48959188</v>
      </c>
      <c r="BO19" s="6">
        <v>31241681</v>
      </c>
      <c r="BP19" s="6">
        <v>21886791</v>
      </c>
      <c r="BQ19" s="721">
        <v>35550506</v>
      </c>
      <c r="BR19" s="6">
        <v>29396305</v>
      </c>
      <c r="BS19" s="6">
        <v>31398271</v>
      </c>
      <c r="BT19" s="289">
        <v>5141000</v>
      </c>
      <c r="BU19" s="108">
        <v>4756898</v>
      </c>
      <c r="BV19" s="108">
        <v>4647402</v>
      </c>
      <c r="BW19" s="108">
        <v>6014639</v>
      </c>
      <c r="BX19" s="108">
        <v>6878713.8699999992</v>
      </c>
      <c r="BY19" s="108">
        <v>42245484.229999997</v>
      </c>
      <c r="BZ19" s="6">
        <v>44608064</v>
      </c>
      <c r="CA19" s="6">
        <v>49614987</v>
      </c>
      <c r="CB19" s="6">
        <v>46023052</v>
      </c>
      <c r="CC19" s="6">
        <v>47686639</v>
      </c>
      <c r="CD19" s="6">
        <v>51382247</v>
      </c>
      <c r="CE19" s="721">
        <v>69923179</v>
      </c>
      <c r="CF19" s="6">
        <v>67412459</v>
      </c>
      <c r="CG19" s="6">
        <v>74787843</v>
      </c>
      <c r="CH19" s="289">
        <v>24223000</v>
      </c>
      <c r="CI19" s="108">
        <v>24607509</v>
      </c>
      <c r="CJ19" s="108">
        <v>26065018</v>
      </c>
      <c r="CK19" s="108">
        <v>29596028</v>
      </c>
      <c r="CL19" s="108">
        <v>36160872.380000003</v>
      </c>
      <c r="CM19" s="108">
        <v>9278440</v>
      </c>
      <c r="CN19" s="6">
        <v>10205466</v>
      </c>
      <c r="CO19" s="6">
        <v>10524189</v>
      </c>
      <c r="CP19" s="6">
        <v>11828777</v>
      </c>
      <c r="CQ19" s="6">
        <v>13250272</v>
      </c>
      <c r="CR19" s="6">
        <v>15032688</v>
      </c>
      <c r="CS19" s="6">
        <v>16125426</v>
      </c>
      <c r="CT19" s="6">
        <v>15240304</v>
      </c>
      <c r="CU19" s="6">
        <v>16003426</v>
      </c>
      <c r="CV19" s="290">
        <v>444796000</v>
      </c>
      <c r="CW19" s="108">
        <v>419164936</v>
      </c>
      <c r="CX19" s="108">
        <v>560214377</v>
      </c>
      <c r="CY19" s="108">
        <v>638819163</v>
      </c>
      <c r="CZ19" s="108">
        <v>740567542</v>
      </c>
      <c r="DA19" s="108">
        <v>810195593</v>
      </c>
      <c r="DB19" s="108">
        <v>852658741</v>
      </c>
      <c r="DC19" s="108">
        <v>918295078</v>
      </c>
      <c r="DD19" s="108">
        <v>982744213</v>
      </c>
      <c r="DE19" s="108">
        <v>1085445432</v>
      </c>
      <c r="DF19" s="6">
        <v>1286201067</v>
      </c>
      <c r="DG19" s="721">
        <v>1276532326</v>
      </c>
      <c r="DH19" s="6">
        <v>891243285</v>
      </c>
      <c r="DI19" s="6">
        <v>897435546</v>
      </c>
      <c r="DJ19" s="25" t="s">
        <v>16</v>
      </c>
      <c r="DK19" s="22" t="s">
        <v>16</v>
      </c>
      <c r="DL19" s="22" t="s">
        <v>16</v>
      </c>
      <c r="DM19" s="22" t="s">
        <v>16</v>
      </c>
      <c r="DN19" s="22" t="s">
        <v>16</v>
      </c>
      <c r="DO19" s="22" t="s">
        <v>16</v>
      </c>
      <c r="DP19" s="22" t="s">
        <v>16</v>
      </c>
      <c r="DQ19" s="22">
        <v>54141535</v>
      </c>
      <c r="DR19" s="22">
        <v>62200466</v>
      </c>
      <c r="DS19" s="6">
        <v>80026987</v>
      </c>
      <c r="DT19" s="6">
        <v>90676123</v>
      </c>
      <c r="DU19" s="6">
        <v>38186182</v>
      </c>
      <c r="DV19" s="6">
        <v>40087192</v>
      </c>
      <c r="DW19" s="289">
        <v>246642939</v>
      </c>
      <c r="DX19" s="108">
        <v>326127797</v>
      </c>
      <c r="DY19" s="108">
        <v>374954815</v>
      </c>
      <c r="DZ19" s="108">
        <v>437103846</v>
      </c>
      <c r="EA19" s="108">
        <v>472449586</v>
      </c>
      <c r="EB19" s="108">
        <v>511102320</v>
      </c>
      <c r="EC19" s="108">
        <v>545957376</v>
      </c>
      <c r="ED19" s="108">
        <v>548851158</v>
      </c>
      <c r="EE19" s="108">
        <v>615804697</v>
      </c>
      <c r="EF19" s="6">
        <v>753076677</v>
      </c>
      <c r="EG19" s="721">
        <v>823596865</v>
      </c>
      <c r="EH19" s="6">
        <v>516258012</v>
      </c>
      <c r="EI19" s="6">
        <v>513009663</v>
      </c>
      <c r="EJ19" s="289">
        <v>79696219</v>
      </c>
      <c r="EK19" s="108">
        <v>106597871</v>
      </c>
      <c r="EL19" s="108">
        <v>132036223</v>
      </c>
      <c r="EM19" s="108">
        <v>160355889</v>
      </c>
      <c r="EN19" s="108">
        <v>177663315</v>
      </c>
      <c r="EO19" s="108">
        <v>169290820</v>
      </c>
      <c r="EP19" s="108">
        <v>184767167</v>
      </c>
      <c r="EQ19" s="108">
        <v>179555276</v>
      </c>
      <c r="ER19" s="108">
        <v>185745955</v>
      </c>
      <c r="ES19" s="6">
        <v>200177020</v>
      </c>
      <c r="ET19" s="721">
        <v>223697411</v>
      </c>
      <c r="EU19" s="6">
        <v>199942986</v>
      </c>
      <c r="EV19" s="6">
        <v>200904939</v>
      </c>
      <c r="EW19" s="289">
        <v>19919606</v>
      </c>
      <c r="EX19" s="108">
        <v>29905062</v>
      </c>
      <c r="EY19" s="108">
        <v>26639718</v>
      </c>
      <c r="EZ19" s="108">
        <v>22489946</v>
      </c>
      <c r="FA19" s="108">
        <v>26162531</v>
      </c>
      <c r="FB19" s="108">
        <v>32903516</v>
      </c>
      <c r="FC19" s="108">
        <v>35659876</v>
      </c>
      <c r="FD19" s="108">
        <v>38225284</v>
      </c>
      <c r="FE19" s="108">
        <v>41428661</v>
      </c>
      <c r="FF19" s="6">
        <v>42326139</v>
      </c>
      <c r="FG19" s="721">
        <v>38718262</v>
      </c>
      <c r="FH19" s="6">
        <v>20675246</v>
      </c>
      <c r="FI19" s="6">
        <v>21007024</v>
      </c>
      <c r="FJ19" s="268" t="s">
        <v>16</v>
      </c>
      <c r="FK19" s="35" t="s">
        <v>16</v>
      </c>
      <c r="FL19" s="35" t="s">
        <v>16</v>
      </c>
      <c r="FM19" s="35" t="s">
        <v>16</v>
      </c>
      <c r="FN19" s="35" t="s">
        <v>16</v>
      </c>
      <c r="FO19" s="35" t="s">
        <v>16</v>
      </c>
      <c r="FP19" s="35" t="s">
        <v>16</v>
      </c>
      <c r="FQ19" s="35" t="s">
        <v>16</v>
      </c>
      <c r="FR19" s="35" t="s">
        <v>16</v>
      </c>
      <c r="FS19" s="35" t="s">
        <v>16</v>
      </c>
      <c r="FT19" s="35" t="s">
        <v>16</v>
      </c>
      <c r="FU19" s="35" t="s">
        <v>16</v>
      </c>
      <c r="FV19" s="35" t="s">
        <v>16</v>
      </c>
      <c r="FW19" s="35" t="s">
        <v>16</v>
      </c>
      <c r="FX19" s="267" t="s">
        <v>16</v>
      </c>
      <c r="FY19" s="35" t="s">
        <v>16</v>
      </c>
      <c r="FZ19" s="35" t="s">
        <v>16</v>
      </c>
      <c r="GA19" s="35" t="s">
        <v>16</v>
      </c>
      <c r="GB19" s="35" t="s">
        <v>16</v>
      </c>
      <c r="GC19" s="35" t="s">
        <v>16</v>
      </c>
      <c r="GD19" s="35" t="s">
        <v>16</v>
      </c>
      <c r="GE19" s="35" t="s">
        <v>16</v>
      </c>
      <c r="GF19" s="35" t="s">
        <v>16</v>
      </c>
      <c r="GG19" s="35" t="s">
        <v>16</v>
      </c>
      <c r="GH19" s="35" t="s">
        <v>16</v>
      </c>
      <c r="GI19" s="35" t="s">
        <v>16</v>
      </c>
      <c r="GJ19" s="35" t="s">
        <v>16</v>
      </c>
      <c r="GK19" s="267" t="s">
        <v>16</v>
      </c>
      <c r="GL19" s="35" t="s">
        <v>16</v>
      </c>
      <c r="GM19" s="35" t="s">
        <v>16</v>
      </c>
      <c r="GN19" s="35" t="s">
        <v>16</v>
      </c>
      <c r="GO19" s="35" t="s">
        <v>16</v>
      </c>
      <c r="GP19" s="35" t="s">
        <v>16</v>
      </c>
      <c r="GQ19" s="35" t="s">
        <v>16</v>
      </c>
      <c r="GR19" s="35" t="s">
        <v>16</v>
      </c>
      <c r="GS19" s="35" t="s">
        <v>16</v>
      </c>
      <c r="GT19" s="35" t="s">
        <v>16</v>
      </c>
      <c r="GU19" s="35" t="s">
        <v>16</v>
      </c>
      <c r="GV19" s="35" t="s">
        <v>16</v>
      </c>
      <c r="GW19" s="35" t="s">
        <v>16</v>
      </c>
    </row>
    <row r="20" spans="1:205" s="2" customFormat="1">
      <c r="A20" s="262" t="s">
        <v>13</v>
      </c>
      <c r="B20" s="289">
        <v>646466368</v>
      </c>
      <c r="C20" s="108">
        <v>674944958</v>
      </c>
      <c r="D20" s="108">
        <v>761030166</v>
      </c>
      <c r="E20" s="108">
        <v>920968756</v>
      </c>
      <c r="F20" s="6">
        <v>1021654080</v>
      </c>
      <c r="G20" s="6">
        <v>1095360301</v>
      </c>
      <c r="H20" s="6">
        <v>1251173468</v>
      </c>
      <c r="I20" s="6">
        <v>1298227569</v>
      </c>
      <c r="J20" s="6">
        <v>1413338848</v>
      </c>
      <c r="K20" s="6">
        <v>1516942154</v>
      </c>
      <c r="L20" s="6">
        <v>1665619495</v>
      </c>
      <c r="M20" s="6">
        <v>2003340286</v>
      </c>
      <c r="N20" s="6">
        <v>2096146119</v>
      </c>
      <c r="O20" s="6">
        <v>2131397087</v>
      </c>
      <c r="P20" s="289">
        <v>274750994</v>
      </c>
      <c r="Q20" s="337">
        <v>292738566</v>
      </c>
      <c r="R20" s="108">
        <v>320563029</v>
      </c>
      <c r="S20" s="108">
        <v>382843621</v>
      </c>
      <c r="T20" s="6">
        <v>409688094</v>
      </c>
      <c r="U20" s="6">
        <v>426782983</v>
      </c>
      <c r="V20" s="6">
        <v>491744425</v>
      </c>
      <c r="W20" s="6">
        <v>673008509</v>
      </c>
      <c r="X20" s="6">
        <v>828435287</v>
      </c>
      <c r="Y20" s="6">
        <v>891573887</v>
      </c>
      <c r="Z20" s="6">
        <v>973836736</v>
      </c>
      <c r="AA20" s="6">
        <v>1153062373</v>
      </c>
      <c r="AB20" s="6">
        <v>1247730767</v>
      </c>
      <c r="AC20" s="6">
        <v>1245756116</v>
      </c>
      <c r="AD20" s="289">
        <v>233662795</v>
      </c>
      <c r="AE20" s="337">
        <v>239441741</v>
      </c>
      <c r="AF20" s="108">
        <v>278236207</v>
      </c>
      <c r="AG20" s="108">
        <v>333649800</v>
      </c>
      <c r="AH20" s="6">
        <v>384541356</v>
      </c>
      <c r="AI20" s="6">
        <v>418229584</v>
      </c>
      <c r="AJ20" s="6">
        <v>483951295</v>
      </c>
      <c r="AK20" s="22">
        <v>324458649</v>
      </c>
      <c r="AL20" s="22">
        <v>265658350</v>
      </c>
      <c r="AM20" s="22">
        <v>288378300</v>
      </c>
      <c r="AN20" s="6">
        <v>320889380</v>
      </c>
      <c r="AO20" s="6">
        <v>434066080</v>
      </c>
      <c r="AP20" s="6">
        <v>425910382</v>
      </c>
      <c r="AQ20" s="6">
        <v>429781686</v>
      </c>
      <c r="AR20" s="289">
        <v>68965227</v>
      </c>
      <c r="AS20" s="108">
        <v>71699933</v>
      </c>
      <c r="AT20" s="108">
        <v>80606394</v>
      </c>
      <c r="AU20" s="108">
        <v>104249662</v>
      </c>
      <c r="AV20" s="108">
        <v>113130270</v>
      </c>
      <c r="AW20" s="108">
        <v>133620134</v>
      </c>
      <c r="AX20" s="6">
        <v>151529011</v>
      </c>
      <c r="AY20" s="6">
        <v>166096259</v>
      </c>
      <c r="AZ20" s="6">
        <v>163846376</v>
      </c>
      <c r="BA20" s="6">
        <v>171407199</v>
      </c>
      <c r="BB20" s="6">
        <v>189426898</v>
      </c>
      <c r="BC20" s="6">
        <v>202749518</v>
      </c>
      <c r="BD20" s="6">
        <v>382004905</v>
      </c>
      <c r="BE20" s="6">
        <v>412912937</v>
      </c>
      <c r="BF20" s="289">
        <v>32762583</v>
      </c>
      <c r="BG20" s="108">
        <v>33617112</v>
      </c>
      <c r="BH20" s="108">
        <v>39632736</v>
      </c>
      <c r="BI20" s="108">
        <v>61294616</v>
      </c>
      <c r="BJ20" s="108">
        <v>66303195</v>
      </c>
      <c r="BK20" s="108">
        <v>67451381</v>
      </c>
      <c r="BL20" s="6">
        <v>70781167</v>
      </c>
      <c r="BM20" s="6">
        <v>77075531</v>
      </c>
      <c r="BN20" s="6">
        <v>72082265</v>
      </c>
      <c r="BO20" s="6">
        <v>77581374</v>
      </c>
      <c r="BP20" s="6">
        <v>84765941</v>
      </c>
      <c r="BQ20" s="721">
        <v>133687778</v>
      </c>
      <c r="BR20" s="22" t="s">
        <v>16</v>
      </c>
      <c r="BS20" s="22" t="s">
        <v>16</v>
      </c>
      <c r="BT20" s="289">
        <v>8893955</v>
      </c>
      <c r="BU20" s="108">
        <v>9930540</v>
      </c>
      <c r="BV20" s="108">
        <v>20318862</v>
      </c>
      <c r="BW20" s="108">
        <v>12979401</v>
      </c>
      <c r="BX20" s="108">
        <v>43526494</v>
      </c>
      <c r="BY20" s="108">
        <v>44302777</v>
      </c>
      <c r="BZ20" s="6">
        <v>47749520</v>
      </c>
      <c r="CA20" s="6">
        <v>51853421</v>
      </c>
      <c r="CB20" s="6">
        <v>77402370</v>
      </c>
      <c r="CC20" s="6">
        <v>81918931</v>
      </c>
      <c r="CD20" s="6">
        <v>89973214</v>
      </c>
      <c r="CE20" s="721">
        <v>71489898</v>
      </c>
      <c r="CF20" s="6">
        <v>32896824</v>
      </c>
      <c r="CG20" s="6">
        <v>34906536</v>
      </c>
      <c r="CH20" s="289">
        <v>27430814</v>
      </c>
      <c r="CI20" s="108">
        <v>27517066</v>
      </c>
      <c r="CJ20" s="108">
        <v>21672938</v>
      </c>
      <c r="CK20" s="108">
        <v>25951656</v>
      </c>
      <c r="CL20" s="108">
        <v>4464671</v>
      </c>
      <c r="CM20" s="108">
        <v>4973442</v>
      </c>
      <c r="CN20" s="6">
        <v>5418050</v>
      </c>
      <c r="CO20" s="6">
        <v>5735200</v>
      </c>
      <c r="CP20" s="6">
        <v>5914200</v>
      </c>
      <c r="CQ20" s="6">
        <v>6082463</v>
      </c>
      <c r="CR20" s="6">
        <v>6727326</v>
      </c>
      <c r="CS20" s="6">
        <v>8284639</v>
      </c>
      <c r="CT20" s="6">
        <v>7603241</v>
      </c>
      <c r="CU20" s="6">
        <v>8039812</v>
      </c>
      <c r="CV20" s="290">
        <v>118995546</v>
      </c>
      <c r="CW20" s="108">
        <v>120823021</v>
      </c>
      <c r="CX20" s="108">
        <v>127921569</v>
      </c>
      <c r="CY20" s="108">
        <v>201357242</v>
      </c>
      <c r="CZ20" s="108">
        <v>223030722</v>
      </c>
      <c r="DA20" s="108">
        <v>230981426</v>
      </c>
      <c r="DB20" s="108">
        <v>250107125</v>
      </c>
      <c r="DC20" s="108">
        <v>294374241</v>
      </c>
      <c r="DD20" s="108">
        <v>326288565</v>
      </c>
      <c r="DE20" s="108">
        <v>350007749</v>
      </c>
      <c r="DF20" s="6">
        <v>467519134</v>
      </c>
      <c r="DG20" s="6">
        <v>501025796</v>
      </c>
      <c r="DH20" s="6">
        <v>554200161</v>
      </c>
      <c r="DI20" s="6">
        <v>531981299</v>
      </c>
      <c r="DJ20" s="25" t="s">
        <v>16</v>
      </c>
      <c r="DK20" s="22" t="s">
        <v>16</v>
      </c>
      <c r="DL20" s="22" t="s">
        <v>16</v>
      </c>
      <c r="DM20" s="22" t="s">
        <v>16</v>
      </c>
      <c r="DN20" s="22" t="s">
        <v>16</v>
      </c>
      <c r="DO20" s="22" t="s">
        <v>16</v>
      </c>
      <c r="DP20" s="22" t="s">
        <v>16</v>
      </c>
      <c r="DQ20" s="22" t="s">
        <v>16</v>
      </c>
      <c r="DR20" s="22" t="s">
        <v>16</v>
      </c>
      <c r="DS20" s="22" t="s">
        <v>16</v>
      </c>
      <c r="DT20" s="22" t="s">
        <v>16</v>
      </c>
      <c r="DU20" s="22" t="s">
        <v>16</v>
      </c>
      <c r="DV20" s="22" t="s">
        <v>16</v>
      </c>
      <c r="DW20" s="267" t="s">
        <v>43</v>
      </c>
      <c r="DX20" s="35" t="s">
        <v>43</v>
      </c>
      <c r="DY20" s="35" t="s">
        <v>43</v>
      </c>
      <c r="DZ20" s="35" t="s">
        <v>43</v>
      </c>
      <c r="EA20" s="35" t="s">
        <v>43</v>
      </c>
      <c r="EB20" s="35" t="s">
        <v>43</v>
      </c>
      <c r="EC20" s="22" t="s">
        <v>43</v>
      </c>
      <c r="ED20" s="22" t="s">
        <v>43</v>
      </c>
      <c r="EE20" s="22" t="s">
        <v>43</v>
      </c>
      <c r="EF20" s="22" t="s">
        <v>43</v>
      </c>
      <c r="EG20" s="22" t="s">
        <v>43</v>
      </c>
      <c r="EH20" s="22" t="s">
        <v>43</v>
      </c>
      <c r="EI20" s="22" t="s">
        <v>43</v>
      </c>
      <c r="EJ20" s="25" t="s">
        <v>43</v>
      </c>
      <c r="EK20" s="22" t="s">
        <v>43</v>
      </c>
      <c r="EL20" s="22" t="s">
        <v>43</v>
      </c>
      <c r="EM20" s="22" t="s">
        <v>43</v>
      </c>
      <c r="EN20" s="22" t="s">
        <v>43</v>
      </c>
      <c r="EO20" s="22" t="s">
        <v>43</v>
      </c>
      <c r="EP20" s="22" t="s">
        <v>43</v>
      </c>
      <c r="EQ20" s="22" t="s">
        <v>43</v>
      </c>
      <c r="ER20" s="22" t="s">
        <v>43</v>
      </c>
      <c r="ES20" s="22" t="s">
        <v>43</v>
      </c>
      <c r="ET20" s="22" t="s">
        <v>43</v>
      </c>
      <c r="EU20" s="22" t="s">
        <v>43</v>
      </c>
      <c r="EV20" s="22" t="s">
        <v>43</v>
      </c>
      <c r="EW20" s="289">
        <v>1649291</v>
      </c>
      <c r="EX20" s="108">
        <v>1756250</v>
      </c>
      <c r="EY20" s="108">
        <v>1930250</v>
      </c>
      <c r="EZ20" s="108">
        <v>2373250</v>
      </c>
      <c r="FA20" s="108">
        <v>2583000</v>
      </c>
      <c r="FB20" s="108">
        <v>2637200</v>
      </c>
      <c r="FC20" s="108">
        <v>2710500</v>
      </c>
      <c r="FD20" s="108">
        <v>3166500</v>
      </c>
      <c r="FE20" s="108">
        <v>3347500</v>
      </c>
      <c r="FF20" s="6">
        <v>4356500</v>
      </c>
      <c r="FG20" s="6">
        <v>4254500</v>
      </c>
      <c r="FH20" s="6">
        <v>3998500</v>
      </c>
      <c r="FI20" s="6">
        <v>4453406</v>
      </c>
      <c r="FJ20" s="268" t="s">
        <v>16</v>
      </c>
      <c r="FK20" s="35" t="s">
        <v>16</v>
      </c>
      <c r="FL20" s="35" t="s">
        <v>16</v>
      </c>
      <c r="FM20" s="35" t="s">
        <v>16</v>
      </c>
      <c r="FN20" s="35" t="s">
        <v>16</v>
      </c>
      <c r="FO20" s="35" t="s">
        <v>16</v>
      </c>
      <c r="FP20" s="35" t="s">
        <v>16</v>
      </c>
      <c r="FQ20" s="35" t="s">
        <v>16</v>
      </c>
      <c r="FR20" s="35" t="s">
        <v>16</v>
      </c>
      <c r="FS20" s="35" t="s">
        <v>16</v>
      </c>
      <c r="FT20" s="35" t="s">
        <v>16</v>
      </c>
      <c r="FU20" s="35" t="s">
        <v>16</v>
      </c>
      <c r="FV20" s="35" t="s">
        <v>16</v>
      </c>
      <c r="FW20" s="35" t="s">
        <v>16</v>
      </c>
      <c r="FX20" s="267" t="s">
        <v>16</v>
      </c>
      <c r="FY20" s="35" t="s">
        <v>16</v>
      </c>
      <c r="FZ20" s="35" t="s">
        <v>16</v>
      </c>
      <c r="GA20" s="35" t="s">
        <v>16</v>
      </c>
      <c r="GB20" s="35" t="s">
        <v>16</v>
      </c>
      <c r="GC20" s="35" t="s">
        <v>16</v>
      </c>
      <c r="GD20" s="35" t="s">
        <v>16</v>
      </c>
      <c r="GE20" s="35" t="s">
        <v>16</v>
      </c>
      <c r="GF20" s="35" t="s">
        <v>16</v>
      </c>
      <c r="GG20" s="35" t="s">
        <v>16</v>
      </c>
      <c r="GH20" s="35" t="s">
        <v>16</v>
      </c>
      <c r="GI20" s="35" t="s">
        <v>16</v>
      </c>
      <c r="GJ20" s="35" t="s">
        <v>16</v>
      </c>
      <c r="GK20" s="267" t="s">
        <v>16</v>
      </c>
      <c r="GL20" s="35" t="s">
        <v>16</v>
      </c>
      <c r="GM20" s="35" t="s">
        <v>16</v>
      </c>
      <c r="GN20" s="35" t="s">
        <v>16</v>
      </c>
      <c r="GO20" s="35" t="s">
        <v>16</v>
      </c>
      <c r="GP20" s="35" t="s">
        <v>16</v>
      </c>
      <c r="GQ20" s="35" t="s">
        <v>16</v>
      </c>
      <c r="GR20" s="35" t="s">
        <v>16</v>
      </c>
      <c r="GS20" s="35" t="s">
        <v>16</v>
      </c>
      <c r="GT20" s="35" t="s">
        <v>16</v>
      </c>
      <c r="GU20" s="35" t="s">
        <v>16</v>
      </c>
      <c r="GV20" s="35" t="s">
        <v>16</v>
      </c>
      <c r="GW20" s="35" t="s">
        <v>16</v>
      </c>
    </row>
    <row r="21" spans="1:205" s="2" customFormat="1">
      <c r="A21" s="274" t="s">
        <v>14</v>
      </c>
      <c r="B21" s="338">
        <v>186880242.28603879</v>
      </c>
      <c r="C21" s="118">
        <v>184103496</v>
      </c>
      <c r="D21" s="118">
        <v>231925373</v>
      </c>
      <c r="E21" s="118">
        <v>251314368</v>
      </c>
      <c r="F21" s="13">
        <v>286001530</v>
      </c>
      <c r="G21" s="171">
        <v>318529972</v>
      </c>
      <c r="H21" s="171">
        <v>358757453</v>
      </c>
      <c r="I21" s="171">
        <v>378855451</v>
      </c>
      <c r="J21" s="171">
        <v>417504236</v>
      </c>
      <c r="K21" s="171">
        <v>434519844</v>
      </c>
      <c r="L21" s="13">
        <v>456042645</v>
      </c>
      <c r="M21" s="725">
        <v>454041433</v>
      </c>
      <c r="N21" s="13">
        <v>480237277</v>
      </c>
      <c r="O21" s="13">
        <v>506359744</v>
      </c>
      <c r="P21" s="294">
        <v>90838135.405006871</v>
      </c>
      <c r="Q21" s="118">
        <v>85100088</v>
      </c>
      <c r="R21" s="118">
        <v>112546469</v>
      </c>
      <c r="S21" s="118">
        <v>127720074</v>
      </c>
      <c r="T21" s="13">
        <v>160222167</v>
      </c>
      <c r="U21" s="13">
        <v>179710416</v>
      </c>
      <c r="V21" s="13">
        <v>208321851</v>
      </c>
      <c r="W21" s="13">
        <v>224238927</v>
      </c>
      <c r="X21" s="13">
        <v>252565561</v>
      </c>
      <c r="Y21" s="13">
        <v>259411338</v>
      </c>
      <c r="Z21" s="13">
        <v>267827651</v>
      </c>
      <c r="AA21" s="725">
        <v>258550401</v>
      </c>
      <c r="AB21" s="13">
        <v>274842576</v>
      </c>
      <c r="AC21" s="13">
        <v>288649003</v>
      </c>
      <c r="AD21" s="26" t="s">
        <v>16</v>
      </c>
      <c r="AE21" s="27" t="s">
        <v>16</v>
      </c>
      <c r="AF21" s="27" t="s">
        <v>16</v>
      </c>
      <c r="AG21" s="27" t="s">
        <v>16</v>
      </c>
      <c r="AH21" s="27" t="s">
        <v>16</v>
      </c>
      <c r="AI21" s="27" t="s">
        <v>16</v>
      </c>
      <c r="AJ21" s="27" t="s">
        <v>16</v>
      </c>
      <c r="AK21" s="27" t="s">
        <v>16</v>
      </c>
      <c r="AL21" s="27" t="s">
        <v>16</v>
      </c>
      <c r="AM21" s="27" t="s">
        <v>16</v>
      </c>
      <c r="AN21" s="27" t="s">
        <v>16</v>
      </c>
      <c r="AO21" s="27" t="s">
        <v>16</v>
      </c>
      <c r="AP21" s="27" t="s">
        <v>16</v>
      </c>
      <c r="AQ21" s="27" t="s">
        <v>16</v>
      </c>
      <c r="AR21" s="294">
        <v>36704132.490779899</v>
      </c>
      <c r="AS21" s="118">
        <v>36693789</v>
      </c>
      <c r="AT21" s="118">
        <v>45973360</v>
      </c>
      <c r="AU21" s="118">
        <v>47686763</v>
      </c>
      <c r="AV21" s="118">
        <v>52296392</v>
      </c>
      <c r="AW21" s="118">
        <v>56514668</v>
      </c>
      <c r="AX21" s="13">
        <v>60794492</v>
      </c>
      <c r="AY21" s="13">
        <v>62349657</v>
      </c>
      <c r="AZ21" s="13">
        <v>66086557</v>
      </c>
      <c r="BA21" s="13">
        <v>66424496</v>
      </c>
      <c r="BB21" s="13">
        <v>77118361</v>
      </c>
      <c r="BC21" s="725">
        <v>79942727</v>
      </c>
      <c r="BD21" s="13">
        <v>84076531</v>
      </c>
      <c r="BE21" s="13">
        <v>89336470</v>
      </c>
      <c r="BF21" s="26" t="s">
        <v>16</v>
      </c>
      <c r="BG21" s="27" t="s">
        <v>16</v>
      </c>
      <c r="BH21" s="27" t="s">
        <v>16</v>
      </c>
      <c r="BI21" s="27" t="s">
        <v>16</v>
      </c>
      <c r="BJ21" s="27" t="s">
        <v>16</v>
      </c>
      <c r="BK21" s="27" t="s">
        <v>16</v>
      </c>
      <c r="BL21" s="27" t="s">
        <v>16</v>
      </c>
      <c r="BM21" s="27" t="s">
        <v>16</v>
      </c>
      <c r="BN21" s="27" t="s">
        <v>16</v>
      </c>
      <c r="BO21" s="27" t="s">
        <v>16</v>
      </c>
      <c r="BP21" s="27" t="s">
        <v>16</v>
      </c>
      <c r="BQ21" s="27" t="s">
        <v>16</v>
      </c>
      <c r="BR21" s="27" t="s">
        <v>16</v>
      </c>
      <c r="BS21" s="27" t="s">
        <v>16</v>
      </c>
      <c r="BT21" s="279" t="s">
        <v>16</v>
      </c>
      <c r="BU21" s="277" t="s">
        <v>16</v>
      </c>
      <c r="BV21" s="277" t="s">
        <v>16</v>
      </c>
      <c r="BW21" s="277" t="s">
        <v>16</v>
      </c>
      <c r="BX21" s="277" t="s">
        <v>16</v>
      </c>
      <c r="BY21" s="339" t="s">
        <v>16</v>
      </c>
      <c r="BZ21" s="27" t="s">
        <v>16</v>
      </c>
      <c r="CA21" s="27" t="s">
        <v>16</v>
      </c>
      <c r="CB21" s="27">
        <v>18963841</v>
      </c>
      <c r="CC21" s="27">
        <v>45023312</v>
      </c>
      <c r="CD21" s="13">
        <v>43769254</v>
      </c>
      <c r="CE21" s="725">
        <v>47287565</v>
      </c>
      <c r="CF21" s="13">
        <v>48736713</v>
      </c>
      <c r="CG21" s="13">
        <v>49900498</v>
      </c>
      <c r="CH21" s="294">
        <v>66349000</v>
      </c>
      <c r="CI21" s="118">
        <v>62309619</v>
      </c>
      <c r="CJ21" s="118">
        <v>73405544</v>
      </c>
      <c r="CK21" s="118">
        <v>75907531</v>
      </c>
      <c r="CL21" s="118">
        <v>73482971</v>
      </c>
      <c r="CM21" s="118">
        <v>82304888</v>
      </c>
      <c r="CN21" s="13">
        <v>89641110</v>
      </c>
      <c r="CO21" s="13">
        <v>92266867</v>
      </c>
      <c r="CP21" s="13">
        <v>79888277</v>
      </c>
      <c r="CQ21" s="13">
        <v>66424496</v>
      </c>
      <c r="CR21" s="13">
        <v>67327379</v>
      </c>
      <c r="CS21" s="725">
        <v>68260740</v>
      </c>
      <c r="CT21" s="13">
        <v>72581457</v>
      </c>
      <c r="CU21" s="13">
        <v>78473773</v>
      </c>
      <c r="CV21" s="295">
        <v>10533547.410136839</v>
      </c>
      <c r="CW21" s="118">
        <v>10239819</v>
      </c>
      <c r="CX21" s="118">
        <v>13391352</v>
      </c>
      <c r="CY21" s="118">
        <v>25502487</v>
      </c>
      <c r="CZ21" s="118">
        <v>36958491</v>
      </c>
      <c r="DA21" s="118">
        <v>37873680</v>
      </c>
      <c r="DB21" s="118">
        <v>32118805.5</v>
      </c>
      <c r="DC21" s="118">
        <v>44102094</v>
      </c>
      <c r="DD21" s="118">
        <v>46955964</v>
      </c>
      <c r="DE21" s="118">
        <v>59423747</v>
      </c>
      <c r="DF21" s="13">
        <v>65438268</v>
      </c>
      <c r="DG21" s="725">
        <v>67064038</v>
      </c>
      <c r="DH21" s="13">
        <v>70749974</v>
      </c>
      <c r="DI21" s="13">
        <v>72536042</v>
      </c>
      <c r="DJ21" s="279">
        <v>3353871</v>
      </c>
      <c r="DK21" s="277">
        <v>4518653</v>
      </c>
      <c r="DL21" s="277">
        <v>4843002</v>
      </c>
      <c r="DM21" s="277">
        <v>5486906</v>
      </c>
      <c r="DN21" s="277">
        <v>5574939</v>
      </c>
      <c r="DO21" s="277">
        <v>4112939</v>
      </c>
      <c r="DP21" s="277">
        <v>6127964</v>
      </c>
      <c r="DQ21" s="277">
        <v>11193497</v>
      </c>
      <c r="DR21" s="277">
        <v>14365427</v>
      </c>
      <c r="DS21" s="277">
        <v>15365385</v>
      </c>
      <c r="DT21" s="725">
        <v>14923483</v>
      </c>
      <c r="DU21" s="13">
        <v>16859687</v>
      </c>
      <c r="DV21" s="13">
        <v>17872334</v>
      </c>
      <c r="DW21" s="279" t="s">
        <v>16</v>
      </c>
      <c r="DX21" s="277" t="s">
        <v>16</v>
      </c>
      <c r="DY21" s="277" t="s">
        <v>16</v>
      </c>
      <c r="DZ21" s="277" t="s">
        <v>16</v>
      </c>
      <c r="EA21" s="277" t="s">
        <v>16</v>
      </c>
      <c r="EB21" s="277" t="s">
        <v>16</v>
      </c>
      <c r="EC21" s="27" t="s">
        <v>16</v>
      </c>
      <c r="ED21" s="27" t="s">
        <v>16</v>
      </c>
      <c r="EE21" s="27" t="s">
        <v>16</v>
      </c>
      <c r="EF21" s="27" t="s">
        <v>16</v>
      </c>
      <c r="EG21" s="27" t="s">
        <v>16</v>
      </c>
      <c r="EH21" s="27" t="s">
        <v>16</v>
      </c>
      <c r="EI21" s="27" t="s">
        <v>16</v>
      </c>
      <c r="EJ21" s="279" t="s">
        <v>16</v>
      </c>
      <c r="EK21" s="277" t="s">
        <v>16</v>
      </c>
      <c r="EL21" s="118">
        <v>6018979</v>
      </c>
      <c r="EM21" s="118">
        <v>7122000</v>
      </c>
      <c r="EN21" s="118">
        <v>6415048</v>
      </c>
      <c r="EO21" s="118">
        <v>3730140</v>
      </c>
      <c r="EP21" s="118">
        <v>6658643</v>
      </c>
      <c r="EQ21" s="27" t="s">
        <v>16</v>
      </c>
      <c r="ER21" s="27" t="s">
        <v>16</v>
      </c>
      <c r="ES21" s="27">
        <v>7104118</v>
      </c>
      <c r="ET21" s="707">
        <v>25072227</v>
      </c>
      <c r="EU21" s="27">
        <v>23823978</v>
      </c>
      <c r="EV21" s="27">
        <v>23473602</v>
      </c>
      <c r="EW21" s="294">
        <v>6885948</v>
      </c>
      <c r="EX21" s="118">
        <v>8872699</v>
      </c>
      <c r="EY21" s="118">
        <v>14640506</v>
      </c>
      <c r="EZ21" s="118">
        <v>24349585</v>
      </c>
      <c r="FA21" s="118">
        <v>25883693</v>
      </c>
      <c r="FB21" s="118">
        <v>24275726.5</v>
      </c>
      <c r="FC21" s="118">
        <v>31315487</v>
      </c>
      <c r="FD21" s="118">
        <v>35762467</v>
      </c>
      <c r="FE21" s="118">
        <v>45058320</v>
      </c>
      <c r="FF21" s="13">
        <v>42968765</v>
      </c>
      <c r="FG21" s="725">
        <v>27068328</v>
      </c>
      <c r="FH21" s="13">
        <v>30066309</v>
      </c>
      <c r="FI21" s="13">
        <v>31190106</v>
      </c>
      <c r="FJ21" s="280" t="s">
        <v>43</v>
      </c>
      <c r="FK21" s="277" t="s">
        <v>43</v>
      </c>
      <c r="FL21" s="277" t="s">
        <v>43</v>
      </c>
      <c r="FM21" s="277" t="s">
        <v>43</v>
      </c>
      <c r="FN21" s="277" t="s">
        <v>43</v>
      </c>
      <c r="FO21" s="277" t="s">
        <v>43</v>
      </c>
      <c r="FP21" s="277" t="s">
        <v>43</v>
      </c>
      <c r="FQ21" s="277" t="s">
        <v>43</v>
      </c>
      <c r="FR21" s="277" t="s">
        <v>43</v>
      </c>
      <c r="FS21" s="277" t="s">
        <v>43</v>
      </c>
      <c r="FT21" s="277" t="s">
        <v>43</v>
      </c>
      <c r="FU21" s="261" t="s">
        <v>43</v>
      </c>
      <c r="FV21" s="261" t="s">
        <v>43</v>
      </c>
      <c r="FW21" s="261" t="s">
        <v>43</v>
      </c>
      <c r="FX21" s="279" t="s">
        <v>43</v>
      </c>
      <c r="FY21" s="277" t="s">
        <v>43</v>
      </c>
      <c r="FZ21" s="277" t="s">
        <v>43</v>
      </c>
      <c r="GA21" s="277" t="s">
        <v>43</v>
      </c>
      <c r="GB21" s="277" t="s">
        <v>43</v>
      </c>
      <c r="GC21" s="277" t="s">
        <v>43</v>
      </c>
      <c r="GD21" s="277" t="s">
        <v>43</v>
      </c>
      <c r="GE21" s="277" t="s">
        <v>43</v>
      </c>
      <c r="GF21" s="277" t="s">
        <v>43</v>
      </c>
      <c r="GG21" s="277" t="s">
        <v>43</v>
      </c>
      <c r="GH21" s="277" t="s">
        <v>43</v>
      </c>
      <c r="GI21" s="277" t="s">
        <v>43</v>
      </c>
      <c r="GJ21" s="277" t="s">
        <v>43</v>
      </c>
      <c r="GK21" s="279" t="s">
        <v>43</v>
      </c>
      <c r="GL21" s="277" t="s">
        <v>43</v>
      </c>
      <c r="GM21" s="277" t="s">
        <v>43</v>
      </c>
      <c r="GN21" s="277" t="s">
        <v>43</v>
      </c>
      <c r="GO21" s="277" t="s">
        <v>43</v>
      </c>
      <c r="GP21" s="277" t="s">
        <v>43</v>
      </c>
      <c r="GQ21" s="277" t="s">
        <v>43</v>
      </c>
      <c r="GR21" s="277" t="s">
        <v>16</v>
      </c>
      <c r="GS21" s="277" t="s">
        <v>16</v>
      </c>
      <c r="GT21" s="277" t="s">
        <v>16</v>
      </c>
      <c r="GU21" s="277" t="s">
        <v>16</v>
      </c>
      <c r="GV21" s="277" t="s">
        <v>16</v>
      </c>
      <c r="GW21" s="277" t="s">
        <v>16</v>
      </c>
    </row>
    <row r="22" spans="1:205">
      <c r="A22" s="50"/>
      <c r="B22" s="50" t="s">
        <v>58</v>
      </c>
      <c r="C22" s="50" t="s">
        <v>63</v>
      </c>
      <c r="D22" s="50" t="s">
        <v>88</v>
      </c>
      <c r="E22" s="50" t="s">
        <v>94</v>
      </c>
      <c r="F22" s="50" t="s">
        <v>104</v>
      </c>
      <c r="G22" s="50" t="s">
        <v>108</v>
      </c>
      <c r="H22" s="50" t="s">
        <v>110</v>
      </c>
      <c r="I22" s="50" t="s">
        <v>118</v>
      </c>
      <c r="J22" s="50" t="s">
        <v>124</v>
      </c>
      <c r="K22" s="50" t="s">
        <v>134</v>
      </c>
      <c r="L22" s="50" t="s">
        <v>176</v>
      </c>
      <c r="M22" s="50" t="s">
        <v>176</v>
      </c>
      <c r="N22" s="50" t="s">
        <v>189</v>
      </c>
      <c r="O22" s="50" t="s">
        <v>188</v>
      </c>
      <c r="P22" s="50" t="s">
        <v>58</v>
      </c>
      <c r="Q22" s="50" t="s">
        <v>63</v>
      </c>
      <c r="R22" s="50" t="s">
        <v>88</v>
      </c>
      <c r="S22" s="50" t="s">
        <v>94</v>
      </c>
      <c r="T22" s="50" t="s">
        <v>104</v>
      </c>
      <c r="U22" s="50" t="s">
        <v>108</v>
      </c>
      <c r="V22" s="50" t="s">
        <v>110</v>
      </c>
      <c r="W22" s="50" t="s">
        <v>118</v>
      </c>
      <c r="X22" s="50" t="s">
        <v>124</v>
      </c>
      <c r="Y22" s="50" t="s">
        <v>134</v>
      </c>
      <c r="Z22" s="50" t="s">
        <v>176</v>
      </c>
      <c r="AA22" s="50" t="s">
        <v>176</v>
      </c>
      <c r="AB22" s="50" t="s">
        <v>189</v>
      </c>
      <c r="AC22" s="50" t="s">
        <v>188</v>
      </c>
      <c r="AD22" s="50" t="s">
        <v>58</v>
      </c>
      <c r="AE22" s="50" t="s">
        <v>63</v>
      </c>
      <c r="AF22" s="50" t="s">
        <v>88</v>
      </c>
      <c r="AG22" s="50" t="s">
        <v>94</v>
      </c>
      <c r="AH22" s="50" t="s">
        <v>104</v>
      </c>
      <c r="AI22" s="50" t="s">
        <v>108</v>
      </c>
      <c r="AJ22" s="50" t="s">
        <v>110</v>
      </c>
      <c r="AK22" s="50" t="s">
        <v>118</v>
      </c>
      <c r="AL22" s="50" t="s">
        <v>124</v>
      </c>
      <c r="AM22" s="50" t="s">
        <v>134</v>
      </c>
      <c r="AN22" s="50" t="s">
        <v>176</v>
      </c>
      <c r="AO22" s="50" t="s">
        <v>176</v>
      </c>
      <c r="AP22" s="50" t="s">
        <v>189</v>
      </c>
      <c r="AQ22" s="50" t="s">
        <v>188</v>
      </c>
      <c r="AR22" s="50" t="s">
        <v>58</v>
      </c>
      <c r="AS22" s="50" t="s">
        <v>63</v>
      </c>
      <c r="AT22" s="50" t="s">
        <v>88</v>
      </c>
      <c r="AU22" s="50" t="s">
        <v>94</v>
      </c>
      <c r="AV22" s="50" t="s">
        <v>104</v>
      </c>
      <c r="AW22" s="50" t="s">
        <v>108</v>
      </c>
      <c r="AX22" s="50" t="s">
        <v>110</v>
      </c>
      <c r="AY22" s="50" t="s">
        <v>118</v>
      </c>
      <c r="AZ22" s="50" t="s">
        <v>124</v>
      </c>
      <c r="BA22" s="50" t="s">
        <v>134</v>
      </c>
      <c r="BB22" s="50" t="s">
        <v>176</v>
      </c>
      <c r="BC22" s="50" t="s">
        <v>176</v>
      </c>
      <c r="BD22" s="50" t="s">
        <v>189</v>
      </c>
      <c r="BE22" s="50" t="s">
        <v>188</v>
      </c>
      <c r="BF22" s="50" t="s">
        <v>58</v>
      </c>
      <c r="BG22" s="50" t="s">
        <v>63</v>
      </c>
      <c r="BH22" s="50" t="s">
        <v>88</v>
      </c>
      <c r="BI22" s="50" t="s">
        <v>94</v>
      </c>
      <c r="BJ22" s="50" t="s">
        <v>104</v>
      </c>
      <c r="BK22" s="50" t="s">
        <v>108</v>
      </c>
      <c r="BL22" s="50" t="s">
        <v>110</v>
      </c>
      <c r="BM22" s="50" t="s">
        <v>118</v>
      </c>
      <c r="BN22" s="50" t="s">
        <v>124</v>
      </c>
      <c r="BO22" s="50" t="s">
        <v>134</v>
      </c>
      <c r="BP22" s="50" t="s">
        <v>176</v>
      </c>
      <c r="BQ22" s="50" t="s">
        <v>176</v>
      </c>
      <c r="BR22" s="50" t="s">
        <v>189</v>
      </c>
      <c r="BS22" s="50" t="s">
        <v>188</v>
      </c>
      <c r="BT22" s="50" t="s">
        <v>58</v>
      </c>
      <c r="BU22" s="50" t="s">
        <v>63</v>
      </c>
      <c r="BV22" s="50" t="s">
        <v>88</v>
      </c>
      <c r="BW22" s="50" t="s">
        <v>94</v>
      </c>
      <c r="BX22" s="623" t="s">
        <v>104</v>
      </c>
      <c r="BY22" s="50" t="s">
        <v>108</v>
      </c>
      <c r="BZ22" s="50" t="s">
        <v>110</v>
      </c>
      <c r="CA22" s="50" t="s">
        <v>118</v>
      </c>
      <c r="CB22" s="50" t="s">
        <v>124</v>
      </c>
      <c r="CC22" s="50" t="s">
        <v>134</v>
      </c>
      <c r="CD22" s="50" t="s">
        <v>176</v>
      </c>
      <c r="CE22" s="50" t="s">
        <v>176</v>
      </c>
      <c r="CF22" s="50" t="s">
        <v>189</v>
      </c>
      <c r="CG22" s="50" t="s">
        <v>188</v>
      </c>
      <c r="CH22" s="50" t="s">
        <v>58</v>
      </c>
      <c r="CI22" s="50" t="s">
        <v>63</v>
      </c>
      <c r="CJ22" s="50" t="s">
        <v>88</v>
      </c>
      <c r="CK22" s="50" t="s">
        <v>94</v>
      </c>
      <c r="CL22" s="623" t="s">
        <v>104</v>
      </c>
      <c r="CM22" s="50" t="s">
        <v>108</v>
      </c>
      <c r="CN22" s="50" t="s">
        <v>110</v>
      </c>
      <c r="CO22" s="50" t="s">
        <v>118</v>
      </c>
      <c r="CP22" s="50" t="s">
        <v>124</v>
      </c>
      <c r="CQ22" s="50" t="s">
        <v>134</v>
      </c>
      <c r="CR22" s="50" t="s">
        <v>176</v>
      </c>
      <c r="CS22" s="50" t="s">
        <v>176</v>
      </c>
      <c r="CT22" s="50" t="s">
        <v>189</v>
      </c>
      <c r="CU22" s="50" t="s">
        <v>188</v>
      </c>
      <c r="CV22" s="50" t="s">
        <v>58</v>
      </c>
      <c r="CW22" s="50" t="s">
        <v>63</v>
      </c>
      <c r="CX22" s="50" t="s">
        <v>88</v>
      </c>
      <c r="CY22" s="50" t="s">
        <v>94</v>
      </c>
      <c r="CZ22" s="623" t="s">
        <v>104</v>
      </c>
      <c r="DA22" s="50" t="s">
        <v>108</v>
      </c>
      <c r="DB22" s="50" t="s">
        <v>110</v>
      </c>
      <c r="DC22" s="50" t="s">
        <v>118</v>
      </c>
      <c r="DD22" s="50" t="s">
        <v>124</v>
      </c>
      <c r="DE22" s="50" t="s">
        <v>134</v>
      </c>
      <c r="DF22" s="50" t="s">
        <v>176</v>
      </c>
      <c r="DG22" s="50" t="s">
        <v>176</v>
      </c>
      <c r="DH22" s="50" t="s">
        <v>189</v>
      </c>
      <c r="DI22" s="50" t="s">
        <v>188</v>
      </c>
      <c r="DJ22" s="50" t="s">
        <v>63</v>
      </c>
      <c r="DK22" s="50" t="s">
        <v>88</v>
      </c>
      <c r="DL22" s="50" t="s">
        <v>94</v>
      </c>
      <c r="DM22" s="623" t="s">
        <v>104</v>
      </c>
      <c r="DN22" s="50" t="s">
        <v>108</v>
      </c>
      <c r="DO22" s="50" t="s">
        <v>110</v>
      </c>
      <c r="DP22" s="50" t="s">
        <v>118</v>
      </c>
      <c r="DQ22" s="50" t="s">
        <v>124</v>
      </c>
      <c r="DR22" s="50" t="s">
        <v>134</v>
      </c>
      <c r="DS22" s="50" t="s">
        <v>176</v>
      </c>
      <c r="DT22" s="50" t="s">
        <v>176</v>
      </c>
      <c r="DU22" s="50" t="s">
        <v>189</v>
      </c>
      <c r="DV22" s="50" t="s">
        <v>188</v>
      </c>
      <c r="DW22" s="50" t="s">
        <v>63</v>
      </c>
      <c r="DX22" s="50" t="s">
        <v>88</v>
      </c>
      <c r="DY22" s="50" t="s">
        <v>94</v>
      </c>
      <c r="DZ22" s="623" t="s">
        <v>104</v>
      </c>
      <c r="EA22" s="50" t="s">
        <v>108</v>
      </c>
      <c r="EB22" s="50" t="s">
        <v>110</v>
      </c>
      <c r="EC22" s="50" t="s">
        <v>118</v>
      </c>
      <c r="ED22" s="50" t="s">
        <v>124</v>
      </c>
      <c r="EE22" s="50" t="s">
        <v>134</v>
      </c>
      <c r="EF22" s="50" t="s">
        <v>176</v>
      </c>
      <c r="EG22" s="50" t="s">
        <v>176</v>
      </c>
      <c r="EH22" s="50" t="s">
        <v>189</v>
      </c>
      <c r="EI22" s="50" t="s">
        <v>188</v>
      </c>
      <c r="EJ22" s="50" t="s">
        <v>63</v>
      </c>
      <c r="EK22" s="50" t="s">
        <v>88</v>
      </c>
      <c r="EL22" s="50" t="s">
        <v>94</v>
      </c>
      <c r="EM22" s="623" t="s">
        <v>104</v>
      </c>
      <c r="EN22" s="50" t="s">
        <v>108</v>
      </c>
      <c r="EO22" s="50" t="s">
        <v>110</v>
      </c>
      <c r="EP22" s="50" t="s">
        <v>118</v>
      </c>
      <c r="EQ22" s="50" t="s">
        <v>124</v>
      </c>
      <c r="ER22" s="50" t="s">
        <v>134</v>
      </c>
      <c r="ES22" s="50" t="s">
        <v>176</v>
      </c>
      <c r="ET22" s="50" t="s">
        <v>176</v>
      </c>
      <c r="EU22" s="50" t="s">
        <v>189</v>
      </c>
      <c r="EV22" s="50" t="s">
        <v>188</v>
      </c>
      <c r="EW22" s="50" t="s">
        <v>63</v>
      </c>
      <c r="EX22" s="50" t="s">
        <v>88</v>
      </c>
      <c r="EY22" s="50" t="s">
        <v>94</v>
      </c>
      <c r="EZ22" s="623" t="s">
        <v>104</v>
      </c>
      <c r="FA22" s="50" t="s">
        <v>108</v>
      </c>
      <c r="FB22" s="50" t="s">
        <v>110</v>
      </c>
      <c r="FC22" s="50" t="s">
        <v>118</v>
      </c>
      <c r="FD22" s="50" t="s">
        <v>124</v>
      </c>
      <c r="FE22" s="50" t="s">
        <v>134</v>
      </c>
      <c r="FF22" s="50" t="s">
        <v>176</v>
      </c>
      <c r="FG22" s="50" t="s">
        <v>176</v>
      </c>
      <c r="FH22" s="50" t="s">
        <v>189</v>
      </c>
      <c r="FI22" s="50" t="s">
        <v>188</v>
      </c>
      <c r="FJ22" s="50" t="s">
        <v>58</v>
      </c>
      <c r="FK22" s="50" t="s">
        <v>63</v>
      </c>
      <c r="FL22" s="50" t="s">
        <v>88</v>
      </c>
      <c r="FM22" s="50" t="s">
        <v>94</v>
      </c>
      <c r="FN22" s="623" t="s">
        <v>104</v>
      </c>
      <c r="FO22" s="50" t="s">
        <v>108</v>
      </c>
      <c r="FP22" s="50" t="s">
        <v>110</v>
      </c>
      <c r="FQ22" s="50" t="s">
        <v>118</v>
      </c>
      <c r="FR22" s="50" t="s">
        <v>124</v>
      </c>
      <c r="FS22" s="50" t="s">
        <v>134</v>
      </c>
      <c r="FT22" s="50" t="s">
        <v>176</v>
      </c>
      <c r="FU22" s="50" t="s">
        <v>176</v>
      </c>
      <c r="FV22" s="50" t="s">
        <v>189</v>
      </c>
      <c r="FW22" s="50" t="s">
        <v>188</v>
      </c>
      <c r="FX22" s="50" t="s">
        <v>63</v>
      </c>
      <c r="FY22" s="50" t="s">
        <v>88</v>
      </c>
      <c r="FZ22" s="50" t="s">
        <v>94</v>
      </c>
      <c r="GA22" s="623" t="s">
        <v>104</v>
      </c>
      <c r="GB22" s="50" t="s">
        <v>108</v>
      </c>
      <c r="GC22" s="50" t="s">
        <v>110</v>
      </c>
      <c r="GD22" s="50" t="s">
        <v>118</v>
      </c>
      <c r="GE22" s="50" t="s">
        <v>124</v>
      </c>
      <c r="GF22" s="50" t="s">
        <v>134</v>
      </c>
      <c r="GG22" s="50" t="s">
        <v>176</v>
      </c>
      <c r="GH22" s="50" t="s">
        <v>176</v>
      </c>
      <c r="GI22" s="50" t="s">
        <v>189</v>
      </c>
      <c r="GJ22" s="50" t="s">
        <v>188</v>
      </c>
      <c r="GK22" s="50" t="s">
        <v>63</v>
      </c>
      <c r="GL22" s="50" t="s">
        <v>88</v>
      </c>
      <c r="GM22" s="50" t="s">
        <v>94</v>
      </c>
      <c r="GN22" s="623" t="s">
        <v>104</v>
      </c>
      <c r="GO22" s="50" t="s">
        <v>108</v>
      </c>
      <c r="GP22" s="50" t="s">
        <v>110</v>
      </c>
      <c r="GQ22" s="50" t="s">
        <v>118</v>
      </c>
      <c r="GR22" s="50" t="s">
        <v>124</v>
      </c>
      <c r="GS22" s="50" t="s">
        <v>134</v>
      </c>
      <c r="GT22" s="50" t="s">
        <v>176</v>
      </c>
      <c r="GU22" s="50" t="s">
        <v>176</v>
      </c>
      <c r="GV22" s="50" t="s">
        <v>189</v>
      </c>
      <c r="GW22" s="50" t="s">
        <v>188</v>
      </c>
    </row>
    <row r="23" spans="1:205">
      <c r="GG23" s="50"/>
      <c r="GH23" s="50"/>
      <c r="GI23" s="50"/>
      <c r="GJ23" s="50"/>
      <c r="GL23" s="50"/>
    </row>
    <row r="24" spans="1:205">
      <c r="A24" s="180" t="s">
        <v>121</v>
      </c>
      <c r="CW24" s="14"/>
    </row>
    <row r="25" spans="1:205">
      <c r="CV25" s="124"/>
      <c r="CW25" s="14"/>
      <c r="CX25" s="14"/>
    </row>
    <row r="26" spans="1:205">
      <c r="CW26" s="14"/>
      <c r="CX26" s="56"/>
    </row>
  </sheetData>
  <phoneticPr fontId="5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0033"/>
    <pageSetUpPr fitToPage="1"/>
  </sheetPr>
  <dimension ref="A1:Z34"/>
  <sheetViews>
    <sheetView showGridLines="0" showZeros="0" view="pageBreakPreview" zoomScaleSheetLayoutView="100" workbookViewId="0"/>
  </sheetViews>
  <sheetFormatPr defaultRowHeight="12.75"/>
  <cols>
    <col min="1" max="1" width="5.88671875" style="38" customWidth="1"/>
    <col min="2" max="2" width="7.77734375" style="38" customWidth="1"/>
    <col min="3" max="3" width="7.109375" style="38" customWidth="1"/>
    <col min="4" max="4" width="12.5546875" style="38" customWidth="1"/>
    <col min="5" max="5" width="5.44140625" style="38" customWidth="1"/>
    <col min="6" max="6" width="8.6640625" style="38" customWidth="1"/>
    <col min="7" max="7" width="5.6640625" style="39" customWidth="1"/>
    <col min="8" max="8" width="8.44140625" style="14" customWidth="1"/>
    <col min="9" max="9" width="7.33203125" style="14" customWidth="1"/>
    <col min="10" max="10" width="7" style="39" customWidth="1"/>
    <col min="11" max="11" width="12" style="38" customWidth="1"/>
    <col min="12" max="12" width="5.44140625" style="38" customWidth="1"/>
    <col min="13" max="13" width="8.6640625" style="38" customWidth="1"/>
    <col min="14" max="14" width="5.6640625" style="38" customWidth="1"/>
    <col min="15" max="15" width="5.6640625" style="15" customWidth="1"/>
    <col min="16" max="17" width="8.88671875" style="38"/>
    <col min="18" max="18" width="14.109375" style="38" bestFit="1" customWidth="1"/>
    <col min="19" max="16384" width="8.88671875" style="38"/>
  </cols>
  <sheetData>
    <row r="1" spans="1:26" ht="12.75" customHeight="1">
      <c r="A1" s="671" t="s">
        <v>205</v>
      </c>
      <c r="B1" s="671"/>
      <c r="C1" s="3"/>
      <c r="D1" s="3"/>
      <c r="E1" s="3"/>
      <c r="F1" s="3"/>
      <c r="G1" s="1"/>
      <c r="H1" s="6"/>
      <c r="I1" s="6"/>
    </row>
    <row r="2" spans="1:26" ht="13.5" customHeight="1">
      <c r="A2" s="762" t="s">
        <v>90</v>
      </c>
      <c r="B2" s="763"/>
      <c r="C2" s="763"/>
      <c r="D2" s="763"/>
      <c r="E2" s="763"/>
      <c r="F2" s="763"/>
      <c r="G2" s="763"/>
      <c r="H2" s="763"/>
      <c r="I2" s="763"/>
    </row>
    <row r="3" spans="1:26" ht="12.75" customHeight="1">
      <c r="A3" s="762" t="s">
        <v>41</v>
      </c>
      <c r="B3" s="763"/>
      <c r="C3" s="763"/>
      <c r="D3" s="763"/>
      <c r="E3" s="763"/>
      <c r="F3" s="763"/>
      <c r="G3" s="763"/>
      <c r="H3" s="763"/>
      <c r="I3" s="763"/>
    </row>
    <row r="4" spans="1:26" ht="12.75" customHeight="1">
      <c r="A4" s="671"/>
      <c r="B4" s="671"/>
      <c r="C4" s="3"/>
      <c r="D4" s="3"/>
      <c r="E4" s="3"/>
      <c r="F4" s="3"/>
      <c r="G4" s="1"/>
      <c r="H4" s="13"/>
      <c r="I4" s="13"/>
      <c r="K4" s="39"/>
      <c r="L4" s="39"/>
      <c r="M4" s="39"/>
      <c r="N4" s="39"/>
      <c r="O4" s="14"/>
    </row>
    <row r="5" spans="1:26" ht="14.25">
      <c r="A5" s="10"/>
      <c r="B5" s="10"/>
      <c r="C5" s="11" t="s">
        <v>179</v>
      </c>
      <c r="D5" s="11"/>
      <c r="E5" s="11"/>
      <c r="F5" s="11"/>
      <c r="G5" s="11"/>
      <c r="H5" s="24" t="s">
        <v>105</v>
      </c>
      <c r="I5" s="21"/>
      <c r="J5" s="598" t="s">
        <v>184</v>
      </c>
      <c r="K5" s="40"/>
      <c r="L5" s="40"/>
      <c r="M5" s="757"/>
      <c r="N5" s="40"/>
      <c r="O5" s="603"/>
    </row>
    <row r="6" spans="1:26">
      <c r="A6" s="17"/>
      <c r="B6" s="17"/>
      <c r="C6" s="7" t="s">
        <v>36</v>
      </c>
      <c r="D6" s="125" t="s">
        <v>36</v>
      </c>
      <c r="E6" s="7"/>
      <c r="F6" s="7" t="s">
        <v>89</v>
      </c>
      <c r="G6" s="7"/>
      <c r="H6" s="24" t="s">
        <v>185</v>
      </c>
      <c r="I6" s="21"/>
      <c r="J6" s="19" t="s">
        <v>36</v>
      </c>
      <c r="K6" s="16" t="s">
        <v>36</v>
      </c>
      <c r="L6" s="16"/>
      <c r="M6" s="16" t="s">
        <v>89</v>
      </c>
      <c r="N6" s="16"/>
      <c r="O6" s="22"/>
    </row>
    <row r="7" spans="1:26" ht="14.25">
      <c r="A7" s="17"/>
      <c r="B7" s="17"/>
      <c r="C7" s="16" t="s">
        <v>47</v>
      </c>
      <c r="D7" s="126" t="s">
        <v>38</v>
      </c>
      <c r="E7" s="16"/>
      <c r="F7" s="16" t="s">
        <v>91</v>
      </c>
      <c r="G7" s="16"/>
      <c r="H7" s="28" t="s">
        <v>46</v>
      </c>
      <c r="I7" s="29"/>
      <c r="J7" s="19" t="s">
        <v>47</v>
      </c>
      <c r="K7" s="16" t="s">
        <v>38</v>
      </c>
      <c r="L7" s="16"/>
      <c r="M7" s="16" t="s">
        <v>91</v>
      </c>
      <c r="N7" s="16"/>
      <c r="O7" s="22"/>
    </row>
    <row r="8" spans="1:26">
      <c r="A8" s="8"/>
      <c r="B8" s="8"/>
      <c r="C8" s="27" t="s">
        <v>37</v>
      </c>
      <c r="D8" s="756" t="s">
        <v>49</v>
      </c>
      <c r="E8" s="27" t="s">
        <v>26</v>
      </c>
      <c r="F8" s="27" t="s">
        <v>48</v>
      </c>
      <c r="G8" s="27" t="s">
        <v>24</v>
      </c>
      <c r="H8" s="26" t="s">
        <v>39</v>
      </c>
      <c r="I8" s="27" t="s">
        <v>40</v>
      </c>
      <c r="J8" s="599" t="s">
        <v>37</v>
      </c>
      <c r="K8" s="18" t="s">
        <v>49</v>
      </c>
      <c r="L8" s="9" t="s">
        <v>26</v>
      </c>
      <c r="M8" s="9" t="s">
        <v>48</v>
      </c>
      <c r="N8" s="9" t="s">
        <v>24</v>
      </c>
      <c r="O8" s="22"/>
    </row>
    <row r="9" spans="1:26">
      <c r="A9" s="17"/>
      <c r="B9" s="17"/>
      <c r="C9" s="16"/>
      <c r="D9" s="16"/>
      <c r="E9" s="16"/>
      <c r="F9" s="7"/>
      <c r="G9" s="7"/>
      <c r="H9" s="25"/>
      <c r="I9" s="22"/>
      <c r="J9" s="600"/>
      <c r="P9" s="38" t="s">
        <v>119</v>
      </c>
    </row>
    <row r="10" spans="1:26" s="128" customFormat="1">
      <c r="A10" s="208" t="s">
        <v>20</v>
      </c>
      <c r="B10" s="208"/>
      <c r="C10" s="209">
        <f>+'St Gen Purp per FTE'!EF4</f>
        <v>3037.9418533572061</v>
      </c>
      <c r="D10" s="210">
        <f>+'St Ed Sp Purp per FTE'!DI4</f>
        <v>115.91141809820998</v>
      </c>
      <c r="E10" s="210">
        <f>+'Local per FTE'!O4</f>
        <v>1296.2791845667157</v>
      </c>
      <c r="F10" s="209">
        <f>+'Tuition per FTE'!DI4</f>
        <v>2901.9177243968943</v>
      </c>
      <c r="G10" s="209">
        <f>+'Total Pub Funding Per FTE'!DI4</f>
        <v>7352.0501804190262</v>
      </c>
      <c r="H10" s="211">
        <f>'Summary Data-2 Yr'!BK6</f>
        <v>199.01057546304401</v>
      </c>
      <c r="I10" s="220">
        <f>'Summary Data-2 Yr'!BL6</f>
        <v>2.7821819317924588</v>
      </c>
      <c r="J10" s="601"/>
      <c r="K10" s="219"/>
      <c r="L10" s="219"/>
      <c r="M10" s="219"/>
      <c r="N10" s="219"/>
      <c r="O10" s="15"/>
      <c r="P10" s="167">
        <f>SUM(C10:F10)</f>
        <v>7352.0501804190262</v>
      </c>
      <c r="Q10" s="687">
        <f>+P10-G10</f>
        <v>0</v>
      </c>
      <c r="R10" s="38"/>
      <c r="S10" s="38"/>
      <c r="T10" s="38"/>
      <c r="U10" s="38"/>
      <c r="V10" s="38"/>
      <c r="W10" s="38"/>
      <c r="X10" s="38"/>
      <c r="Y10" s="38"/>
      <c r="Z10" s="38"/>
    </row>
    <row r="11" spans="1:26" s="15" customFormat="1" ht="3.75" customHeight="1">
      <c r="A11" s="2"/>
      <c r="B11" s="2"/>
      <c r="C11" s="134"/>
      <c r="D11" s="191"/>
      <c r="E11" s="191"/>
      <c r="F11" s="134"/>
      <c r="G11" s="134"/>
      <c r="H11" s="135"/>
      <c r="I11" s="190"/>
      <c r="J11" s="52"/>
      <c r="P11" s="167">
        <f t="shared" ref="P11:P27" si="0">SUM(C11:F11)</f>
        <v>0</v>
      </c>
      <c r="Q11" s="687">
        <f t="shared" ref="Q11:Q27" si="1">+P11-G11</f>
        <v>0</v>
      </c>
      <c r="R11" s="38"/>
      <c r="S11" s="38"/>
      <c r="T11" s="38"/>
      <c r="U11" s="38"/>
      <c r="V11" s="38"/>
      <c r="W11" s="38"/>
      <c r="X11" s="38"/>
      <c r="Y11" s="38"/>
      <c r="Z11" s="38"/>
    </row>
    <row r="12" spans="1:26">
      <c r="A12" s="1" t="s">
        <v>0</v>
      </c>
      <c r="B12" s="1"/>
      <c r="C12" s="16">
        <f>+'St Gen Purp per FTE'!EF6</f>
        <v>4064.7520538890112</v>
      </c>
      <c r="D12" s="16">
        <f>+'St Ed Sp Purp per FTE'!DI6</f>
        <v>248.26453460921024</v>
      </c>
      <c r="E12" s="16">
        <f>+'Local per FTE'!O6</f>
        <v>42.730334602914795</v>
      </c>
      <c r="F12" s="17">
        <f>+'Tuition per FTE'!DI6</f>
        <v>3932.4863388838176</v>
      </c>
      <c r="G12" s="16">
        <f>+'Total Pub Funding Per FTE'!DI6</f>
        <v>8288.2332619849549</v>
      </c>
      <c r="H12" s="30">
        <f>'Summary Data-2 Yr'!BK8</f>
        <v>1118.3712427359287</v>
      </c>
      <c r="I12" s="20">
        <f>'Summary Data-2 Yr'!BL8</f>
        <v>15.598225457246215</v>
      </c>
      <c r="J12" s="600">
        <f>RANK(C12,$C$12:$C$27)</f>
        <v>3</v>
      </c>
      <c r="K12" s="38">
        <f>IF(D12&gt;0,RANK(D12,$D$12:$D$27),"NA")</f>
        <v>3</v>
      </c>
      <c r="L12" s="38">
        <f>IF(E12&gt;0,RANK(E12,$E$12:$E$27),"NA")</f>
        <v>9</v>
      </c>
      <c r="M12" s="38">
        <f>IF(F12&gt;0,RANK(F12,$F$12:$F$27),"NA")</f>
        <v>8</v>
      </c>
      <c r="N12" s="38">
        <f>IF(G12&gt;0,RANK(G12,$G$12:$G$27),"NA")</f>
        <v>4</v>
      </c>
      <c r="P12" s="167">
        <f t="shared" si="0"/>
        <v>8288.2332619849549</v>
      </c>
      <c r="Q12" s="687">
        <f t="shared" si="1"/>
        <v>0</v>
      </c>
    </row>
    <row r="13" spans="1:26">
      <c r="A13" s="1" t="s">
        <v>1</v>
      </c>
      <c r="B13" s="1"/>
      <c r="C13" s="16">
        <f>+'St Gen Purp per FTE'!EF7</f>
        <v>4204.8838804731686</v>
      </c>
      <c r="D13" s="16">
        <f>+'St Ed Sp Purp per FTE'!DI7</f>
        <v>52.408561385397924</v>
      </c>
      <c r="E13" s="16">
        <f>+'Local per FTE'!O7</f>
        <v>420.25407782246083</v>
      </c>
      <c r="F13" s="17">
        <f>+'Tuition per FTE'!DI7</f>
        <v>3694.3423786453759</v>
      </c>
      <c r="G13" s="16">
        <f>+'Total Pub Funding Per FTE'!DI7</f>
        <v>8371.8888983264042</v>
      </c>
      <c r="H13" s="30">
        <f>'Summary Data-2 Yr'!BK9</f>
        <v>797.81882179117201</v>
      </c>
      <c r="I13" s="20">
        <f>'Summary Data-2 Yr'!BL9</f>
        <v>10.533554795892982</v>
      </c>
      <c r="J13" s="600">
        <f t="shared" ref="J13:J27" si="2">RANK(C13,$C$12:$C$27)</f>
        <v>2</v>
      </c>
      <c r="K13" s="42">
        <f>IF(D13&gt;0,RANK(D13,$D$12:$D$27),"NA")</f>
        <v>5</v>
      </c>
      <c r="L13" s="42">
        <f t="shared" ref="L13:L26" si="3">IF(E13&gt;0,RANK(E13,$E$12:$E$27),"NA")</f>
        <v>7</v>
      </c>
      <c r="M13" s="38">
        <f t="shared" ref="M13:M27" si="4">IF(F13&gt;0,RANK(F13,$F$12:$F$27),"NA")</f>
        <v>9</v>
      </c>
      <c r="N13" s="38">
        <f t="shared" ref="N13:N27" si="5">IF(G13&gt;0,RANK(G13,$G$12:$G$27),"NA")</f>
        <v>3</v>
      </c>
      <c r="P13" s="167">
        <f t="shared" si="0"/>
        <v>8371.8888983264042</v>
      </c>
      <c r="Q13" s="687">
        <f t="shared" si="1"/>
        <v>0</v>
      </c>
    </row>
    <row r="14" spans="1:26">
      <c r="A14" s="1" t="s">
        <v>19</v>
      </c>
      <c r="B14" s="1"/>
      <c r="C14" s="16">
        <f>+'St Gen Purp per FTE'!EF8</f>
        <v>5928.6211308388138</v>
      </c>
      <c r="D14" s="16">
        <f>+'St Ed Sp Purp per FTE'!DI8</f>
        <v>0</v>
      </c>
      <c r="E14" s="16">
        <f>+'Local per FTE'!O8</f>
        <v>0</v>
      </c>
      <c r="F14" s="17">
        <f>+'Tuition per FTE'!DI8</f>
        <v>4638.3182035355949</v>
      </c>
      <c r="G14" s="16">
        <f>+'Total Pub Funding Per FTE'!DI8</f>
        <v>10566.939334374409</v>
      </c>
      <c r="H14" s="30">
        <f>'Summary Data-2 Yr'!BK10</f>
        <v>1378.9997862484106</v>
      </c>
      <c r="I14" s="20">
        <f>'Summary Data-2 Yr'!BL10</f>
        <v>15.008803432208866</v>
      </c>
      <c r="J14" s="600">
        <f t="shared" si="2"/>
        <v>1</v>
      </c>
      <c r="M14" s="38">
        <f t="shared" si="4"/>
        <v>3</v>
      </c>
      <c r="N14" s="38">
        <f t="shared" si="5"/>
        <v>2</v>
      </c>
      <c r="P14" s="167">
        <f t="shared" si="0"/>
        <v>10566.939334374409</v>
      </c>
      <c r="Q14" s="687">
        <f t="shared" si="1"/>
        <v>0</v>
      </c>
    </row>
    <row r="15" spans="1:26">
      <c r="A15" s="1" t="s">
        <v>2</v>
      </c>
      <c r="B15" s="1"/>
      <c r="C15" s="16">
        <f>+'St Gen Purp per FTE'!EF9</f>
        <v>3185.2952089205833</v>
      </c>
      <c r="D15" s="16">
        <f>+'St Ed Sp Purp per FTE'!DI9</f>
        <v>0</v>
      </c>
      <c r="E15" s="16">
        <f>+'Local per FTE'!O9</f>
        <v>0</v>
      </c>
      <c r="F15" s="17">
        <f>+'Tuition per FTE'!DI9</f>
        <v>2433.5321016618518</v>
      </c>
      <c r="G15" s="16">
        <f>+'Total Pub Funding Per FTE'!DI9</f>
        <v>5618.8273105824355</v>
      </c>
      <c r="H15" s="30">
        <f>'Summary Data-2 Yr'!BK11</f>
        <v>357.13376516117842</v>
      </c>
      <c r="I15" s="20">
        <f>'Summary Data-2 Yr'!BL11</f>
        <v>6.7874299800671114</v>
      </c>
      <c r="J15" s="600">
        <f t="shared" si="2"/>
        <v>10</v>
      </c>
      <c r="M15" s="38">
        <f t="shared" si="4"/>
        <v>14</v>
      </c>
      <c r="N15" s="38">
        <f t="shared" si="5"/>
        <v>16</v>
      </c>
      <c r="P15" s="167">
        <f t="shared" si="0"/>
        <v>5618.8273105824355</v>
      </c>
      <c r="Q15" s="687">
        <f t="shared" si="1"/>
        <v>0</v>
      </c>
    </row>
    <row r="16" spans="1:26" s="128" customFormat="1">
      <c r="A16" s="208" t="s">
        <v>3</v>
      </c>
      <c r="B16" s="208"/>
      <c r="C16" s="213">
        <f>+'St Gen Purp per FTE'!EF11</f>
        <v>3869.4904013409655</v>
      </c>
      <c r="D16" s="214">
        <f>+'St Ed Sp Purp per FTE'!DI11</f>
        <v>0</v>
      </c>
      <c r="E16" s="214">
        <f>+'Local per FTE'!O11</f>
        <v>0</v>
      </c>
      <c r="F16" s="214">
        <f>+'Tuition per FTE'!DI11</f>
        <v>3469.3758262437136</v>
      </c>
      <c r="G16" s="213">
        <f>+'Total Pub Funding Per FTE'!DI11</f>
        <v>7338.8662275846791</v>
      </c>
      <c r="H16" s="215">
        <f>'Summary Data-2 Yr'!BK12</f>
        <v>843.04114991542338</v>
      </c>
      <c r="I16" s="216">
        <f>'Summary Data-2 Yr'!BL12</f>
        <v>12.978199687266088</v>
      </c>
      <c r="J16" s="601">
        <f t="shared" si="2"/>
        <v>4</v>
      </c>
      <c r="K16" s="221"/>
      <c r="L16" s="221"/>
      <c r="M16" s="219">
        <f t="shared" si="4"/>
        <v>11</v>
      </c>
      <c r="N16" s="219">
        <f t="shared" si="5"/>
        <v>11</v>
      </c>
      <c r="O16" s="15"/>
      <c r="P16" s="167">
        <f t="shared" si="0"/>
        <v>7338.8662275846791</v>
      </c>
      <c r="Q16" s="687">
        <f t="shared" si="1"/>
        <v>0</v>
      </c>
      <c r="R16" s="38"/>
      <c r="S16" s="38"/>
      <c r="T16" s="38"/>
      <c r="U16" s="38"/>
      <c r="V16" s="38"/>
      <c r="W16" s="38"/>
      <c r="X16" s="38"/>
      <c r="Y16" s="38"/>
      <c r="Z16" s="38"/>
    </row>
    <row r="17" spans="1:26" s="128" customFormat="1">
      <c r="A17" s="208" t="s">
        <v>4</v>
      </c>
      <c r="B17" s="208"/>
      <c r="C17" s="213">
        <f>+'St Gen Purp per FTE'!EF12</f>
        <v>2903.3116564032725</v>
      </c>
      <c r="D17" s="214">
        <f>+'St Ed Sp Purp per FTE'!DI12</f>
        <v>0</v>
      </c>
      <c r="E17" s="214">
        <f>+'Local per FTE'!O12</f>
        <v>0</v>
      </c>
      <c r="F17" s="214">
        <f>+'Tuition per FTE'!DI12</f>
        <v>4160.584764630391</v>
      </c>
      <c r="G17" s="213">
        <f>+'Total Pub Funding Per FTE'!DI12</f>
        <v>7063.8964210336635</v>
      </c>
      <c r="H17" s="215">
        <f>'Summary Data-2 Yr'!BK13</f>
        <v>282.71115216487124</v>
      </c>
      <c r="I17" s="216">
        <f>'Summary Data-2 Yr'!BL13</f>
        <v>4.1690521782784424</v>
      </c>
      <c r="J17" s="601">
        <f t="shared" si="2"/>
        <v>11</v>
      </c>
      <c r="K17" s="221"/>
      <c r="L17" s="221"/>
      <c r="M17" s="219">
        <f t="shared" si="4"/>
        <v>6</v>
      </c>
      <c r="N17" s="219">
        <f t="shared" si="5"/>
        <v>13</v>
      </c>
      <c r="O17" s="15"/>
      <c r="P17" s="167">
        <f t="shared" si="0"/>
        <v>7063.8964210336635</v>
      </c>
      <c r="Q17" s="687">
        <f t="shared" si="1"/>
        <v>0</v>
      </c>
      <c r="R17" s="38"/>
      <c r="S17" s="38"/>
      <c r="T17" s="38"/>
      <c r="U17" s="38"/>
      <c r="V17" s="38"/>
      <c r="W17" s="38"/>
      <c r="X17" s="38"/>
      <c r="Y17" s="38"/>
      <c r="Z17" s="38"/>
    </row>
    <row r="18" spans="1:26" s="128" customFormat="1">
      <c r="A18" s="208" t="s">
        <v>5</v>
      </c>
      <c r="B18" s="208"/>
      <c r="C18" s="213">
        <f>+'St Gen Purp per FTE'!EF13</f>
        <v>2245.0571368897199</v>
      </c>
      <c r="D18" s="214">
        <f>+'St Ed Sp Purp per FTE'!DI13</f>
        <v>0</v>
      </c>
      <c r="E18" s="214">
        <f>+'Local per FTE'!O13</f>
        <v>0</v>
      </c>
      <c r="F18" s="214">
        <f>+'Tuition per FTE'!DI13</f>
        <v>3579.7260857590059</v>
      </c>
      <c r="G18" s="213">
        <f>+'Total Pub Funding Per FTE'!DI13</f>
        <v>5824.7832226487262</v>
      </c>
      <c r="H18" s="215">
        <f>'Summary Data-2 Yr'!BK14</f>
        <v>797.98257733879746</v>
      </c>
      <c r="I18" s="216">
        <f>'Summary Data-2 Yr'!BL14</f>
        <v>15.874561846476363</v>
      </c>
      <c r="J18" s="601">
        <f t="shared" si="2"/>
        <v>15</v>
      </c>
      <c r="K18" s="221"/>
      <c r="L18" s="221"/>
      <c r="M18" s="219">
        <f t="shared" si="4"/>
        <v>10</v>
      </c>
      <c r="N18" s="219">
        <f t="shared" si="5"/>
        <v>15</v>
      </c>
      <c r="O18" s="15"/>
      <c r="P18" s="167">
        <f t="shared" si="0"/>
        <v>5824.7832226487262</v>
      </c>
      <c r="Q18" s="687">
        <f t="shared" si="1"/>
        <v>0</v>
      </c>
      <c r="R18" s="38"/>
      <c r="S18" s="38"/>
      <c r="T18" s="38"/>
      <c r="U18" s="38"/>
      <c r="V18" s="38"/>
      <c r="W18" s="38"/>
      <c r="X18" s="38"/>
      <c r="Y18" s="38"/>
      <c r="Z18" s="38"/>
    </row>
    <row r="19" spans="1:26" s="128" customFormat="1">
      <c r="A19" s="208" t="s">
        <v>6</v>
      </c>
      <c r="B19" s="208"/>
      <c r="C19" s="213">
        <f>+'St Gen Purp per FTE'!EF14</f>
        <v>2740.0019361302484</v>
      </c>
      <c r="D19" s="214">
        <f>+'St Ed Sp Purp per FTE'!DI14</f>
        <v>0</v>
      </c>
      <c r="E19" s="214">
        <f>+'Local per FTE'!O14</f>
        <v>3531.981511208709</v>
      </c>
      <c r="F19" s="214">
        <f>+'Tuition per FTE'!DI14</f>
        <v>5057.9736195990781</v>
      </c>
      <c r="G19" s="213">
        <f>+'Total Pub Funding Per FTE'!DI14</f>
        <v>11329.957066938035</v>
      </c>
      <c r="H19" s="215">
        <f>'Summary Data-2 Yr'!BK15</f>
        <v>843.69072589374264</v>
      </c>
      <c r="I19" s="216">
        <f>'Summary Data-2 Yr'!BL15</f>
        <v>8.0456732497004477</v>
      </c>
      <c r="J19" s="601">
        <f t="shared" si="2"/>
        <v>12</v>
      </c>
      <c r="K19" s="221"/>
      <c r="L19" s="221">
        <f t="shared" si="3"/>
        <v>1</v>
      </c>
      <c r="M19" s="219">
        <f t="shared" si="4"/>
        <v>1</v>
      </c>
      <c r="N19" s="219">
        <f t="shared" si="5"/>
        <v>1</v>
      </c>
      <c r="O19" s="15"/>
      <c r="P19" s="167">
        <f t="shared" si="0"/>
        <v>11329.957066938035</v>
      </c>
      <c r="Q19" s="687">
        <f t="shared" si="1"/>
        <v>0</v>
      </c>
      <c r="R19" s="38"/>
      <c r="S19" s="38"/>
      <c r="T19" s="38"/>
      <c r="U19" s="38"/>
      <c r="V19" s="38"/>
      <c r="W19" s="38"/>
      <c r="X19" s="38"/>
      <c r="Y19" s="38"/>
      <c r="Z19" s="38"/>
    </row>
    <row r="20" spans="1:26">
      <c r="A20" s="1" t="s">
        <v>7</v>
      </c>
      <c r="B20" s="1"/>
      <c r="C20" s="1">
        <f>+'St Gen Purp per FTE'!EF16</f>
        <v>3752.6760927666178</v>
      </c>
      <c r="D20" s="16">
        <f>+'St Ed Sp Purp per FTE'!DI16</f>
        <v>427.27046329025814</v>
      </c>
      <c r="E20" s="36">
        <f>+'Local per FTE'!O16</f>
        <v>849.37612757166164</v>
      </c>
      <c r="F20" s="1">
        <f>+'Tuition per FTE'!DI16</f>
        <v>3021.2440089024276</v>
      </c>
      <c r="G20" s="1">
        <f>+'Total Pub Funding Per FTE'!DI16</f>
        <v>8050.5666925309652</v>
      </c>
      <c r="H20" s="30">
        <f>'Summary Data-2 Yr'!BK16</f>
        <v>1286.0118119644976</v>
      </c>
      <c r="I20" s="20">
        <f>'Summary Data-2 Yr'!BL16</f>
        <v>19.011033758614527</v>
      </c>
      <c r="J20" s="600">
        <f t="shared" si="2"/>
        <v>5</v>
      </c>
      <c r="K20" s="42">
        <f>IF(D20&gt;0,RANK(D20,$D$12:$D$27),"NA")</f>
        <v>2</v>
      </c>
      <c r="L20" s="42">
        <f t="shared" si="3"/>
        <v>5</v>
      </c>
      <c r="M20" s="38">
        <f t="shared" si="4"/>
        <v>13</v>
      </c>
      <c r="N20" s="38">
        <f t="shared" si="5"/>
        <v>5</v>
      </c>
      <c r="P20" s="167">
        <f t="shared" si="0"/>
        <v>8050.5666925309652</v>
      </c>
      <c r="Q20" s="687">
        <f t="shared" si="1"/>
        <v>0</v>
      </c>
    </row>
    <row r="21" spans="1:26">
      <c r="A21" s="1" t="s">
        <v>8</v>
      </c>
      <c r="B21" s="1"/>
      <c r="C21" s="1">
        <f>+'St Gen Purp per FTE'!EF17</f>
        <v>3611.8923203821541</v>
      </c>
      <c r="D21" s="16">
        <f>+'St Ed Sp Purp per FTE'!DI17</f>
        <v>703.68245767693986</v>
      </c>
      <c r="E21" s="36">
        <f>+'Local per FTE'!O17</f>
        <v>1067.780343404645</v>
      </c>
      <c r="F21" s="1">
        <f>+'Tuition per FTE'!DI17</f>
        <v>1782.455401842858</v>
      </c>
      <c r="G21" s="1">
        <f>+'Total Pub Funding Per FTE'!DI17</f>
        <v>7165.8105233065971</v>
      </c>
      <c r="H21" s="30">
        <f>'Summary Data-2 Yr'!BK17</f>
        <v>-1066.5724400649087</v>
      </c>
      <c r="I21" s="20">
        <f>'Summary Data-2 Yr'!BL17</f>
        <v>-12.955816618474012</v>
      </c>
      <c r="J21" s="600">
        <f t="shared" si="2"/>
        <v>7</v>
      </c>
      <c r="K21" s="42">
        <f>IF(D21&gt;0,RANK(D21,$D$12:$D$27),"NA")</f>
        <v>1</v>
      </c>
      <c r="L21" s="42">
        <f t="shared" si="3"/>
        <v>3</v>
      </c>
      <c r="M21" s="38">
        <f t="shared" si="4"/>
        <v>16</v>
      </c>
      <c r="N21" s="38">
        <f t="shared" si="5"/>
        <v>12</v>
      </c>
      <c r="P21" s="167">
        <f t="shared" si="0"/>
        <v>7165.8105233065971</v>
      </c>
      <c r="Q21" s="687">
        <f t="shared" si="1"/>
        <v>0</v>
      </c>
    </row>
    <row r="22" spans="1:26">
      <c r="A22" s="1" t="s">
        <v>9</v>
      </c>
      <c r="B22" s="1"/>
      <c r="C22" s="1">
        <f>+'St Gen Purp per FTE'!EF18</f>
        <v>3487.6074496832975</v>
      </c>
      <c r="D22" s="16">
        <f>+'St Ed Sp Purp per FTE'!DI18</f>
        <v>0</v>
      </c>
      <c r="E22" s="36">
        <f>+'Local per FTE'!O18</f>
        <v>940.72844381733069</v>
      </c>
      <c r="F22" s="1">
        <f>+'Tuition per FTE'!DI18</f>
        <v>3284.6829069152773</v>
      </c>
      <c r="G22" s="1">
        <f>+'Total Pub Funding Per FTE'!DI18</f>
        <v>7713.0188004159054</v>
      </c>
      <c r="H22" s="30">
        <f>'Summary Data-2 Yr'!BK18</f>
        <v>1040.3561927058536</v>
      </c>
      <c r="I22" s="20">
        <f>'Summary Data-2 Yr'!BL18</f>
        <v>15.591320195086061</v>
      </c>
      <c r="J22" s="600">
        <f t="shared" si="2"/>
        <v>9</v>
      </c>
      <c r="K22" s="42"/>
      <c r="L22" s="42">
        <f t="shared" si="3"/>
        <v>4</v>
      </c>
      <c r="M22" s="38">
        <f t="shared" si="4"/>
        <v>12</v>
      </c>
      <c r="N22" s="38">
        <f t="shared" si="5"/>
        <v>8</v>
      </c>
      <c r="P22" s="167">
        <f t="shared" si="0"/>
        <v>7713.0188004159054</v>
      </c>
      <c r="Q22" s="687">
        <f t="shared" si="1"/>
        <v>0</v>
      </c>
    </row>
    <row r="23" spans="1:26">
      <c r="A23" s="1" t="s">
        <v>10</v>
      </c>
      <c r="B23" s="1"/>
      <c r="C23" s="1">
        <f>+'St Gen Purp per FTE'!EF19</f>
        <v>1341.459947431782</v>
      </c>
      <c r="D23" s="16">
        <f>+'St Ed Sp Purp per FTE'!DI19</f>
        <v>188.97313906694575</v>
      </c>
      <c r="E23" s="36">
        <f>+'Local per FTE'!O19</f>
        <v>782.48824726050714</v>
      </c>
      <c r="F23" s="1">
        <f>+'Tuition per FTE'!DI19</f>
        <v>5028.4112144406045</v>
      </c>
      <c r="G23" s="1">
        <f>+'Total Pub Funding Per FTE'!DI19</f>
        <v>7341.3325481998399</v>
      </c>
      <c r="H23" s="30">
        <f>'Summary Data-2 Yr'!BK19</f>
        <v>1035.5438083106192</v>
      </c>
      <c r="I23" s="20">
        <f>'Summary Data-2 Yr'!BL19</f>
        <v>16.422113886562137</v>
      </c>
      <c r="J23" s="600">
        <f t="shared" si="2"/>
        <v>16</v>
      </c>
      <c r="K23" s="42">
        <f>IF(D23&gt;0,RANK(D23,$D$12:$D$27),"NA")</f>
        <v>4</v>
      </c>
      <c r="L23" s="42">
        <f t="shared" si="3"/>
        <v>6</v>
      </c>
      <c r="M23" s="38">
        <f t="shared" si="4"/>
        <v>2</v>
      </c>
      <c r="N23" s="38">
        <f t="shared" si="5"/>
        <v>10</v>
      </c>
      <c r="P23" s="167">
        <f t="shared" si="0"/>
        <v>7341.3325481998399</v>
      </c>
      <c r="Q23" s="687">
        <f t="shared" si="1"/>
        <v>0</v>
      </c>
    </row>
    <row r="24" spans="1:26" s="128" customFormat="1">
      <c r="A24" s="208" t="s">
        <v>11</v>
      </c>
      <c r="B24" s="208"/>
      <c r="C24" s="208">
        <f>+'St Gen Purp per FTE'!EF21</f>
        <v>3578.3831887160786</v>
      </c>
      <c r="D24" s="214">
        <f>+'St Ed Sp Purp per FTE'!DI21</f>
        <v>0</v>
      </c>
      <c r="E24" s="217">
        <f>+'Local per FTE'!O21</f>
        <v>0</v>
      </c>
      <c r="F24" s="208">
        <f>+'Tuition per FTE'!DI21</f>
        <v>4432.308464495668</v>
      </c>
      <c r="G24" s="208">
        <f>+'Total Pub Funding Per FTE'!DI21</f>
        <v>8010.6916532117466</v>
      </c>
      <c r="H24" s="215">
        <f>'Summary Data-2 Yr'!BK20</f>
        <v>316.57382748580676</v>
      </c>
      <c r="I24" s="216">
        <f>'Summary Data-2 Yr'!BL20</f>
        <v>4.1144915460914202</v>
      </c>
      <c r="J24" s="601">
        <f t="shared" si="2"/>
        <v>8</v>
      </c>
      <c r="K24" s="221"/>
      <c r="L24" s="221"/>
      <c r="M24" s="219">
        <f t="shared" si="4"/>
        <v>4</v>
      </c>
      <c r="N24" s="219">
        <f t="shared" si="5"/>
        <v>6</v>
      </c>
      <c r="O24" s="15"/>
      <c r="P24" s="167">
        <f t="shared" si="0"/>
        <v>8010.6916532117466</v>
      </c>
      <c r="Q24" s="687">
        <f t="shared" si="1"/>
        <v>0</v>
      </c>
      <c r="R24" s="38"/>
      <c r="S24" s="38"/>
      <c r="T24" s="38"/>
      <c r="U24" s="38"/>
      <c r="V24" s="38"/>
      <c r="W24" s="38"/>
      <c r="X24" s="38"/>
      <c r="Y24" s="38"/>
      <c r="Z24" s="38"/>
    </row>
    <row r="25" spans="1:26" s="128" customFormat="1">
      <c r="A25" s="208" t="s">
        <v>12</v>
      </c>
      <c r="B25" s="208"/>
      <c r="C25" s="208">
        <f>+'St Gen Purp per FTE'!EF22</f>
        <v>2604.5374445310126</v>
      </c>
      <c r="D25" s="214">
        <f>+'St Ed Sp Purp per FTE'!DI22</f>
        <v>0</v>
      </c>
      <c r="E25" s="217">
        <f>+'Local per FTE'!O22</f>
        <v>3185.2806401426178</v>
      </c>
      <c r="F25" s="208">
        <f>+'Tuition per FTE'!DI22</f>
        <v>1839.8883559163432</v>
      </c>
      <c r="G25" s="208">
        <f>+'Total Pub Funding Per FTE'!DI22</f>
        <v>7629.7064405899737</v>
      </c>
      <c r="H25" s="215">
        <f>'Summary Data-2 Yr'!BK21</f>
        <v>-395.65414036956736</v>
      </c>
      <c r="I25" s="216">
        <f>'Summary Data-2 Yr'!BL21</f>
        <v>-4.9300481439833508</v>
      </c>
      <c r="J25" s="601">
        <f t="shared" si="2"/>
        <v>14</v>
      </c>
      <c r="K25" s="221"/>
      <c r="L25" s="221">
        <f t="shared" si="3"/>
        <v>2</v>
      </c>
      <c r="M25" s="219">
        <f t="shared" si="4"/>
        <v>15</v>
      </c>
      <c r="N25" s="219">
        <f t="shared" si="5"/>
        <v>9</v>
      </c>
      <c r="O25" s="15"/>
      <c r="P25" s="167">
        <f t="shared" si="0"/>
        <v>7629.7064405899737</v>
      </c>
      <c r="Q25" s="687">
        <f t="shared" si="1"/>
        <v>0</v>
      </c>
      <c r="R25" s="38"/>
      <c r="S25" s="38"/>
      <c r="T25" s="38"/>
      <c r="U25" s="38"/>
      <c r="V25" s="38"/>
      <c r="W25" s="38"/>
      <c r="X25" s="38"/>
      <c r="Y25" s="38"/>
      <c r="Z25" s="38"/>
    </row>
    <row r="26" spans="1:26" s="128" customFormat="1">
      <c r="A26" s="208" t="s">
        <v>13</v>
      </c>
      <c r="B26" s="208"/>
      <c r="C26" s="208">
        <f>+'St Gen Purp per FTE'!EF23</f>
        <v>2671.1522885717886</v>
      </c>
      <c r="D26" s="214">
        <f>+'St Ed Sp Purp per FTE'!DI23</f>
        <v>0</v>
      </c>
      <c r="E26" s="217">
        <f>+'Local per FTE'!O23</f>
        <v>88.296282601917255</v>
      </c>
      <c r="F26" s="208">
        <f>+'Tuition per FTE'!DI23</f>
        <v>4301.00173474445</v>
      </c>
      <c r="G26" s="208">
        <f>+'Total Pub Funding Per FTE'!DI23</f>
        <v>7060.4503059181561</v>
      </c>
      <c r="H26" s="215">
        <f>'Summary Data-2 Yr'!BK22</f>
        <v>296.23654015472221</v>
      </c>
      <c r="I26" s="216">
        <f>'Summary Data-2 Yr'!BL22</f>
        <v>4.3794674505128954</v>
      </c>
      <c r="J26" s="601">
        <f t="shared" si="2"/>
        <v>13</v>
      </c>
      <c r="K26" s="221"/>
      <c r="L26" s="221">
        <f t="shared" si="3"/>
        <v>8</v>
      </c>
      <c r="M26" s="219">
        <f t="shared" si="4"/>
        <v>5</v>
      </c>
      <c r="N26" s="219">
        <f t="shared" si="5"/>
        <v>14</v>
      </c>
      <c r="O26" s="15"/>
      <c r="P26" s="167">
        <f t="shared" si="0"/>
        <v>7060.4503059181561</v>
      </c>
      <c r="Q26" s="687">
        <f t="shared" si="1"/>
        <v>0</v>
      </c>
      <c r="R26" s="38"/>
      <c r="S26" s="38"/>
      <c r="T26" s="38"/>
      <c r="U26" s="38"/>
      <c r="V26" s="38"/>
      <c r="W26" s="38"/>
      <c r="X26" s="38"/>
      <c r="Y26" s="38"/>
      <c r="Z26" s="38"/>
    </row>
    <row r="27" spans="1:26" s="128" customFormat="1">
      <c r="A27" s="213" t="s">
        <v>14</v>
      </c>
      <c r="B27" s="213"/>
      <c r="C27" s="208">
        <f>+'St Gen Purp per FTE'!EF24</f>
        <v>3626.5078638455525</v>
      </c>
      <c r="D27" s="214">
        <f>+'St Ed Sp Purp per FTE'!DI24</f>
        <v>39.372679159530264</v>
      </c>
      <c r="E27" s="217">
        <f>+'Local per FTE'!O24</f>
        <v>0</v>
      </c>
      <c r="F27" s="208">
        <f>+'Tuition per FTE'!DI24</f>
        <v>4154.0920860628539</v>
      </c>
      <c r="G27" s="208">
        <f>+'Total Pub Funding Per FTE'!DI24</f>
        <v>7819.9726290679373</v>
      </c>
      <c r="H27" s="215">
        <f>'Summary Data-2 Yr'!BK23</f>
        <v>1075.1258121969959</v>
      </c>
      <c r="I27" s="216">
        <f>'Summary Data-2 Yr'!BL23</f>
        <v>15.939958925498129</v>
      </c>
      <c r="J27" s="601">
        <f t="shared" si="2"/>
        <v>6</v>
      </c>
      <c r="K27" s="221">
        <f>IF(D27&gt;0,RANK(D27,$D$12:$D$27),"NA")</f>
        <v>6</v>
      </c>
      <c r="L27" s="221"/>
      <c r="M27" s="219">
        <f t="shared" si="4"/>
        <v>7</v>
      </c>
      <c r="N27" s="219">
        <f t="shared" si="5"/>
        <v>7</v>
      </c>
      <c r="O27" s="15"/>
      <c r="P27" s="167">
        <f t="shared" si="0"/>
        <v>7819.9726290679373</v>
      </c>
      <c r="Q27" s="687">
        <f t="shared" si="1"/>
        <v>0</v>
      </c>
      <c r="R27" s="38"/>
      <c r="S27" s="38"/>
      <c r="T27" s="38"/>
      <c r="U27" s="38"/>
      <c r="V27" s="38"/>
      <c r="W27" s="38"/>
      <c r="X27" s="38"/>
      <c r="Y27" s="38"/>
      <c r="Z27" s="38"/>
    </row>
    <row r="28" spans="1:26" ht="12.75" customHeight="1">
      <c r="A28" s="8"/>
      <c r="B28" s="8"/>
      <c r="C28" s="9"/>
      <c r="D28" s="9"/>
      <c r="E28" s="9"/>
      <c r="F28" s="9"/>
      <c r="G28" s="9"/>
      <c r="H28" s="27"/>
      <c r="I28" s="27"/>
      <c r="J28" s="41"/>
      <c r="K28" s="41"/>
      <c r="L28" s="41"/>
      <c r="M28" s="41"/>
      <c r="N28" s="41"/>
      <c r="O28" s="14"/>
    </row>
    <row r="29" spans="1:26" s="39" customFormat="1" ht="76.5" customHeight="1">
      <c r="A29" s="758" t="s">
        <v>200</v>
      </c>
      <c r="B29" s="764"/>
      <c r="C29" s="764"/>
      <c r="D29" s="764"/>
      <c r="E29" s="764"/>
      <c r="F29" s="764"/>
      <c r="G29" s="764"/>
      <c r="H29" s="764"/>
      <c r="I29" s="764"/>
      <c r="J29" s="765"/>
      <c r="K29" s="765"/>
      <c r="L29" s="765"/>
      <c r="M29" s="765"/>
      <c r="N29" s="765"/>
      <c r="O29" s="138"/>
    </row>
    <row r="30" spans="1:26" s="39" customFormat="1" ht="51" customHeight="1">
      <c r="A30" s="760" t="s">
        <v>203</v>
      </c>
      <c r="B30" s="766"/>
      <c r="C30" s="766"/>
      <c r="D30" s="766"/>
      <c r="E30" s="766"/>
      <c r="F30" s="766"/>
      <c r="G30" s="766"/>
      <c r="H30" s="766"/>
      <c r="I30" s="766"/>
      <c r="J30" s="767"/>
      <c r="K30" s="767"/>
      <c r="L30" s="767"/>
      <c r="M30" s="767"/>
      <c r="N30" s="767"/>
      <c r="O30" s="138"/>
    </row>
    <row r="31" spans="1:26" s="39" customFormat="1" ht="27.75" customHeight="1">
      <c r="A31" s="760" t="s">
        <v>197</v>
      </c>
      <c r="B31" s="760"/>
      <c r="C31" s="760"/>
      <c r="D31" s="760"/>
      <c r="E31" s="760"/>
      <c r="F31" s="760"/>
      <c r="G31" s="760"/>
      <c r="H31" s="760"/>
      <c r="I31" s="760"/>
      <c r="J31" s="760"/>
      <c r="K31" s="760"/>
      <c r="L31" s="760"/>
      <c r="M31" s="760"/>
      <c r="N31" s="760"/>
      <c r="O31" s="604"/>
    </row>
    <row r="32" spans="1:26" ht="27" customHeight="1">
      <c r="A32" s="760" t="s">
        <v>202</v>
      </c>
      <c r="B32" s="760"/>
      <c r="C32" s="760"/>
      <c r="D32" s="760"/>
      <c r="E32" s="760"/>
      <c r="F32" s="760"/>
      <c r="G32" s="760"/>
      <c r="H32" s="760"/>
      <c r="I32" s="760"/>
      <c r="J32" s="760"/>
      <c r="K32" s="760"/>
      <c r="L32" s="760"/>
      <c r="M32" s="760"/>
      <c r="N32" s="760"/>
      <c r="O32" s="604"/>
    </row>
    <row r="33" spans="1:14">
      <c r="A33" s="5" t="s">
        <v>17</v>
      </c>
      <c r="B33" s="5" t="s">
        <v>18</v>
      </c>
      <c r="C33" s="5"/>
      <c r="D33" s="3"/>
      <c r="E33" s="3"/>
      <c r="F33" s="3"/>
      <c r="G33" s="4"/>
      <c r="H33" s="23"/>
      <c r="I33" s="23"/>
    </row>
    <row r="34" spans="1:14">
      <c r="N34" s="42" t="s">
        <v>198</v>
      </c>
    </row>
  </sheetData>
  <mergeCells count="6">
    <mergeCell ref="A32:N32"/>
    <mergeCell ref="A2:I2"/>
    <mergeCell ref="A3:I3"/>
    <mergeCell ref="A29:N29"/>
    <mergeCell ref="A30:N30"/>
    <mergeCell ref="A31:N31"/>
  </mergeCells>
  <conditionalFormatting sqref="P10:P27">
    <cfRule type="cellIs" dxfId="1" priority="1" stopIfTrue="1" operator="notEqual">
      <formula>G10</formula>
    </cfRule>
  </conditionalFormatting>
  <pageMargins left="0.75" right="0.75" top="0.65" bottom="0.55000000000000004" header="0.5" footer="0.4"/>
  <pageSetup scale="69" orientation="portrait" r:id="rId1"/>
  <headerFooter alignWithMargins="0">
    <oddFooter>&amp;L&amp;10SREB Fact Book&amp;R&amp;10&amp;D</oddFooter>
  </headerFooter>
  <rowBreaks count="1" manualBreakCount="1">
    <brk id="41" max="10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90033"/>
  </sheetPr>
  <dimension ref="A1:N53"/>
  <sheetViews>
    <sheetView showGridLines="0" tabSelected="1" view="pageBreakPreview" zoomScale="90" zoomScaleSheetLayoutView="90" workbookViewId="0">
      <selection activeCell="L33" sqref="L33"/>
    </sheetView>
  </sheetViews>
  <sheetFormatPr defaultRowHeight="12.75"/>
  <cols>
    <col min="1" max="1" width="5.77734375" style="38" customWidth="1"/>
    <col min="2" max="2" width="5.5546875" style="38" customWidth="1"/>
    <col min="3" max="3" width="8.88671875" style="38"/>
    <col min="4" max="4" width="11.33203125" style="38" customWidth="1"/>
    <col min="5" max="5" width="7.109375" style="38" customWidth="1"/>
    <col min="6" max="6" width="8.88671875" style="38"/>
    <col min="7" max="7" width="7.5546875" style="39" customWidth="1"/>
    <col min="8" max="8" width="10" style="14" customWidth="1"/>
    <col min="9" max="9" width="10.109375" style="14" customWidth="1"/>
    <col min="10" max="10" width="4.21875" style="14" customWidth="1"/>
    <col min="11" max="11" width="7.21875" style="14" customWidth="1"/>
    <col min="12" max="12" width="4.21875" style="14" customWidth="1"/>
    <col min="13" max="13" width="10.44140625" style="15" customWidth="1"/>
    <col min="14" max="14" width="14.109375" style="88" customWidth="1"/>
    <col min="15" max="16384" width="8.88671875" style="15"/>
  </cols>
  <sheetData>
    <row r="1" spans="1:14" ht="12.75" customHeight="1">
      <c r="A1" s="671" t="s">
        <v>206</v>
      </c>
      <c r="B1" s="671"/>
      <c r="C1" s="3"/>
      <c r="D1" s="3"/>
      <c r="E1" s="3"/>
      <c r="F1" s="3"/>
      <c r="G1" s="1"/>
      <c r="H1" s="6"/>
      <c r="I1" s="6"/>
      <c r="J1" s="6"/>
      <c r="K1" s="6"/>
      <c r="L1" s="6"/>
    </row>
    <row r="2" spans="1:14" ht="13.5" customHeight="1">
      <c r="A2" s="762" t="s">
        <v>114</v>
      </c>
      <c r="B2" s="763"/>
      <c r="C2" s="763"/>
      <c r="D2" s="763"/>
      <c r="E2" s="763"/>
      <c r="F2" s="763"/>
      <c r="G2" s="763"/>
      <c r="H2" s="763"/>
      <c r="I2" s="763"/>
      <c r="J2" s="88"/>
      <c r="K2" s="672"/>
      <c r="L2" s="88"/>
    </row>
    <row r="3" spans="1:14" ht="12.75" customHeight="1">
      <c r="A3" s="762" t="s">
        <v>44</v>
      </c>
      <c r="B3" s="763"/>
      <c r="C3" s="763"/>
      <c r="D3" s="763"/>
      <c r="E3" s="763"/>
      <c r="F3" s="763"/>
      <c r="G3" s="763"/>
      <c r="H3" s="763"/>
      <c r="I3" s="763"/>
      <c r="J3" s="88"/>
      <c r="K3" s="672"/>
      <c r="L3" s="88"/>
    </row>
    <row r="4" spans="1:14" ht="12.75" customHeight="1">
      <c r="A4" s="671"/>
      <c r="B4" s="671"/>
      <c r="C4" s="3"/>
      <c r="D4" s="3"/>
      <c r="E4" s="3"/>
      <c r="F4" s="3"/>
      <c r="G4" s="1"/>
      <c r="H4" s="13"/>
      <c r="I4" s="13"/>
      <c r="J4" s="6"/>
      <c r="K4" s="6"/>
      <c r="L4" s="6"/>
    </row>
    <row r="5" spans="1:14" ht="12.75" customHeight="1">
      <c r="A5" s="10"/>
      <c r="B5" s="10"/>
      <c r="C5" s="11" t="s">
        <v>179</v>
      </c>
      <c r="D5" s="133"/>
      <c r="E5" s="133"/>
      <c r="F5" s="133"/>
      <c r="G5" s="133"/>
      <c r="H5" s="24" t="s">
        <v>105</v>
      </c>
      <c r="I5" s="21"/>
      <c r="J5" s="21" t="s">
        <v>45</v>
      </c>
      <c r="K5" s="21"/>
      <c r="L5" s="21"/>
      <c r="M5" s="47"/>
      <c r="N5" s="64"/>
    </row>
    <row r="6" spans="1:14" ht="12.75" customHeight="1">
      <c r="A6" s="17"/>
      <c r="B6" s="17"/>
      <c r="C6" s="7" t="s">
        <v>36</v>
      </c>
      <c r="D6" s="7" t="s">
        <v>36</v>
      </c>
      <c r="E6" s="7"/>
      <c r="F6" s="7" t="s">
        <v>89</v>
      </c>
      <c r="G6" s="7"/>
      <c r="H6" s="24" t="s">
        <v>185</v>
      </c>
      <c r="I6" s="21"/>
      <c r="J6" s="21" t="s">
        <v>45</v>
      </c>
      <c r="K6" s="21"/>
      <c r="L6" s="21"/>
      <c r="M6" s="608"/>
      <c r="N6" s="769" t="s">
        <v>130</v>
      </c>
    </row>
    <row r="7" spans="1:14" ht="16.5" customHeight="1">
      <c r="A7" s="17"/>
      <c r="B7" s="17"/>
      <c r="C7" s="16" t="s">
        <v>47</v>
      </c>
      <c r="D7" s="16" t="s">
        <v>38</v>
      </c>
      <c r="E7" s="16"/>
      <c r="F7" s="16" t="s">
        <v>91</v>
      </c>
      <c r="G7" s="16"/>
      <c r="H7" s="28" t="s">
        <v>46</v>
      </c>
      <c r="I7" s="29"/>
      <c r="J7" s="21" t="s">
        <v>45</v>
      </c>
      <c r="K7" s="21"/>
      <c r="L7" s="21"/>
      <c r="M7" s="52"/>
      <c r="N7" s="770"/>
    </row>
    <row r="8" spans="1:14" ht="16.5" customHeight="1">
      <c r="A8" s="8"/>
      <c r="B8" s="8"/>
      <c r="C8" s="27" t="s">
        <v>37</v>
      </c>
      <c r="D8" s="29" t="s">
        <v>49</v>
      </c>
      <c r="E8" s="29" t="s">
        <v>26</v>
      </c>
      <c r="F8" s="27" t="s">
        <v>48</v>
      </c>
      <c r="G8" s="27" t="s">
        <v>24</v>
      </c>
      <c r="H8" s="26" t="s">
        <v>39</v>
      </c>
      <c r="I8" s="27" t="s">
        <v>40</v>
      </c>
      <c r="J8" s="22"/>
      <c r="K8" s="22"/>
      <c r="L8" s="22"/>
      <c r="M8" s="610"/>
      <c r="N8" s="64"/>
    </row>
    <row r="9" spans="1:14" ht="12.75" customHeight="1">
      <c r="A9" s="17"/>
      <c r="B9" s="17"/>
      <c r="C9" s="16"/>
      <c r="D9" s="16"/>
      <c r="E9" s="16"/>
      <c r="F9" s="7"/>
      <c r="G9" s="7"/>
      <c r="H9" s="25"/>
      <c r="I9" s="22"/>
      <c r="J9" s="22"/>
      <c r="K9" s="22" t="s">
        <v>120</v>
      </c>
      <c r="L9" s="22"/>
      <c r="M9" s="611"/>
      <c r="N9" s="612" t="s">
        <v>199</v>
      </c>
    </row>
    <row r="10" spans="1:14" ht="12.75" customHeight="1">
      <c r="A10" s="208" t="s">
        <v>20</v>
      </c>
      <c r="B10" s="208"/>
      <c r="C10" s="210">
        <f>+'St Gen Purp per FTE'!GU4</f>
        <v>3915.3535818112146</v>
      </c>
      <c r="D10" s="210">
        <f>+'St Ed Sp Purp per FTE'!FW4</f>
        <v>14.338774057723612</v>
      </c>
      <c r="E10" s="755">
        <f>+'Local per FTE'!CC4</f>
        <v>2.362343927437156E-2</v>
      </c>
      <c r="F10" s="210">
        <f>+'Tuition per FTE'!FW4</f>
        <v>2941.9967506384678</v>
      </c>
      <c r="G10" s="210">
        <f>+'Total Pub Funding Per FTE'!FW4</f>
        <v>6871.7127299466802</v>
      </c>
      <c r="H10" s="222">
        <f>+G10-N10</f>
        <v>1172.4606498881667</v>
      </c>
      <c r="I10" s="223">
        <f>(H10/N10)*100</f>
        <v>20.57218444487771</v>
      </c>
      <c r="J10" s="605"/>
      <c r="K10" s="167">
        <f>SUM(C10:F10)</f>
        <v>6871.7127299466802</v>
      </c>
      <c r="L10" s="605"/>
      <c r="M10" s="613" t="s">
        <v>20</v>
      </c>
      <c r="N10" s="614">
        <f>+'Total Pub Funding Per FTE'!FT4*(297.8/281.8)</f>
        <v>5699.2520800585135</v>
      </c>
    </row>
    <row r="11" spans="1:14" ht="16.5" customHeight="1">
      <c r="A11" s="208"/>
      <c r="B11" s="208"/>
      <c r="C11" s="210"/>
      <c r="D11" s="210"/>
      <c r="E11" s="214"/>
      <c r="F11" s="210"/>
      <c r="G11" s="210"/>
      <c r="H11" s="222"/>
      <c r="I11" s="223"/>
      <c r="J11" s="605"/>
      <c r="K11" s="167"/>
      <c r="L11" s="605"/>
      <c r="M11" s="615"/>
      <c r="N11" s="614"/>
    </row>
    <row r="12" spans="1:14" s="2" customFormat="1" ht="12.75" customHeight="1">
      <c r="A12" s="2" t="s">
        <v>0</v>
      </c>
      <c r="C12" s="35">
        <f>+'St Gen Purp per FTE'!GU6</f>
        <v>7751.7332740195106</v>
      </c>
      <c r="D12" s="35">
        <f>+'St Ed Sp Purp per FTE'!FW6</f>
        <v>565.14530162112942</v>
      </c>
      <c r="E12" s="35">
        <f>+'Local per FTE'!CC6</f>
        <v>0.93108906384167334</v>
      </c>
      <c r="F12" s="35">
        <f>+'Tuition per FTE'!FW6</f>
        <v>3933.332367759489</v>
      </c>
      <c r="G12" s="35">
        <f>+'Total Pub Funding Per FTE'!FW6</f>
        <v>12251.142032463969</v>
      </c>
      <c r="H12" s="25">
        <f>+G12-N12</f>
        <v>2713.9954182762631</v>
      </c>
      <c r="I12" s="37">
        <f>(H12/N12)*100</f>
        <v>28.45710072485258</v>
      </c>
      <c r="J12" s="37"/>
      <c r="K12" s="167">
        <f>SUM(C12:F12)</f>
        <v>12251.142032463969</v>
      </c>
      <c r="L12" s="37"/>
      <c r="M12" s="615" t="s">
        <v>0</v>
      </c>
      <c r="N12" s="614">
        <f>+'Total Pub Funding Per FTE'!FT6*(297.8/281.8)</f>
        <v>9537.1466141877063</v>
      </c>
    </row>
    <row r="13" spans="1:14" s="2" customFormat="1" ht="12.75" customHeight="1">
      <c r="A13" s="2" t="s">
        <v>1</v>
      </c>
      <c r="C13" s="132" t="s">
        <v>43</v>
      </c>
      <c r="D13" s="132" t="s">
        <v>43</v>
      </c>
      <c r="E13" s="132" t="s">
        <v>43</v>
      </c>
      <c r="F13" s="132" t="s">
        <v>43</v>
      </c>
      <c r="G13" s="132" t="s">
        <v>43</v>
      </c>
      <c r="H13" s="182" t="s">
        <v>43</v>
      </c>
      <c r="I13" s="132" t="s">
        <v>43</v>
      </c>
      <c r="J13" s="132"/>
      <c r="K13" s="167"/>
      <c r="L13" s="132"/>
      <c r="M13" s="615" t="s">
        <v>1</v>
      </c>
      <c r="N13" s="614">
        <f>+'Total Pub Funding Per FTE'!FT7*(297.8/281.8)</f>
        <v>0</v>
      </c>
    </row>
    <row r="14" spans="1:14" s="2" customFormat="1" ht="12.75" customHeight="1">
      <c r="A14" s="2" t="s">
        <v>19</v>
      </c>
      <c r="C14" s="22" t="s">
        <v>16</v>
      </c>
      <c r="D14" s="22" t="s">
        <v>16</v>
      </c>
      <c r="E14" s="22" t="s">
        <v>16</v>
      </c>
      <c r="F14" s="22" t="s">
        <v>16</v>
      </c>
      <c r="G14" s="616" t="s">
        <v>16</v>
      </c>
      <c r="H14" s="22" t="s">
        <v>16</v>
      </c>
      <c r="I14" s="22" t="s">
        <v>16</v>
      </c>
      <c r="J14" s="22"/>
      <c r="K14" s="167"/>
      <c r="L14" s="22"/>
      <c r="M14" s="617" t="s">
        <v>19</v>
      </c>
      <c r="N14" s="614">
        <f>+'Total Pub Funding Per FTE'!FT8*(297.8/281.8)</f>
        <v>0</v>
      </c>
    </row>
    <row r="15" spans="1:14" s="2" customFormat="1" ht="12.75" customHeight="1">
      <c r="A15" s="2" t="s">
        <v>2</v>
      </c>
      <c r="C15" s="132" t="s">
        <v>43</v>
      </c>
      <c r="D15" s="132" t="s">
        <v>43</v>
      </c>
      <c r="E15" s="132" t="s">
        <v>43</v>
      </c>
      <c r="F15" s="132" t="s">
        <v>43</v>
      </c>
      <c r="G15" s="618" t="s">
        <v>43</v>
      </c>
      <c r="H15" s="132" t="s">
        <v>43</v>
      </c>
      <c r="I15" s="132" t="s">
        <v>43</v>
      </c>
      <c r="J15" s="132"/>
      <c r="K15" s="167"/>
      <c r="L15" s="132"/>
      <c r="M15" s="619" t="s">
        <v>2</v>
      </c>
      <c r="N15" s="614">
        <f>+'Total Pub Funding Per FTE'!FT9*(297.8/281.8)</f>
        <v>0</v>
      </c>
    </row>
    <row r="16" spans="1:14" s="2" customFormat="1" ht="12.75" customHeight="1">
      <c r="A16" s="208" t="s">
        <v>3</v>
      </c>
      <c r="B16" s="208"/>
      <c r="C16" s="620">
        <f>+'St Gen Purp per FTE'!GU11</f>
        <v>3399.5429175971703</v>
      </c>
      <c r="D16" s="620">
        <f>+'St Ed Sp Purp per FTE'!FW11</f>
        <v>0</v>
      </c>
      <c r="E16" s="620">
        <f>+'Local per FTE'!CC11</f>
        <v>0</v>
      </c>
      <c r="F16" s="620">
        <f>+'Tuition per FTE'!FW11</f>
        <v>3359.7059680083598</v>
      </c>
      <c r="G16" s="620">
        <f>+'Total Pub Funding Per FTE'!FW11</f>
        <v>6759.2488856055297</v>
      </c>
      <c r="H16" s="224">
        <f>+G16-N16</f>
        <v>1410.5233427188477</v>
      </c>
      <c r="I16" s="223">
        <f>(H16/N16)*100</f>
        <v>26.371204344083708</v>
      </c>
      <c r="J16" s="605"/>
      <c r="K16" s="167">
        <f>SUM(C16:F16)</f>
        <v>6759.2488856055297</v>
      </c>
      <c r="L16" s="605"/>
      <c r="M16" s="617" t="s">
        <v>3</v>
      </c>
      <c r="N16" s="614">
        <f>+'Total Pub Funding Per FTE'!FT11*(297.8/281.8)</f>
        <v>5348.725542886682</v>
      </c>
    </row>
    <row r="17" spans="1:14" s="2" customFormat="1" ht="12.75" customHeight="1">
      <c r="A17" s="208" t="s">
        <v>4</v>
      </c>
      <c r="B17" s="208"/>
      <c r="C17" s="620">
        <f>+'St Gen Purp per FTE'!GU12</f>
        <v>2834.2486864850416</v>
      </c>
      <c r="D17" s="620">
        <f>+'St Ed Sp Purp per FTE'!FW12</f>
        <v>0</v>
      </c>
      <c r="E17" s="620">
        <f>+'Local per FTE'!CC12</f>
        <v>0</v>
      </c>
      <c r="F17" s="620">
        <f>+'Tuition per FTE'!FW12</f>
        <v>3692.6281336011307</v>
      </c>
      <c r="G17" s="620">
        <f>+'Total Pub Funding Per FTE'!FW12</f>
        <v>6526.8768200861723</v>
      </c>
      <c r="H17" s="224">
        <f>+G17-N17</f>
        <v>-4284.884990114746</v>
      </c>
      <c r="I17" s="223">
        <f>(H17/N17)*100</f>
        <v>-39.631699859239852</v>
      </c>
      <c r="J17" s="605"/>
      <c r="K17" s="167">
        <f>SUM(C17:F17)</f>
        <v>6526.8768200861723</v>
      </c>
      <c r="L17" s="605"/>
      <c r="M17" s="615" t="s">
        <v>4</v>
      </c>
      <c r="N17" s="614">
        <f>+'Total Pub Funding Per FTE'!FT12*(297.8/281.8)</f>
        <v>10811.761810200918</v>
      </c>
    </row>
    <row r="18" spans="1:14" s="2" customFormat="1" ht="12.75" customHeight="1">
      <c r="A18" s="208" t="s">
        <v>5</v>
      </c>
      <c r="B18" s="208"/>
      <c r="C18" s="620">
        <f>+'St Gen Purp per FTE'!GU13</f>
        <v>2999.2267964629259</v>
      </c>
      <c r="D18" s="620">
        <f>+'St Ed Sp Purp per FTE'!FW13</f>
        <v>0</v>
      </c>
      <c r="E18" s="620">
        <f>+'Local per FTE'!CC13</f>
        <v>0</v>
      </c>
      <c r="F18" s="620">
        <f>+'Tuition per FTE'!FW13</f>
        <v>2549.7899674667706</v>
      </c>
      <c r="G18" s="620">
        <f>+'Total Pub Funding Per FTE'!FW13</f>
        <v>5549.016763929696</v>
      </c>
      <c r="H18" s="224">
        <f>+G18-N18</f>
        <v>1306.836368606595</v>
      </c>
      <c r="I18" s="223">
        <f>(H18/N18)*100</f>
        <v>30.805770778803982</v>
      </c>
      <c r="J18" s="605"/>
      <c r="K18" s="167">
        <f>SUM(C18:F18)</f>
        <v>5549.016763929696</v>
      </c>
      <c r="L18" s="605"/>
      <c r="M18" s="615" t="s">
        <v>5</v>
      </c>
      <c r="N18" s="614">
        <f>+'Total Pub Funding Per FTE'!FT13*(297.8/281.8)</f>
        <v>4242.180395323101</v>
      </c>
    </row>
    <row r="19" spans="1:14" s="2" customFormat="1" ht="12.75" customHeight="1">
      <c r="A19" s="208" t="s">
        <v>6</v>
      </c>
      <c r="B19" s="208"/>
      <c r="C19" s="754" t="s">
        <v>43</v>
      </c>
      <c r="D19" s="214" t="s">
        <v>16</v>
      </c>
      <c r="E19" s="214" t="s">
        <v>16</v>
      </c>
      <c r="F19" s="214" t="s">
        <v>16</v>
      </c>
      <c r="G19" s="621" t="s">
        <v>16</v>
      </c>
      <c r="H19" s="214" t="s">
        <v>16</v>
      </c>
      <c r="I19" s="214" t="s">
        <v>16</v>
      </c>
      <c r="J19" s="22"/>
      <c r="K19" s="167"/>
      <c r="L19" s="22"/>
      <c r="M19" s="615" t="s">
        <v>6</v>
      </c>
      <c r="N19" s="614">
        <f>+'Total Pub Funding Per FTE'!FT14*(297.8/281.8)</f>
        <v>0</v>
      </c>
    </row>
    <row r="20" spans="1:14" s="2" customFormat="1" ht="12.75" customHeight="1">
      <c r="A20" s="2" t="s">
        <v>7</v>
      </c>
      <c r="C20" s="22" t="s">
        <v>16</v>
      </c>
      <c r="D20" s="22" t="s">
        <v>16</v>
      </c>
      <c r="E20" s="22" t="s">
        <v>16</v>
      </c>
      <c r="F20" s="22" t="s">
        <v>16</v>
      </c>
      <c r="G20" s="616" t="s">
        <v>16</v>
      </c>
      <c r="H20" s="22" t="s">
        <v>16</v>
      </c>
      <c r="I20" s="22" t="s">
        <v>16</v>
      </c>
      <c r="J20" s="22"/>
      <c r="K20" s="167"/>
      <c r="L20" s="22"/>
      <c r="M20" s="619" t="s">
        <v>7</v>
      </c>
      <c r="N20" s="614">
        <f>+'Total Pub Funding Per FTE'!FT16*(297.8/281.8)</f>
        <v>0</v>
      </c>
    </row>
    <row r="21" spans="1:14" s="2" customFormat="1" ht="12.75" customHeight="1">
      <c r="A21" s="2" t="s">
        <v>8</v>
      </c>
      <c r="C21" s="22" t="s">
        <v>16</v>
      </c>
      <c r="D21" s="22" t="s">
        <v>16</v>
      </c>
      <c r="E21" s="22" t="s">
        <v>16</v>
      </c>
      <c r="F21" s="22" t="s">
        <v>16</v>
      </c>
      <c r="G21" s="616" t="s">
        <v>16</v>
      </c>
      <c r="H21" s="22" t="s">
        <v>16</v>
      </c>
      <c r="I21" s="22" t="s">
        <v>16</v>
      </c>
      <c r="J21" s="22"/>
      <c r="K21" s="167"/>
      <c r="L21" s="22"/>
      <c r="M21" s="619" t="s">
        <v>8</v>
      </c>
      <c r="N21" s="614">
        <f>+'Total Pub Funding Per FTE'!FT17*(297.8/281.8)</f>
        <v>0</v>
      </c>
    </row>
    <row r="22" spans="1:14" s="2" customFormat="1" ht="12.75" customHeight="1">
      <c r="A22" s="2" t="s">
        <v>9</v>
      </c>
      <c r="C22" s="35">
        <f>+'St Gen Purp per FTE'!GU18</f>
        <v>4992.4391090050012</v>
      </c>
      <c r="D22" s="35">
        <f>+'St Ed Sp Purp per FTE'!FW18</f>
        <v>0</v>
      </c>
      <c r="E22" s="35">
        <f>+'Local per FTE'!CC18</f>
        <v>0</v>
      </c>
      <c r="F22" s="35">
        <f>+'Tuition per FTE'!FW18</f>
        <v>1402.702744792751</v>
      </c>
      <c r="G22" s="35">
        <f>+'Total Pub Funding Per FTE'!FW18</f>
        <v>6395.1418537977524</v>
      </c>
      <c r="H22" s="182" t="s">
        <v>43</v>
      </c>
      <c r="I22" s="132" t="s">
        <v>43</v>
      </c>
      <c r="J22" s="132"/>
      <c r="K22" s="167">
        <f t="shared" ref="K22" si="0">SUM(C22:F22)</f>
        <v>6395.1418537977524</v>
      </c>
      <c r="L22" s="132"/>
      <c r="M22" s="619" t="s">
        <v>9</v>
      </c>
      <c r="N22" s="614">
        <f>+'Total Pub Funding Per FTE'!FT18*(297.8/281.8)</f>
        <v>6468.8710312138783</v>
      </c>
    </row>
    <row r="23" spans="1:14" s="2" customFormat="1" ht="12.75" customHeight="1">
      <c r="A23" s="2" t="s">
        <v>10</v>
      </c>
      <c r="C23" s="22" t="s">
        <v>16</v>
      </c>
      <c r="D23" s="22" t="s">
        <v>16</v>
      </c>
      <c r="E23" s="22" t="s">
        <v>16</v>
      </c>
      <c r="F23" s="22" t="s">
        <v>16</v>
      </c>
      <c r="G23" s="616" t="s">
        <v>16</v>
      </c>
      <c r="H23" s="22" t="s">
        <v>16</v>
      </c>
      <c r="I23" s="22" t="s">
        <v>16</v>
      </c>
      <c r="J23" s="22"/>
      <c r="K23" s="167"/>
      <c r="L23" s="22"/>
      <c r="M23" s="617" t="s">
        <v>10</v>
      </c>
      <c r="N23" s="614">
        <f>+'Total Pub Funding Per FTE'!FT19*(297.8/281.8)</f>
        <v>0</v>
      </c>
    </row>
    <row r="24" spans="1:14" s="2" customFormat="1" ht="12.75" customHeight="1">
      <c r="A24" s="208" t="s">
        <v>11</v>
      </c>
      <c r="B24" s="208"/>
      <c r="C24" s="620">
        <f>+'St Gen Purp per FTE'!GU21</f>
        <v>5084.1462476560364</v>
      </c>
      <c r="D24" s="620">
        <f>+'St Ed Sp Purp per FTE'!FW21</f>
        <v>0</v>
      </c>
      <c r="E24" s="620">
        <f>+'Local per FTE'!CC21</f>
        <v>0</v>
      </c>
      <c r="F24" s="620">
        <f>+'Tuition per FTE'!FW21</f>
        <v>2542.3203732760244</v>
      </c>
      <c r="G24" s="620">
        <f>+'Total Pub Funding Per FTE'!FW21</f>
        <v>7626.4666209320603</v>
      </c>
      <c r="H24" s="224">
        <f>+G24-N24</f>
        <v>1272.4078648040831</v>
      </c>
      <c r="I24" s="212">
        <f>(H24/N24)*100</f>
        <v>20.025119591110933</v>
      </c>
      <c r="J24" s="37"/>
      <c r="K24" s="167">
        <f>SUM(C24:F24)</f>
        <v>7626.4666209320603</v>
      </c>
      <c r="L24" s="37"/>
      <c r="M24" s="619" t="s">
        <v>11</v>
      </c>
      <c r="N24" s="614">
        <f>+'Total Pub Funding Per FTE'!FT21*(297.8/281.8)</f>
        <v>6354.0587561279772</v>
      </c>
    </row>
    <row r="25" spans="1:14" s="2" customFormat="1" ht="12.75" customHeight="1">
      <c r="A25" s="208" t="s">
        <v>12</v>
      </c>
      <c r="B25" s="208"/>
      <c r="C25" s="214" t="s">
        <v>16</v>
      </c>
      <c r="D25" s="214" t="s">
        <v>16</v>
      </c>
      <c r="E25" s="214" t="s">
        <v>16</v>
      </c>
      <c r="F25" s="214" t="s">
        <v>16</v>
      </c>
      <c r="G25" s="621" t="s">
        <v>16</v>
      </c>
      <c r="H25" s="214" t="s">
        <v>16</v>
      </c>
      <c r="I25" s="214" t="s">
        <v>16</v>
      </c>
      <c r="J25" s="22"/>
      <c r="K25" s="167"/>
      <c r="L25" s="22"/>
      <c r="M25" s="615" t="s">
        <v>12</v>
      </c>
      <c r="N25" s="614">
        <f>+'Total Pub Funding Per FTE'!FT22*(297.8/281.8)</f>
        <v>0</v>
      </c>
    </row>
    <row r="26" spans="1:14" s="2" customFormat="1" ht="12.75" customHeight="1">
      <c r="A26" s="208" t="s">
        <v>13</v>
      </c>
      <c r="B26" s="208"/>
      <c r="C26" s="214" t="s">
        <v>16</v>
      </c>
      <c r="D26" s="214" t="s">
        <v>16</v>
      </c>
      <c r="E26" s="214" t="s">
        <v>16</v>
      </c>
      <c r="F26" s="214" t="s">
        <v>16</v>
      </c>
      <c r="G26" s="621" t="s">
        <v>16</v>
      </c>
      <c r="H26" s="214" t="s">
        <v>16</v>
      </c>
      <c r="I26" s="214" t="s">
        <v>16</v>
      </c>
      <c r="J26" s="22"/>
      <c r="K26" s="167"/>
      <c r="L26" s="22"/>
      <c r="M26" s="619" t="s">
        <v>13</v>
      </c>
      <c r="N26" s="614">
        <f>+'Total Pub Funding Per FTE'!FT23*(297.8/281.8)</f>
        <v>0</v>
      </c>
    </row>
    <row r="27" spans="1:14" s="2" customFormat="1" ht="12.75" customHeight="1">
      <c r="A27" s="213" t="s">
        <v>14</v>
      </c>
      <c r="B27" s="213"/>
      <c r="C27" s="226" t="s">
        <v>43</v>
      </c>
      <c r="D27" s="226" t="s">
        <v>43</v>
      </c>
      <c r="E27" s="226" t="s">
        <v>43</v>
      </c>
      <c r="F27" s="226" t="s">
        <v>43</v>
      </c>
      <c r="G27" s="226" t="s">
        <v>43</v>
      </c>
      <c r="H27" s="225" t="s">
        <v>43</v>
      </c>
      <c r="I27" s="226" t="s">
        <v>43</v>
      </c>
      <c r="J27" s="132"/>
      <c r="K27" s="167"/>
      <c r="L27" s="132"/>
      <c r="M27" s="622" t="s">
        <v>14</v>
      </c>
      <c r="N27" s="614">
        <f>+'Total Pub Funding Per FTE'!FT24*(297.8/281.8)</f>
        <v>0</v>
      </c>
    </row>
    <row r="28" spans="1:14" ht="12.75" customHeight="1">
      <c r="A28" s="8"/>
      <c r="B28" s="8"/>
      <c r="C28" s="9"/>
      <c r="D28" s="9"/>
      <c r="E28" s="9"/>
      <c r="F28" s="9"/>
      <c r="G28" s="9"/>
      <c r="H28" s="26"/>
      <c r="I28" s="27"/>
      <c r="J28" s="22"/>
      <c r="K28" s="22"/>
      <c r="L28" s="22"/>
      <c r="M28" s="22"/>
      <c r="N28" s="22"/>
    </row>
    <row r="29" spans="1:14" ht="18" customHeight="1">
      <c r="A29" s="32" t="s">
        <v>50</v>
      </c>
      <c r="B29" s="17"/>
      <c r="C29" s="16"/>
      <c r="D29" s="16"/>
      <c r="E29" s="16"/>
      <c r="F29" s="16"/>
      <c r="G29" s="16"/>
      <c r="H29" s="22"/>
      <c r="I29" s="22"/>
      <c r="J29" s="22"/>
      <c r="K29" s="22"/>
      <c r="L29" s="22"/>
    </row>
    <row r="30" spans="1:14" ht="18" customHeight="1">
      <c r="A30" s="17" t="s">
        <v>131</v>
      </c>
      <c r="B30" s="17"/>
      <c r="C30" s="16"/>
      <c r="D30" s="16"/>
      <c r="E30" s="16"/>
      <c r="F30" s="16"/>
      <c r="G30" s="16"/>
      <c r="H30" s="22"/>
      <c r="I30" s="22"/>
      <c r="J30" s="22"/>
      <c r="K30" s="22"/>
      <c r="L30" s="22"/>
      <c r="M30" s="14"/>
    </row>
    <row r="31" spans="1:14" ht="99" customHeight="1">
      <c r="A31" s="768" t="s">
        <v>200</v>
      </c>
      <c r="B31" s="766"/>
      <c r="C31" s="766"/>
      <c r="D31" s="766"/>
      <c r="E31" s="766"/>
      <c r="F31" s="766"/>
      <c r="G31" s="766"/>
      <c r="H31" s="766"/>
      <c r="I31" s="766"/>
      <c r="J31" s="45"/>
      <c r="K31" s="673"/>
      <c r="L31" s="45"/>
      <c r="M31" s="14"/>
      <c r="N31" s="44"/>
    </row>
    <row r="32" spans="1:14" ht="78.75" customHeight="1">
      <c r="A32" s="768" t="s">
        <v>203</v>
      </c>
      <c r="B32" s="768"/>
      <c r="C32" s="768"/>
      <c r="D32" s="768"/>
      <c r="E32" s="768"/>
      <c r="F32" s="768"/>
      <c r="G32" s="768"/>
      <c r="H32" s="768"/>
      <c r="I32" s="768"/>
      <c r="J32" s="606"/>
      <c r="K32" s="674"/>
      <c r="L32" s="606"/>
      <c r="M32" s="14"/>
      <c r="N32" s="14"/>
    </row>
    <row r="33" spans="1:14" ht="38.25" customHeight="1">
      <c r="A33" s="768" t="s">
        <v>197</v>
      </c>
      <c r="B33" s="768"/>
      <c r="C33" s="768"/>
      <c r="D33" s="768"/>
      <c r="E33" s="768"/>
      <c r="F33" s="768"/>
      <c r="G33" s="768"/>
      <c r="H33" s="768"/>
      <c r="I33" s="768"/>
      <c r="J33" s="699"/>
      <c r="K33" s="699"/>
      <c r="L33" s="699"/>
      <c r="M33" s="699"/>
      <c r="N33" s="699"/>
    </row>
    <row r="34" spans="1:14">
      <c r="A34" s="5" t="s">
        <v>17</v>
      </c>
      <c r="B34" s="5" t="s">
        <v>18</v>
      </c>
      <c r="C34" s="5"/>
      <c r="D34" s="3"/>
      <c r="E34" s="3"/>
      <c r="F34" s="3"/>
      <c r="G34" s="4"/>
      <c r="H34" s="23"/>
      <c r="I34" s="23"/>
      <c r="J34" s="23"/>
      <c r="K34" s="23"/>
      <c r="L34" s="23"/>
      <c r="M34" s="14"/>
      <c r="N34" s="14"/>
    </row>
    <row r="35" spans="1:14">
      <c r="I35" s="42" t="s">
        <v>198</v>
      </c>
      <c r="J35" s="607"/>
      <c r="K35" s="192"/>
      <c r="L35" s="607"/>
      <c r="M35" s="14"/>
      <c r="N35" s="14"/>
    </row>
    <row r="36" spans="1:14">
      <c r="M36" s="14"/>
      <c r="N36" s="14"/>
    </row>
    <row r="37" spans="1:14">
      <c r="M37" s="14"/>
      <c r="N37" s="14"/>
    </row>
    <row r="38" spans="1:14">
      <c r="M38" s="14"/>
      <c r="N38" s="14"/>
    </row>
    <row r="39" spans="1:14">
      <c r="M39" s="14"/>
      <c r="N39" s="14"/>
    </row>
    <row r="40" spans="1:14">
      <c r="M40" s="14"/>
      <c r="N40" s="14"/>
    </row>
    <row r="41" spans="1:14">
      <c r="M41" s="14"/>
      <c r="N41" s="14"/>
    </row>
    <row r="42" spans="1:14">
      <c r="M42" s="14"/>
      <c r="N42" s="14"/>
    </row>
    <row r="43" spans="1:14">
      <c r="M43" s="14"/>
      <c r="N43" s="14"/>
    </row>
    <row r="44" spans="1:14">
      <c r="M44" s="14"/>
      <c r="N44" s="14"/>
    </row>
    <row r="45" spans="1:14">
      <c r="M45" s="14"/>
      <c r="N45" s="14"/>
    </row>
    <row r="46" spans="1:14">
      <c r="M46" s="14"/>
      <c r="N46" s="14"/>
    </row>
    <row r="47" spans="1:14">
      <c r="M47" s="14"/>
      <c r="N47" s="14"/>
    </row>
    <row r="48" spans="1:14">
      <c r="M48" s="14"/>
      <c r="N48" s="14"/>
    </row>
    <row r="49" spans="13:14">
      <c r="M49" s="14"/>
      <c r="N49" s="14"/>
    </row>
    <row r="50" spans="13:14">
      <c r="M50" s="14"/>
      <c r="N50" s="14"/>
    </row>
    <row r="51" spans="13:14">
      <c r="M51" s="14"/>
      <c r="N51" s="14"/>
    </row>
    <row r="52" spans="13:14">
      <c r="M52" s="14"/>
      <c r="N52" s="14"/>
    </row>
    <row r="53" spans="13:14">
      <c r="M53" s="14"/>
      <c r="N53" s="14"/>
    </row>
  </sheetData>
  <mergeCells count="6">
    <mergeCell ref="A33:I33"/>
    <mergeCell ref="A2:I2"/>
    <mergeCell ref="A3:I3"/>
    <mergeCell ref="N6:N7"/>
    <mergeCell ref="A31:I31"/>
    <mergeCell ref="A32:I32"/>
  </mergeCells>
  <conditionalFormatting sqref="K10:K27">
    <cfRule type="cellIs" dxfId="0" priority="1" stopIfTrue="1" operator="notEqual">
      <formula>G10</formula>
    </cfRule>
  </conditionalFormatting>
  <pageMargins left="0.5" right="0.5" top="1" bottom="1" header="0.5" footer="0.5"/>
  <pageSetup orientation="portrait" r:id="rId1"/>
  <headerFooter alignWithMargins="0">
    <oddFooter>&amp;LSREB Fact Book&amp;R&amp;D</oddFooter>
  </headerFooter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6600"/>
  </sheetPr>
  <dimension ref="A1:FX41"/>
  <sheetViews>
    <sheetView zoomScale="90" zoomScaleNormal="90" workbookViewId="0">
      <pane xSplit="1" ySplit="5" topLeftCell="DQ6" activePane="bottomRight" state="frozen"/>
      <selection pane="topRight" activeCell="B1" sqref="B1"/>
      <selection pane="bottomLeft" activeCell="A6" sqref="A6"/>
      <selection pane="bottomRight" activeCell="CC6" sqref="CC6"/>
    </sheetView>
  </sheetViews>
  <sheetFormatPr defaultRowHeight="12.75"/>
  <cols>
    <col min="1" max="1" width="11.109375" style="38" customWidth="1"/>
    <col min="2" max="5" width="8.88671875" style="38"/>
    <col min="6" max="8" width="9" style="38" customWidth="1"/>
    <col min="9" max="9" width="9.5546875" style="160" customWidth="1"/>
    <col min="10" max="16" width="8.33203125" style="160" customWidth="1"/>
    <col min="17" max="17" width="6.77734375" style="160" customWidth="1"/>
    <col min="18" max="18" width="6.77734375" style="463" customWidth="1"/>
    <col min="19" max="19" width="6.77734375" style="38" customWidth="1"/>
    <col min="20" max="20" width="6.77734375" style="470" customWidth="1"/>
    <col min="21" max="26" width="12.77734375" style="38" customWidth="1"/>
    <col min="27" max="34" width="12.77734375" style="158" customWidth="1"/>
    <col min="35" max="35" width="10.5546875" style="38" customWidth="1"/>
    <col min="36" max="36" width="4.77734375" style="470" customWidth="1"/>
    <col min="37" max="37" width="10.5546875" style="38" customWidth="1"/>
    <col min="38" max="38" width="6.109375" style="470" customWidth="1"/>
    <col min="39" max="39" width="6.77734375" style="38" customWidth="1"/>
    <col min="40" max="40" width="7" style="38" customWidth="1"/>
    <col min="41" max="41" width="7.88671875" style="38" customWidth="1"/>
    <col min="42" max="44" width="6.5546875" style="38" customWidth="1"/>
    <col min="45" max="52" width="6.5546875" style="158" customWidth="1"/>
    <col min="53" max="53" width="6.88671875" style="38" customWidth="1"/>
    <col min="54" max="54" width="6.88671875" style="470" customWidth="1"/>
    <col min="55" max="55" width="6.88671875" style="38" customWidth="1"/>
    <col min="56" max="58" width="6.88671875" style="470" customWidth="1"/>
    <col min="59" max="60" width="6.88671875" style="38" customWidth="1"/>
    <col min="61" max="61" width="7.6640625" style="38" customWidth="1"/>
    <col min="62" max="62" width="7.6640625" style="470" customWidth="1"/>
    <col min="63" max="63" width="7.6640625" style="38" customWidth="1"/>
    <col min="64" max="64" width="7.6640625" style="470" customWidth="1"/>
    <col min="65" max="65" width="11.77734375" style="38" customWidth="1"/>
    <col min="66" max="70" width="11.77734375" style="38" bestFit="1" customWidth="1"/>
    <col min="71" max="72" width="11.77734375" style="158" bestFit="1" customWidth="1"/>
    <col min="73" max="78" width="11.77734375" style="158" customWidth="1"/>
    <col min="79" max="79" width="11.77734375" style="38" customWidth="1"/>
    <col min="80" max="80" width="6.77734375" style="470" customWidth="1"/>
    <col min="81" max="81" width="10.88671875" style="38" customWidth="1"/>
    <col min="82" max="82" width="6.5546875" style="470" customWidth="1"/>
    <col min="83" max="88" width="7" style="38" customWidth="1"/>
    <col min="89" max="96" width="7" style="158" customWidth="1"/>
    <col min="97" max="97" width="6.88671875" style="38" customWidth="1"/>
    <col min="98" max="98" width="6.88671875" style="470" customWidth="1"/>
    <col min="99" max="99" width="6.88671875" style="38" customWidth="1"/>
    <col min="100" max="102" width="6.88671875" style="470" customWidth="1"/>
    <col min="103" max="104" width="6.88671875" style="38" customWidth="1"/>
    <col min="105" max="105" width="7.6640625" style="38" customWidth="1"/>
    <col min="106" max="106" width="7.6640625" style="470" customWidth="1"/>
    <col min="107" max="107" width="7.6640625" style="38" customWidth="1"/>
    <col min="108" max="108" width="7.6640625" style="470" customWidth="1"/>
    <col min="109" max="109" width="12.44140625" style="38" customWidth="1"/>
    <col min="110" max="110" width="11.44140625" style="38" customWidth="1"/>
    <col min="111" max="111" width="12.21875" style="38" customWidth="1"/>
    <col min="112" max="114" width="12.6640625" style="38" customWidth="1"/>
    <col min="115" max="122" width="12.6640625" style="158" customWidth="1"/>
    <col min="123" max="123" width="12.21875" style="158" customWidth="1"/>
    <col min="124" max="124" width="7" style="158" customWidth="1"/>
    <col min="125" max="125" width="11.44140625" style="38" customWidth="1"/>
    <col min="126" max="126" width="5.33203125" style="470" customWidth="1"/>
    <col min="127" max="129" width="6.77734375" style="38" customWidth="1"/>
    <col min="130" max="130" width="6" style="38" customWidth="1"/>
    <col min="131" max="132" width="7.21875" style="38" customWidth="1"/>
    <col min="133" max="140" width="7.21875" style="158" customWidth="1"/>
    <col min="141" max="141" width="6.88671875" style="38" customWidth="1"/>
    <col min="142" max="142" width="6.88671875" style="470" customWidth="1"/>
    <col min="143" max="143" width="6.88671875" style="38" customWidth="1"/>
    <col min="144" max="144" width="6.88671875" style="470" customWidth="1"/>
    <col min="145" max="145" width="6.33203125" style="470" customWidth="1"/>
    <col min="146" max="146" width="7.44140625" style="470" customWidth="1"/>
    <col min="147" max="147" width="8.109375" style="38" customWidth="1"/>
    <col min="148" max="149" width="6.88671875" style="38" customWidth="1"/>
    <col min="150" max="150" width="6.88671875" style="470" customWidth="1"/>
    <col min="151" max="151" width="6.88671875" style="38" customWidth="1"/>
    <col min="152" max="152" width="7" style="470" customWidth="1"/>
    <col min="153" max="162" width="6.5546875" style="494" customWidth="1"/>
    <col min="163" max="166" width="8" style="494" customWidth="1"/>
    <col min="167" max="169" width="6.5546875" style="494" customWidth="1"/>
    <col min="170" max="177" width="6.5546875" style="486" customWidth="1"/>
    <col min="178" max="178" width="7.77734375" style="38" bestFit="1" customWidth="1"/>
    <col min="179" max="16384" width="8.88671875" style="38"/>
  </cols>
  <sheetData>
    <row r="1" spans="1:180">
      <c r="A1" s="76"/>
      <c r="B1" s="76" t="s">
        <v>83</v>
      </c>
      <c r="C1" s="76"/>
      <c r="D1" s="41"/>
      <c r="E1" s="41"/>
      <c r="F1" s="41"/>
      <c r="G1" s="41"/>
      <c r="H1" s="41"/>
      <c r="I1" s="155"/>
      <c r="J1" s="155"/>
      <c r="K1" s="155"/>
      <c r="L1" s="155"/>
      <c r="M1" s="155"/>
      <c r="N1" s="155"/>
      <c r="O1" s="155"/>
      <c r="P1" s="155"/>
      <c r="Q1" s="155"/>
      <c r="R1" s="456"/>
      <c r="S1" s="388"/>
      <c r="T1" s="465"/>
      <c r="U1" s="41"/>
      <c r="V1" s="41"/>
      <c r="W1" s="41"/>
      <c r="X1" s="41"/>
      <c r="Y1" s="41"/>
      <c r="Z1" s="41"/>
      <c r="AA1" s="155"/>
      <c r="AB1" s="155"/>
      <c r="AC1" s="155"/>
      <c r="AD1" s="155"/>
      <c r="AE1" s="155"/>
      <c r="AF1" s="155"/>
      <c r="AG1" s="155"/>
      <c r="AH1" s="155"/>
      <c r="AI1" s="80"/>
      <c r="AJ1" s="465"/>
      <c r="AK1" s="80"/>
      <c r="AL1" s="465"/>
      <c r="AM1" s="41"/>
      <c r="AN1" s="41"/>
      <c r="AO1" s="388"/>
      <c r="AP1" s="41"/>
      <c r="AQ1" s="41"/>
      <c r="AR1" s="41"/>
      <c r="AS1" s="155"/>
      <c r="AT1" s="155"/>
      <c r="AU1" s="155"/>
      <c r="AV1" s="155"/>
      <c r="AW1" s="155"/>
      <c r="AX1" s="155"/>
      <c r="AY1" s="155"/>
      <c r="AZ1" s="155"/>
      <c r="BA1" s="41"/>
      <c r="BB1" s="465"/>
      <c r="BC1" s="41"/>
      <c r="BD1" s="465"/>
      <c r="BE1" s="465"/>
      <c r="BF1" s="465"/>
      <c r="BG1" s="39"/>
      <c r="BH1" s="39"/>
      <c r="BI1" s="39"/>
      <c r="BJ1" s="464"/>
      <c r="BK1" s="39"/>
      <c r="BL1" s="464"/>
      <c r="BM1" s="388"/>
      <c r="BN1" s="41"/>
      <c r="BO1" s="41"/>
      <c r="BP1" s="41"/>
      <c r="BQ1" s="41"/>
      <c r="BR1" s="41"/>
      <c r="BS1" s="155"/>
      <c r="BT1" s="155"/>
      <c r="BU1" s="155"/>
      <c r="BV1" s="155"/>
      <c r="BW1" s="155"/>
      <c r="BX1" s="155"/>
      <c r="BY1" s="155"/>
      <c r="BZ1" s="155"/>
      <c r="CA1" s="80"/>
      <c r="CB1" s="465"/>
      <c r="CC1" s="41"/>
      <c r="CD1" s="465"/>
      <c r="CE1" s="41"/>
      <c r="CF1" s="41"/>
      <c r="CG1" s="41"/>
      <c r="CH1" s="41"/>
      <c r="CI1" s="41"/>
      <c r="CJ1" s="41"/>
      <c r="CK1" s="155"/>
      <c r="CL1" s="155"/>
      <c r="CM1" s="155"/>
      <c r="CN1" s="155"/>
      <c r="CO1" s="155"/>
      <c r="CP1" s="155"/>
      <c r="CQ1" s="155"/>
      <c r="CR1" s="155"/>
      <c r="CS1" s="388"/>
      <c r="CT1" s="465"/>
      <c r="CU1" s="41"/>
      <c r="CV1" s="465"/>
      <c r="CW1" s="465"/>
      <c r="CX1" s="465"/>
      <c r="CY1" s="39"/>
      <c r="CZ1" s="39"/>
      <c r="DA1" s="39"/>
      <c r="DB1" s="464"/>
      <c r="DC1" s="39"/>
      <c r="DD1" s="464"/>
      <c r="DE1" s="388"/>
      <c r="DF1" s="41"/>
      <c r="DG1" s="41"/>
      <c r="DH1" s="41"/>
      <c r="DI1" s="41"/>
      <c r="DJ1" s="41"/>
      <c r="DK1" s="155"/>
      <c r="DL1" s="155"/>
      <c r="DM1" s="155"/>
      <c r="DN1" s="155"/>
      <c r="DO1" s="155"/>
      <c r="DP1" s="155"/>
      <c r="DQ1" s="155"/>
      <c r="DR1" s="155"/>
      <c r="DS1" s="155"/>
      <c r="DT1" s="155"/>
      <c r="DU1" s="41"/>
      <c r="DV1" s="465"/>
      <c r="DW1" s="41"/>
      <c r="DX1" s="41"/>
      <c r="DY1" s="41"/>
      <c r="DZ1" s="41"/>
      <c r="EA1" s="41"/>
      <c r="EB1" s="41"/>
      <c r="EC1" s="155"/>
      <c r="ED1" s="155"/>
      <c r="EE1" s="155"/>
      <c r="EF1" s="155"/>
      <c r="EG1" s="155"/>
      <c r="EH1" s="155"/>
      <c r="EI1" s="155"/>
      <c r="EJ1" s="155"/>
      <c r="EK1" s="41"/>
      <c r="EL1" s="465"/>
      <c r="EM1" s="41"/>
      <c r="EN1" s="465"/>
      <c r="EO1" s="465"/>
      <c r="EP1" s="465"/>
      <c r="EQ1" s="41"/>
      <c r="ER1" s="41"/>
      <c r="ES1" s="41"/>
      <c r="ET1" s="465"/>
      <c r="EU1" s="41"/>
      <c r="EV1" s="465"/>
      <c r="EW1" s="485"/>
      <c r="EX1" s="485"/>
      <c r="EY1" s="485"/>
      <c r="EZ1" s="485"/>
      <c r="FA1" s="485"/>
      <c r="FB1" s="485"/>
      <c r="FC1" s="485"/>
      <c r="FD1" s="485"/>
      <c r="FE1" s="485"/>
      <c r="FF1" s="485"/>
      <c r="FG1" s="485"/>
      <c r="FH1" s="485"/>
      <c r="FI1" s="485"/>
      <c r="FJ1" s="485"/>
      <c r="FK1" s="485"/>
      <c r="FL1" s="485"/>
      <c r="FM1" s="485"/>
      <c r="FN1" s="485"/>
      <c r="FO1" s="485"/>
      <c r="FV1" s="41"/>
      <c r="FW1" s="41"/>
      <c r="FX1" s="41"/>
    </row>
    <row r="2" spans="1:180" ht="13.5" customHeight="1">
      <c r="A2" s="39"/>
      <c r="B2" s="72" t="s">
        <v>61</v>
      </c>
      <c r="C2" s="72"/>
      <c r="D2" s="74"/>
      <c r="E2" s="74"/>
      <c r="F2" s="74"/>
      <c r="G2" s="74"/>
      <c r="H2" s="74"/>
      <c r="I2" s="156"/>
      <c r="J2" s="156"/>
      <c r="K2" s="156"/>
      <c r="L2" s="156"/>
      <c r="M2" s="156"/>
      <c r="N2" s="156"/>
      <c r="O2" s="156"/>
      <c r="P2" s="156"/>
      <c r="Q2" s="156"/>
      <c r="R2" s="457"/>
      <c r="S2" s="74"/>
      <c r="T2" s="466"/>
      <c r="U2" s="181" t="s">
        <v>92</v>
      </c>
      <c r="V2" s="76"/>
      <c r="W2" s="76"/>
      <c r="X2" s="41"/>
      <c r="Y2" s="41"/>
      <c r="Z2" s="41"/>
      <c r="AA2" s="155"/>
      <c r="AB2" s="155"/>
      <c r="AC2" s="155"/>
      <c r="AD2" s="155"/>
      <c r="AE2" s="155"/>
      <c r="AF2" s="155"/>
      <c r="AG2" s="155"/>
      <c r="AH2" s="155"/>
      <c r="AI2" s="355"/>
      <c r="AJ2" s="471"/>
      <c r="AK2" s="355"/>
      <c r="AL2" s="471"/>
      <c r="AM2" s="41"/>
      <c r="AN2" s="41"/>
      <c r="AO2" s="41"/>
      <c r="AP2" s="41"/>
      <c r="AQ2" s="41"/>
      <c r="AR2" s="41"/>
      <c r="AS2" s="155"/>
      <c r="AT2" s="155"/>
      <c r="AU2" s="155"/>
      <c r="AV2" s="155"/>
      <c r="AW2" s="155"/>
      <c r="AX2" s="155"/>
      <c r="AY2" s="155"/>
      <c r="AZ2" s="155"/>
      <c r="BA2" s="41"/>
      <c r="BB2" s="465"/>
      <c r="BC2" s="41"/>
      <c r="BD2" s="465"/>
      <c r="BE2" s="465"/>
      <c r="BF2" s="465"/>
      <c r="BG2" s="500"/>
      <c r="BH2" s="77"/>
      <c r="BI2" s="77"/>
      <c r="BJ2" s="482"/>
      <c r="BK2" s="77"/>
      <c r="BL2" s="483"/>
      <c r="BM2" s="70" t="s">
        <v>84</v>
      </c>
      <c r="BN2" s="76"/>
      <c r="BO2" s="76"/>
      <c r="BP2" s="41"/>
      <c r="BQ2" s="41"/>
      <c r="BR2" s="41"/>
      <c r="BS2" s="155"/>
      <c r="BT2" s="155"/>
      <c r="BU2" s="155"/>
      <c r="BV2" s="155"/>
      <c r="BW2" s="155"/>
      <c r="BX2" s="155"/>
      <c r="BY2" s="155"/>
      <c r="BZ2" s="155"/>
      <c r="CA2" s="355"/>
      <c r="CB2" s="471"/>
      <c r="CC2" s="355"/>
      <c r="CD2" s="471"/>
      <c r="CE2" s="41"/>
      <c r="CF2" s="41"/>
      <c r="CG2" s="41"/>
      <c r="CH2" s="41"/>
      <c r="CI2" s="41"/>
      <c r="CJ2" s="41"/>
      <c r="CK2" s="155"/>
      <c r="CL2" s="155"/>
      <c r="CM2" s="155"/>
      <c r="CN2" s="155"/>
      <c r="CO2" s="155"/>
      <c r="CP2" s="155"/>
      <c r="CQ2" s="155"/>
      <c r="CR2" s="155"/>
      <c r="CS2" s="41"/>
      <c r="CT2" s="465"/>
      <c r="CU2" s="41"/>
      <c r="CV2" s="465"/>
      <c r="CW2" s="465"/>
      <c r="CX2" s="465"/>
      <c r="CY2" s="500"/>
      <c r="CZ2" s="77"/>
      <c r="DA2" s="77"/>
      <c r="DB2" s="482"/>
      <c r="DC2" s="77"/>
      <c r="DD2" s="482"/>
      <c r="DE2" s="627" t="s">
        <v>85</v>
      </c>
      <c r="DF2" s="76"/>
      <c r="DG2" s="76"/>
      <c r="DH2" s="41"/>
      <c r="DI2" s="41"/>
      <c r="DJ2" s="41"/>
      <c r="DK2" s="155"/>
      <c r="DL2" s="155"/>
      <c r="DM2" s="155"/>
      <c r="DN2" s="155"/>
      <c r="DO2" s="155"/>
      <c r="DP2" s="155"/>
      <c r="DQ2" s="155"/>
      <c r="DR2" s="155"/>
      <c r="DS2" s="155"/>
      <c r="DT2" s="155"/>
      <c r="DU2" s="355"/>
      <c r="DV2" s="471"/>
      <c r="DW2" s="41"/>
      <c r="DX2" s="41"/>
      <c r="DY2" s="41"/>
      <c r="DZ2" s="41"/>
      <c r="EA2" s="41"/>
      <c r="EB2" s="41"/>
      <c r="EC2" s="155"/>
      <c r="ED2" s="155"/>
      <c r="EE2" s="155"/>
      <c r="EF2" s="155"/>
      <c r="EG2" s="155"/>
      <c r="EH2" s="155"/>
      <c r="EI2" s="155"/>
      <c r="EJ2" s="155"/>
      <c r="EK2" s="41"/>
      <c r="EL2" s="465"/>
      <c r="EM2" s="41"/>
      <c r="EN2" s="465"/>
      <c r="EO2" s="465"/>
      <c r="EP2" s="465"/>
      <c r="EQ2" s="354"/>
      <c r="ER2" s="39"/>
      <c r="ES2" s="39"/>
      <c r="ET2" s="464"/>
      <c r="EU2" s="39"/>
      <c r="EV2" s="465"/>
      <c r="EW2" s="487"/>
      <c r="EX2" s="486"/>
      <c r="EY2" s="486"/>
      <c r="EZ2" s="486"/>
      <c r="FA2" s="486"/>
      <c r="FB2" s="486"/>
      <c r="FC2" s="486"/>
      <c r="FD2" s="486"/>
      <c r="FE2" s="486"/>
      <c r="FF2" s="486"/>
      <c r="FG2" s="486"/>
      <c r="FH2" s="486"/>
      <c r="FI2" s="486"/>
      <c r="FJ2" s="486"/>
      <c r="FK2" s="486"/>
      <c r="FL2" s="486"/>
      <c r="FM2" s="486"/>
      <c r="FN2" s="488"/>
      <c r="FO2" s="488"/>
      <c r="FP2" s="488"/>
      <c r="FQ2" s="488"/>
      <c r="FR2" s="488"/>
      <c r="FS2" s="488"/>
      <c r="FT2" s="488"/>
      <c r="FU2" s="488"/>
      <c r="FV2" s="39"/>
    </row>
    <row r="3" spans="1:180" ht="28.5" customHeight="1">
      <c r="A3" s="39"/>
      <c r="B3" s="356"/>
      <c r="C3" s="75"/>
      <c r="D3" s="75"/>
      <c r="E3" s="75"/>
      <c r="F3" s="75"/>
      <c r="G3" s="75"/>
      <c r="H3" s="75"/>
      <c r="I3" s="157"/>
      <c r="J3" s="157"/>
      <c r="K3" s="383"/>
      <c r="L3" s="157"/>
      <c r="M3" s="157"/>
      <c r="N3" s="157"/>
      <c r="O3" s="157"/>
      <c r="P3" s="157"/>
      <c r="Q3" s="382" t="s">
        <v>126</v>
      </c>
      <c r="R3" s="458"/>
      <c r="S3" s="368" t="s">
        <v>158</v>
      </c>
      <c r="T3" s="467"/>
      <c r="U3" s="73"/>
      <c r="V3" s="39"/>
      <c r="W3" s="39"/>
      <c r="X3" s="39"/>
      <c r="Y3" s="39"/>
      <c r="Z3" s="39"/>
      <c r="AA3" s="160"/>
      <c r="AB3" s="160"/>
      <c r="AC3" s="160"/>
      <c r="AD3" s="160"/>
      <c r="AE3" s="160"/>
      <c r="AF3" s="160"/>
      <c r="AG3" s="160"/>
      <c r="AH3" s="160"/>
      <c r="AI3" s="382" t="s">
        <v>126</v>
      </c>
      <c r="AJ3" s="458"/>
      <c r="AK3" s="368" t="s">
        <v>158</v>
      </c>
      <c r="AL3" s="467"/>
      <c r="AM3" s="357" t="s">
        <v>81</v>
      </c>
      <c r="AN3" s="357"/>
      <c r="AO3" s="357"/>
      <c r="AP3" s="40"/>
      <c r="AQ3" s="40"/>
      <c r="AR3" s="40"/>
      <c r="AS3" s="161"/>
      <c r="AT3" s="161"/>
      <c r="AU3" s="161"/>
      <c r="AV3" s="161"/>
      <c r="AW3" s="161"/>
      <c r="AX3" s="161"/>
      <c r="AY3" s="161"/>
      <c r="AZ3" s="161"/>
      <c r="BA3" s="368" t="s">
        <v>126</v>
      </c>
      <c r="BB3" s="458"/>
      <c r="BC3" s="368" t="s">
        <v>158</v>
      </c>
      <c r="BD3" s="458"/>
      <c r="BE3" s="499" t="s">
        <v>45</v>
      </c>
      <c r="BF3" s="498"/>
      <c r="BG3" s="516" t="s">
        <v>194</v>
      </c>
      <c r="BH3" s="517"/>
      <c r="BI3" s="501"/>
      <c r="BJ3" s="502"/>
      <c r="BK3" s="503"/>
      <c r="BL3" s="502"/>
      <c r="BM3" s="73"/>
      <c r="BN3" s="39"/>
      <c r="BO3" s="39"/>
      <c r="BP3" s="39"/>
      <c r="BQ3" s="39"/>
      <c r="BR3" s="39"/>
      <c r="BS3" s="160"/>
      <c r="BT3" s="160"/>
      <c r="BU3" s="160"/>
      <c r="BV3" s="160"/>
      <c r="BW3" s="160"/>
      <c r="BX3" s="160"/>
      <c r="BY3" s="160"/>
      <c r="BZ3" s="160"/>
      <c r="CA3" s="382" t="s">
        <v>126</v>
      </c>
      <c r="CB3" s="458"/>
      <c r="CC3" s="368" t="s">
        <v>158</v>
      </c>
      <c r="CD3" s="458"/>
      <c r="CE3" s="553" t="s">
        <v>81</v>
      </c>
      <c r="CF3" s="357"/>
      <c r="CG3" s="357"/>
      <c r="CH3" s="40"/>
      <c r="CI3" s="40"/>
      <c r="CJ3" s="40"/>
      <c r="CK3" s="161"/>
      <c r="CL3" s="161"/>
      <c r="CM3" s="161"/>
      <c r="CN3" s="161"/>
      <c r="CO3" s="161"/>
      <c r="CP3" s="161"/>
      <c r="CQ3" s="161"/>
      <c r="CR3" s="161"/>
      <c r="CS3" s="382" t="s">
        <v>126</v>
      </c>
      <c r="CT3" s="458"/>
      <c r="CU3" s="368" t="s">
        <v>158</v>
      </c>
      <c r="CV3" s="458"/>
      <c r="CW3" s="499" t="s">
        <v>45</v>
      </c>
      <c r="CX3" s="498"/>
      <c r="CY3" s="503" t="s">
        <v>194</v>
      </c>
      <c r="CZ3" s="517"/>
      <c r="DA3" s="501"/>
      <c r="DB3" s="502"/>
      <c r="DC3" s="503"/>
      <c r="DD3" s="502"/>
      <c r="DE3" s="628"/>
      <c r="DF3" s="39"/>
      <c r="DG3" s="39"/>
      <c r="DH3" s="39"/>
      <c r="DI3" s="39"/>
      <c r="DJ3" s="39"/>
      <c r="DK3" s="160"/>
      <c r="DL3" s="160"/>
      <c r="DM3" s="160"/>
      <c r="DN3" s="160"/>
      <c r="DO3" s="160"/>
      <c r="DP3" s="160"/>
      <c r="DQ3" s="160"/>
      <c r="DR3" s="160"/>
      <c r="DS3" s="382" t="s">
        <v>126</v>
      </c>
      <c r="DT3" s="458"/>
      <c r="DU3" s="368" t="s">
        <v>158</v>
      </c>
      <c r="DV3" s="458"/>
      <c r="DW3" s="634" t="s">
        <v>81</v>
      </c>
      <c r="DX3" s="357"/>
      <c r="DY3" s="357"/>
      <c r="DZ3" s="40"/>
      <c r="EA3" s="40"/>
      <c r="EB3" s="40"/>
      <c r="EC3" s="161"/>
      <c r="ED3" s="161"/>
      <c r="EE3" s="161"/>
      <c r="EF3" s="161"/>
      <c r="EG3" s="161"/>
      <c r="EH3" s="161"/>
      <c r="EI3" s="161"/>
      <c r="EJ3" s="161"/>
      <c r="EK3" s="382" t="s">
        <v>126</v>
      </c>
      <c r="EL3" s="458"/>
      <c r="EM3" s="368" t="s">
        <v>158</v>
      </c>
      <c r="EN3" s="458"/>
      <c r="EO3" s="499" t="s">
        <v>45</v>
      </c>
      <c r="EP3" s="498"/>
      <c r="EQ3" s="503" t="s">
        <v>194</v>
      </c>
      <c r="ER3" s="517"/>
      <c r="ES3" s="501"/>
      <c r="ET3" s="502"/>
      <c r="EU3" s="503"/>
      <c r="EV3" s="502"/>
      <c r="EW3" s="489" t="s">
        <v>101</v>
      </c>
      <c r="EX3" s="490"/>
      <c r="EY3" s="490"/>
      <c r="EZ3" s="490"/>
      <c r="FA3" s="490"/>
      <c r="FB3" s="490"/>
      <c r="FC3" s="490"/>
      <c r="FD3" s="490"/>
      <c r="FE3" s="490"/>
      <c r="FF3" s="490"/>
      <c r="FG3" s="490"/>
      <c r="FH3" s="490"/>
      <c r="FI3" s="490"/>
      <c r="FJ3" s="490"/>
      <c r="FK3" s="485"/>
      <c r="FL3" s="485"/>
      <c r="FM3" s="485"/>
      <c r="FN3" s="485"/>
      <c r="FO3" s="485"/>
      <c r="FU3" s="485"/>
      <c r="FV3" s="41"/>
      <c r="FW3" s="41"/>
      <c r="FX3" s="41"/>
    </row>
    <row r="4" spans="1:180" ht="55.5" customHeight="1">
      <c r="A4" s="44"/>
      <c r="B4" s="72"/>
      <c r="C4" s="74"/>
      <c r="D4" s="74"/>
      <c r="E4" s="74"/>
      <c r="F4" s="74"/>
      <c r="G4" s="74"/>
      <c r="H4" s="74"/>
      <c r="I4" s="156"/>
      <c r="J4" s="156"/>
      <c r="K4" s="156"/>
      <c r="L4" s="156"/>
      <c r="M4" s="156"/>
      <c r="N4" s="156"/>
      <c r="O4" s="156"/>
      <c r="P4" s="156"/>
      <c r="Q4" s="733" t="s">
        <v>192</v>
      </c>
      <c r="R4" s="741"/>
      <c r="S4" s="734" t="s">
        <v>193</v>
      </c>
      <c r="T4" s="741"/>
      <c r="U4" s="359" t="s">
        <v>39</v>
      </c>
      <c r="V4" s="355"/>
      <c r="W4" s="355"/>
      <c r="X4" s="96"/>
      <c r="Y4" s="96"/>
      <c r="Z4" s="96"/>
      <c r="AA4" s="159"/>
      <c r="AB4" s="159"/>
      <c r="AC4" s="159"/>
      <c r="AD4" s="159"/>
      <c r="AE4" s="159"/>
      <c r="AF4" s="159"/>
      <c r="AG4" s="159"/>
      <c r="AH4" s="159"/>
      <c r="AI4" s="733" t="s">
        <v>192</v>
      </c>
      <c r="AJ4" s="741"/>
      <c r="AK4" s="734" t="s">
        <v>193</v>
      </c>
      <c r="AL4" s="741"/>
      <c r="AM4" s="553" t="s">
        <v>45</v>
      </c>
      <c r="AN4" s="357"/>
      <c r="AO4" s="357"/>
      <c r="AP4" s="555"/>
      <c r="AQ4" s="40"/>
      <c r="AR4" s="40"/>
      <c r="AS4" s="556"/>
      <c r="AT4" s="557"/>
      <c r="AU4" s="557"/>
      <c r="AV4" s="556"/>
      <c r="AW4" s="96"/>
      <c r="AX4" s="96"/>
      <c r="AY4" s="96"/>
      <c r="AZ4" s="96"/>
      <c r="BA4" s="733" t="s">
        <v>192</v>
      </c>
      <c r="BB4" s="741"/>
      <c r="BC4" s="734" t="s">
        <v>193</v>
      </c>
      <c r="BD4" s="741"/>
      <c r="BE4" s="740" t="s">
        <v>82</v>
      </c>
      <c r="BF4" s="742"/>
      <c r="BG4" s="753"/>
      <c r="BH4" s="750"/>
      <c r="BI4" s="734" t="s">
        <v>195</v>
      </c>
      <c r="BJ4" s="751"/>
      <c r="BK4" s="734" t="s">
        <v>196</v>
      </c>
      <c r="BL4" s="752"/>
      <c r="BM4" s="359" t="s">
        <v>39</v>
      </c>
      <c r="BN4" s="355"/>
      <c r="BO4" s="355"/>
      <c r="BP4" s="74"/>
      <c r="BQ4" s="74"/>
      <c r="BR4" s="74"/>
      <c r="BS4" s="159"/>
      <c r="BT4" s="159"/>
      <c r="BU4" s="159"/>
      <c r="BV4" s="159"/>
      <c r="BW4" s="159"/>
      <c r="BX4" s="159"/>
      <c r="BY4" s="159"/>
      <c r="BZ4" s="159"/>
      <c r="CA4" s="733" t="s">
        <v>192</v>
      </c>
      <c r="CB4" s="741"/>
      <c r="CC4" s="734" t="s">
        <v>193</v>
      </c>
      <c r="CD4" s="741"/>
      <c r="CE4" s="553" t="s">
        <v>45</v>
      </c>
      <c r="CF4" s="357"/>
      <c r="CG4" s="357"/>
      <c r="CH4" s="555"/>
      <c r="CI4" s="40"/>
      <c r="CJ4" s="40"/>
      <c r="CK4" s="558"/>
      <c r="CL4" s="559"/>
      <c r="CM4" s="559"/>
      <c r="CN4" s="558"/>
      <c r="CO4" s="159"/>
      <c r="CP4" s="159"/>
      <c r="CQ4" s="159"/>
      <c r="CR4" s="159"/>
      <c r="CS4" s="733" t="s">
        <v>192</v>
      </c>
      <c r="CT4" s="741"/>
      <c r="CU4" s="734" t="s">
        <v>193</v>
      </c>
      <c r="CV4" s="741"/>
      <c r="CW4" s="740" t="s">
        <v>82</v>
      </c>
      <c r="CX4" s="742"/>
      <c r="CY4" s="749"/>
      <c r="CZ4" s="750"/>
      <c r="DA4" s="734" t="s">
        <v>195</v>
      </c>
      <c r="DB4" s="751"/>
      <c r="DC4" s="734" t="s">
        <v>196</v>
      </c>
      <c r="DD4" s="751"/>
      <c r="DE4" s="629" t="s">
        <v>39</v>
      </c>
      <c r="DF4" s="355"/>
      <c r="DG4" s="355"/>
      <c r="DH4" s="74"/>
      <c r="DI4" s="74"/>
      <c r="DJ4" s="74"/>
      <c r="DK4" s="159"/>
      <c r="DL4" s="159"/>
      <c r="DM4" s="159"/>
      <c r="DN4" s="159"/>
      <c r="DO4" s="159"/>
      <c r="DP4" s="159"/>
      <c r="DQ4" s="159"/>
      <c r="DR4" s="159"/>
      <c r="DS4" s="733" t="s">
        <v>192</v>
      </c>
      <c r="DT4" s="741"/>
      <c r="DU4" s="734" t="s">
        <v>193</v>
      </c>
      <c r="DV4" s="741"/>
      <c r="DW4" s="634" t="s">
        <v>45</v>
      </c>
      <c r="DX4" s="357"/>
      <c r="DY4" s="357"/>
      <c r="DZ4" s="555"/>
      <c r="EA4" s="40"/>
      <c r="EB4" s="40"/>
      <c r="EC4" s="558"/>
      <c r="ED4" s="559"/>
      <c r="EE4" s="558"/>
      <c r="EF4" s="159"/>
      <c r="EG4" s="159"/>
      <c r="EH4" s="159"/>
      <c r="EI4" s="159"/>
      <c r="EJ4" s="159"/>
      <c r="EK4" s="733" t="s">
        <v>192</v>
      </c>
      <c r="EL4" s="741"/>
      <c r="EM4" s="734" t="s">
        <v>193</v>
      </c>
      <c r="EN4" s="741"/>
      <c r="EO4" s="474" t="s">
        <v>82</v>
      </c>
      <c r="EP4" s="479"/>
      <c r="EQ4" s="749"/>
      <c r="ER4" s="750"/>
      <c r="ES4" s="734" t="s">
        <v>195</v>
      </c>
      <c r="ET4" s="751"/>
      <c r="EU4" s="734" t="s">
        <v>196</v>
      </c>
      <c r="EV4" s="751"/>
      <c r="EW4" s="489" t="s">
        <v>36</v>
      </c>
      <c r="EX4" s="490"/>
      <c r="EY4" s="490"/>
      <c r="EZ4" s="490"/>
      <c r="FA4" s="490"/>
      <c r="FB4" s="490"/>
      <c r="FC4" s="490"/>
      <c r="FD4" s="490"/>
      <c r="FE4" s="490"/>
      <c r="FF4" s="490"/>
      <c r="FG4" s="490"/>
      <c r="FH4" s="490"/>
      <c r="FI4" s="490"/>
      <c r="FJ4" s="490"/>
      <c r="FK4" s="489" t="s">
        <v>89</v>
      </c>
      <c r="FL4" s="485"/>
      <c r="FM4" s="485"/>
      <c r="FN4" s="485"/>
      <c r="FO4" s="485"/>
      <c r="FP4" s="491"/>
      <c r="FQ4" s="491"/>
      <c r="FR4" s="491"/>
      <c r="FS4" s="491"/>
      <c r="FT4" s="491"/>
      <c r="FU4" s="485"/>
      <c r="FV4" s="41"/>
      <c r="FW4" s="41"/>
      <c r="FX4" s="41"/>
    </row>
    <row r="5" spans="1:180" ht="23.25" customHeight="1">
      <c r="A5" s="64"/>
      <c r="B5" s="413" t="s">
        <v>70</v>
      </c>
      <c r="C5" s="413" t="s">
        <v>22</v>
      </c>
      <c r="D5" s="413" t="s">
        <v>23</v>
      </c>
      <c r="E5" s="413" t="s">
        <v>62</v>
      </c>
      <c r="F5" s="414" t="s">
        <v>87</v>
      </c>
      <c r="G5" s="414" t="s">
        <v>93</v>
      </c>
      <c r="H5" s="414" t="s">
        <v>103</v>
      </c>
      <c r="I5" s="414" t="s">
        <v>107</v>
      </c>
      <c r="J5" s="414" t="s">
        <v>109</v>
      </c>
      <c r="K5" s="414" t="s">
        <v>115</v>
      </c>
      <c r="L5" s="414" t="s">
        <v>122</v>
      </c>
      <c r="M5" s="414" t="s">
        <v>132</v>
      </c>
      <c r="N5" s="414" t="s">
        <v>159</v>
      </c>
      <c r="O5" s="730" t="s">
        <v>178</v>
      </c>
      <c r="P5" s="730" t="s">
        <v>179</v>
      </c>
      <c r="Q5" s="380" t="s">
        <v>116</v>
      </c>
      <c r="R5" s="460" t="s">
        <v>117</v>
      </c>
      <c r="S5" s="381" t="s">
        <v>116</v>
      </c>
      <c r="T5" s="460" t="s">
        <v>117</v>
      </c>
      <c r="U5" s="412" t="s">
        <v>22</v>
      </c>
      <c r="V5" s="413" t="s">
        <v>23</v>
      </c>
      <c r="W5" s="413" t="s">
        <v>62</v>
      </c>
      <c r="X5" s="413" t="s">
        <v>87</v>
      </c>
      <c r="Y5" s="413" t="s">
        <v>93</v>
      </c>
      <c r="Z5" s="413" t="s">
        <v>103</v>
      </c>
      <c r="AA5" s="413" t="s">
        <v>107</v>
      </c>
      <c r="AB5" s="413" t="s">
        <v>109</v>
      </c>
      <c r="AC5" s="413" t="s">
        <v>115</v>
      </c>
      <c r="AD5" s="413" t="s">
        <v>122</v>
      </c>
      <c r="AE5" s="413" t="s">
        <v>132</v>
      </c>
      <c r="AF5" s="413" t="s">
        <v>159</v>
      </c>
      <c r="AG5" s="731" t="s">
        <v>178</v>
      </c>
      <c r="AH5" s="731" t="s">
        <v>179</v>
      </c>
      <c r="AI5" s="381" t="s">
        <v>125</v>
      </c>
      <c r="AJ5" s="460" t="s">
        <v>117</v>
      </c>
      <c r="AK5" s="381" t="s">
        <v>125</v>
      </c>
      <c r="AL5" s="495" t="s">
        <v>117</v>
      </c>
      <c r="AM5" s="231" t="s">
        <v>22</v>
      </c>
      <c r="AN5" s="231" t="s">
        <v>23</v>
      </c>
      <c r="AO5" s="231" t="s">
        <v>62</v>
      </c>
      <c r="AP5" s="231" t="s">
        <v>87</v>
      </c>
      <c r="AQ5" s="231" t="s">
        <v>93</v>
      </c>
      <c r="AR5" s="231" t="s">
        <v>103</v>
      </c>
      <c r="AS5" s="231" t="s">
        <v>107</v>
      </c>
      <c r="AT5" s="231" t="s">
        <v>109</v>
      </c>
      <c r="AU5" s="231" t="s">
        <v>115</v>
      </c>
      <c r="AV5" s="231" t="s">
        <v>122</v>
      </c>
      <c r="AW5" s="231" t="s">
        <v>132</v>
      </c>
      <c r="AX5" s="231" t="s">
        <v>159</v>
      </c>
      <c r="AY5" s="732" t="s">
        <v>178</v>
      </c>
      <c r="AZ5" s="732" t="s">
        <v>179</v>
      </c>
      <c r="BA5" s="381" t="s">
        <v>125</v>
      </c>
      <c r="BB5" s="460" t="s">
        <v>117</v>
      </c>
      <c r="BC5" s="381" t="s">
        <v>125</v>
      </c>
      <c r="BD5" s="460" t="s">
        <v>117</v>
      </c>
      <c r="BE5" s="475" t="s">
        <v>132</v>
      </c>
      <c r="BF5" s="480" t="s">
        <v>179</v>
      </c>
      <c r="BG5" s="518" t="s">
        <v>132</v>
      </c>
      <c r="BH5" s="519" t="s">
        <v>178</v>
      </c>
      <c r="BI5" s="504" t="s">
        <v>125</v>
      </c>
      <c r="BJ5" s="505" t="s">
        <v>117</v>
      </c>
      <c r="BK5" s="504" t="s">
        <v>125</v>
      </c>
      <c r="BL5" s="506" t="s">
        <v>117</v>
      </c>
      <c r="BM5" s="231" t="s">
        <v>22</v>
      </c>
      <c r="BN5" s="231" t="s">
        <v>23</v>
      </c>
      <c r="BO5" s="231" t="s">
        <v>62</v>
      </c>
      <c r="BP5" s="231" t="s">
        <v>87</v>
      </c>
      <c r="BQ5" s="324" t="s">
        <v>93</v>
      </c>
      <c r="BR5" s="324" t="s">
        <v>103</v>
      </c>
      <c r="BS5" s="231" t="s">
        <v>107</v>
      </c>
      <c r="BT5" s="231" t="s">
        <v>109</v>
      </c>
      <c r="BU5" s="231" t="s">
        <v>115</v>
      </c>
      <c r="BV5" s="231" t="s">
        <v>122</v>
      </c>
      <c r="BW5" s="231" t="s">
        <v>132</v>
      </c>
      <c r="BX5" s="231" t="s">
        <v>159</v>
      </c>
      <c r="BY5" s="732" t="s">
        <v>178</v>
      </c>
      <c r="BZ5" s="732" t="s">
        <v>179</v>
      </c>
      <c r="CA5" s="381" t="s">
        <v>125</v>
      </c>
      <c r="CB5" s="460" t="s">
        <v>117</v>
      </c>
      <c r="CC5" s="381" t="s">
        <v>125</v>
      </c>
      <c r="CD5" s="460" t="s">
        <v>117</v>
      </c>
      <c r="CE5" s="554" t="s">
        <v>22</v>
      </c>
      <c r="CF5" s="231" t="s">
        <v>23</v>
      </c>
      <c r="CG5" s="231" t="s">
        <v>62</v>
      </c>
      <c r="CH5" s="231" t="s">
        <v>87</v>
      </c>
      <c r="CI5" s="231" t="s">
        <v>93</v>
      </c>
      <c r="CJ5" s="231" t="s">
        <v>103</v>
      </c>
      <c r="CK5" s="231" t="s">
        <v>107</v>
      </c>
      <c r="CL5" s="231" t="s">
        <v>109</v>
      </c>
      <c r="CM5" s="231" t="s">
        <v>115</v>
      </c>
      <c r="CN5" s="231" t="s">
        <v>122</v>
      </c>
      <c r="CO5" s="231" t="s">
        <v>132</v>
      </c>
      <c r="CP5" s="231" t="s">
        <v>159</v>
      </c>
      <c r="CQ5" s="732" t="s">
        <v>178</v>
      </c>
      <c r="CR5" s="732" t="s">
        <v>179</v>
      </c>
      <c r="CS5" s="381" t="s">
        <v>125</v>
      </c>
      <c r="CT5" s="460" t="s">
        <v>117</v>
      </c>
      <c r="CU5" s="381" t="s">
        <v>125</v>
      </c>
      <c r="CV5" s="460" t="s">
        <v>117</v>
      </c>
      <c r="CW5" s="475" t="s">
        <v>132</v>
      </c>
      <c r="CX5" s="480" t="s">
        <v>179</v>
      </c>
      <c r="CY5" s="578" t="s">
        <v>132</v>
      </c>
      <c r="CZ5" s="519" t="s">
        <v>178</v>
      </c>
      <c r="DA5" s="504" t="s">
        <v>125</v>
      </c>
      <c r="DB5" s="505" t="s">
        <v>117</v>
      </c>
      <c r="DC5" s="504" t="s">
        <v>125</v>
      </c>
      <c r="DD5" s="562" t="s">
        <v>117</v>
      </c>
      <c r="DE5" s="630" t="s">
        <v>22</v>
      </c>
      <c r="DF5" s="231" t="s">
        <v>23</v>
      </c>
      <c r="DG5" s="231" t="s">
        <v>62</v>
      </c>
      <c r="DH5" s="324" t="s">
        <v>87</v>
      </c>
      <c r="DI5" s="324" t="s">
        <v>93</v>
      </c>
      <c r="DJ5" s="324" t="s">
        <v>103</v>
      </c>
      <c r="DK5" s="231" t="s">
        <v>107</v>
      </c>
      <c r="DL5" s="231" t="s">
        <v>109</v>
      </c>
      <c r="DM5" s="231" t="s">
        <v>115</v>
      </c>
      <c r="DN5" s="231" t="s">
        <v>122</v>
      </c>
      <c r="DO5" s="231" t="s">
        <v>132</v>
      </c>
      <c r="DP5" s="231" t="s">
        <v>159</v>
      </c>
      <c r="DQ5" s="732" t="s">
        <v>178</v>
      </c>
      <c r="DR5" s="732" t="s">
        <v>179</v>
      </c>
      <c r="DS5" s="372" t="s">
        <v>125</v>
      </c>
      <c r="DT5" s="484" t="s">
        <v>117</v>
      </c>
      <c r="DU5" s="372" t="s">
        <v>125</v>
      </c>
      <c r="DV5" s="484" t="s">
        <v>117</v>
      </c>
      <c r="DW5" s="630" t="s">
        <v>22</v>
      </c>
      <c r="DX5" s="231" t="s">
        <v>23</v>
      </c>
      <c r="DY5" s="231" t="s">
        <v>62</v>
      </c>
      <c r="DZ5" s="231" t="s">
        <v>87</v>
      </c>
      <c r="EA5" s="231" t="s">
        <v>93</v>
      </c>
      <c r="EB5" s="231" t="s">
        <v>103</v>
      </c>
      <c r="EC5" s="231" t="s">
        <v>107</v>
      </c>
      <c r="ED5" s="231" t="s">
        <v>109</v>
      </c>
      <c r="EE5" s="231" t="s">
        <v>115</v>
      </c>
      <c r="EF5" s="231" t="s">
        <v>122</v>
      </c>
      <c r="EG5" s="231" t="s">
        <v>132</v>
      </c>
      <c r="EH5" s="231" t="s">
        <v>159</v>
      </c>
      <c r="EI5" s="732" t="s">
        <v>178</v>
      </c>
      <c r="EJ5" s="732" t="s">
        <v>179</v>
      </c>
      <c r="EK5" s="381" t="s">
        <v>125</v>
      </c>
      <c r="EL5" s="460" t="s">
        <v>117</v>
      </c>
      <c r="EM5" s="381" t="s">
        <v>125</v>
      </c>
      <c r="EN5" s="460" t="s">
        <v>117</v>
      </c>
      <c r="EO5" s="743" t="s">
        <v>132</v>
      </c>
      <c r="EP5" s="744" t="s">
        <v>179</v>
      </c>
      <c r="EQ5" s="578" t="s">
        <v>132</v>
      </c>
      <c r="ER5" s="519" t="s">
        <v>178</v>
      </c>
      <c r="ES5" s="504" t="s">
        <v>125</v>
      </c>
      <c r="ET5" s="505" t="s">
        <v>117</v>
      </c>
      <c r="EU5" s="504" t="s">
        <v>125</v>
      </c>
      <c r="EV5" s="562" t="s">
        <v>117</v>
      </c>
      <c r="EW5" s="492" t="s">
        <v>22</v>
      </c>
      <c r="EX5" s="493" t="s">
        <v>23</v>
      </c>
      <c r="EY5" s="493" t="s">
        <v>62</v>
      </c>
      <c r="EZ5" s="493" t="s">
        <v>87</v>
      </c>
      <c r="FA5" s="493" t="s">
        <v>93</v>
      </c>
      <c r="FB5" s="493" t="s">
        <v>103</v>
      </c>
      <c r="FC5" s="493" t="s">
        <v>107</v>
      </c>
      <c r="FD5" s="493" t="s">
        <v>109</v>
      </c>
      <c r="FE5" s="493" t="s">
        <v>115</v>
      </c>
      <c r="FF5" s="493" t="s">
        <v>122</v>
      </c>
      <c r="FG5" s="684" t="s">
        <v>132</v>
      </c>
      <c r="FH5" s="684" t="s">
        <v>159</v>
      </c>
      <c r="FI5" s="735" t="s">
        <v>178</v>
      </c>
      <c r="FJ5" s="735" t="s">
        <v>179</v>
      </c>
      <c r="FK5" s="492" t="s">
        <v>22</v>
      </c>
      <c r="FL5" s="493" t="s">
        <v>23</v>
      </c>
      <c r="FM5" s="493" t="s">
        <v>62</v>
      </c>
      <c r="FN5" s="493" t="s">
        <v>87</v>
      </c>
      <c r="FO5" s="493" t="s">
        <v>93</v>
      </c>
      <c r="FP5" s="493" t="s">
        <v>103</v>
      </c>
      <c r="FQ5" s="493" t="s">
        <v>107</v>
      </c>
      <c r="FR5" s="493" t="s">
        <v>109</v>
      </c>
      <c r="FS5" s="493" t="s">
        <v>115</v>
      </c>
      <c r="FT5" s="493" t="s">
        <v>122</v>
      </c>
      <c r="FU5" s="493" t="s">
        <v>132</v>
      </c>
      <c r="FV5" s="493" t="s">
        <v>159</v>
      </c>
      <c r="FW5" s="718" t="s">
        <v>178</v>
      </c>
      <c r="FX5" s="718" t="s">
        <v>179</v>
      </c>
    </row>
    <row r="6" spans="1:180" s="455" customFormat="1" ht="15" customHeight="1">
      <c r="A6" s="447" t="s">
        <v>20</v>
      </c>
      <c r="B6" s="689">
        <f>+'[1]FTE Enrollment Data'!AI3</f>
        <v>1527366</v>
      </c>
      <c r="C6" s="689">
        <f>+'[1]FTE Enrollment Data'!AS3</f>
        <v>1806397.8291666666</v>
      </c>
      <c r="D6" s="689">
        <f>+'[1]FTE Enrollment Data'!AT3</f>
        <v>1868970.6149999998</v>
      </c>
      <c r="E6" s="689">
        <f>+'[1]FTE Enrollment Data'!AU3</f>
        <v>1948174.4041666666</v>
      </c>
      <c r="F6" s="689">
        <f>+'[1]FTE Enrollment Data'!AV3</f>
        <v>2011073.8750000002</v>
      </c>
      <c r="G6" s="689">
        <f>+'[1]FTE Enrollment Data'!AW3</f>
        <v>2043902.7875000003</v>
      </c>
      <c r="H6" s="689">
        <f>+'[1]FTE Enrollment Data'!AX3</f>
        <v>2073339.8820000002</v>
      </c>
      <c r="I6" s="689">
        <f>+'[1]FTE Enrollment Data'!AY3</f>
        <v>2102562.8283333336</v>
      </c>
      <c r="J6" s="689">
        <f>+'[1]FTE Enrollment Data'!AZ3</f>
        <v>2130624.1669444442</v>
      </c>
      <c r="K6" s="689">
        <f>+'[1]FTE Enrollment Data'!BA3</f>
        <v>2181548.2019444443</v>
      </c>
      <c r="L6" s="689">
        <f>+'[1]FTE Enrollment Data'!BB3</f>
        <v>2241442.6561111114</v>
      </c>
      <c r="M6" s="689">
        <f>+'[1]FTE Enrollment Data'!BC3</f>
        <v>2319134.382777778</v>
      </c>
      <c r="N6" s="689">
        <f>+'[1]FTE Enrollment Data'!BD3</f>
        <v>2372085.9733333332</v>
      </c>
      <c r="O6" s="689">
        <f>+'[1]FTE Enrollment Data'!BE3</f>
        <v>2389652.5295000002</v>
      </c>
      <c r="P6" s="689">
        <f>+'[1]FTE Enrollment Data'!BF3</f>
        <v>2394899.7166666663</v>
      </c>
      <c r="Q6" s="450">
        <f>+P6-O6</f>
        <v>5247.1871666661464</v>
      </c>
      <c r="R6" s="461">
        <f>(Q6/O6)*100</f>
        <v>0.21957950379355123</v>
      </c>
      <c r="S6" s="450">
        <f>+P6-M6</f>
        <v>75765.333888888359</v>
      </c>
      <c r="T6" s="468">
        <f>(S6/M6)*100</f>
        <v>3.2669660909489555</v>
      </c>
      <c r="U6" s="698">
        <f>+Total!B4</f>
        <v>18986440373.067894</v>
      </c>
      <c r="V6" s="451">
        <f>+Total!C4</f>
        <v>20057190857</v>
      </c>
      <c r="W6" s="451">
        <f>+Total!D4</f>
        <v>20707706117.580002</v>
      </c>
      <c r="X6" s="451">
        <f>+Total!E4</f>
        <v>21786579194.510002</v>
      </c>
      <c r="Y6" s="451">
        <f>+Total!F4</f>
        <v>23490603753.949997</v>
      </c>
      <c r="Z6" s="451">
        <f>+Total!G4</f>
        <v>25637683542.341331</v>
      </c>
      <c r="AA6" s="451">
        <f>+Total!H4</f>
        <v>27883714356.5</v>
      </c>
      <c r="AB6" s="451">
        <f>+Total!I4</f>
        <v>29984777376.419998</v>
      </c>
      <c r="AC6" s="451">
        <f>+Total!J4</f>
        <v>31091811538.48</v>
      </c>
      <c r="AD6" s="451">
        <f>Total!K4</f>
        <v>31010771289.976471</v>
      </c>
      <c r="AE6" s="451">
        <f>Total!L4</f>
        <v>32396489759.374325</v>
      </c>
      <c r="AF6" s="451">
        <f>Total!M4</f>
        <v>33782286270.315125</v>
      </c>
      <c r="AG6" s="451">
        <f>Total!N4</f>
        <v>34085476896.148193</v>
      </c>
      <c r="AH6" s="451">
        <f>Total!O4</f>
        <v>35396116696.202026</v>
      </c>
      <c r="AI6" s="415">
        <f>+AH6-AG6</f>
        <v>1310639800.053833</v>
      </c>
      <c r="AJ6" s="373">
        <f>(AI6/AG6)*100</f>
        <v>3.8451561175074569</v>
      </c>
      <c r="AK6" s="415">
        <f>+AH6-AE6</f>
        <v>2999626936.8277016</v>
      </c>
      <c r="AL6" s="496">
        <f>(AK6/AE6)*100</f>
        <v>9.2591109688348947</v>
      </c>
      <c r="AM6" s="625">
        <f t="shared" ref="AM6:AZ6" si="0">+U6/C6</f>
        <v>10510.663856270676</v>
      </c>
      <c r="AN6" s="451">
        <f t="shared" si="0"/>
        <v>10731.678013567915</v>
      </c>
      <c r="AO6" s="451">
        <f t="shared" si="0"/>
        <v>10629.287641440778</v>
      </c>
      <c r="AP6" s="451">
        <f t="shared" si="0"/>
        <v>10833.306257588374</v>
      </c>
      <c r="AQ6" s="451">
        <f t="shared" si="0"/>
        <v>11493.014196963119</v>
      </c>
      <c r="AR6" s="451">
        <f t="shared" si="0"/>
        <v>12365.403166609867</v>
      </c>
      <c r="AS6" s="451">
        <f t="shared" si="0"/>
        <v>13261.774621309631</v>
      </c>
      <c r="AT6" s="451">
        <f t="shared" si="0"/>
        <v>14073.236303998916</v>
      </c>
      <c r="AU6" s="451">
        <f t="shared" si="0"/>
        <v>14252.177197261759</v>
      </c>
      <c r="AV6" s="451">
        <f t="shared" si="0"/>
        <v>13835.183873844875</v>
      </c>
      <c r="AW6" s="451">
        <f t="shared" si="0"/>
        <v>13969.216273086748</v>
      </c>
      <c r="AX6" s="451">
        <f t="shared" si="0"/>
        <v>14241.594381523679</v>
      </c>
      <c r="AY6" s="451">
        <f t="shared" si="0"/>
        <v>14263.779555967529</v>
      </c>
      <c r="AZ6" s="451">
        <f t="shared" si="0"/>
        <v>14779.790756945766</v>
      </c>
      <c r="BA6" s="366">
        <f>+AZ6-AY6</f>
        <v>516.01120097823696</v>
      </c>
      <c r="BB6" s="369">
        <f>(BA6/AY6)*100</f>
        <v>3.6176330330508626</v>
      </c>
      <c r="BC6" s="366">
        <f>+AZ6-AW6</f>
        <v>810.57448385901807</v>
      </c>
      <c r="BD6" s="369">
        <f>(BC6/AW6)*100</f>
        <v>5.802576665812528</v>
      </c>
      <c r="BE6" s="476">
        <f>(AW6/$AW$6)*100</f>
        <v>100</v>
      </c>
      <c r="BF6" s="373">
        <f>(AZ6/$AZ$6)*100</f>
        <v>100</v>
      </c>
      <c r="BG6" s="520">
        <f>+AW6*(297.8/281.8)</f>
        <v>14762.358431956116</v>
      </c>
      <c r="BH6" s="521">
        <f>+AY6*(297.8/293.2)</f>
        <v>14487.563273421318</v>
      </c>
      <c r="BI6" s="507">
        <f>+AZ6-BH6</f>
        <v>292.22748352444796</v>
      </c>
      <c r="BJ6" s="508">
        <f>(BI6/BH6)*100</f>
        <v>2.0170920258244145</v>
      </c>
      <c r="BK6" s="507">
        <f>+AZ6-BG6</f>
        <v>17.432324989649715</v>
      </c>
      <c r="BL6" s="509">
        <f>(BK6/BG6)*100</f>
        <v>0.11808631439210902</v>
      </c>
      <c r="BM6" s="452">
        <f>+'State General Purpose'!R4+'State Ed Special Purpose'!B4</f>
        <v>12556697279</v>
      </c>
      <c r="BN6" s="453">
        <f>+'State General Purpose'!S4+'State Ed Special Purpose'!C4</f>
        <v>12882419013</v>
      </c>
      <c r="BO6" s="453">
        <f>+'State General Purpose'!T4+'State Ed Special Purpose'!D4</f>
        <v>12762970771.58</v>
      </c>
      <c r="BP6" s="453">
        <f>+'State General Purpose'!U4+'State Ed Special Purpose'!E4</f>
        <v>12685530982.51</v>
      </c>
      <c r="BQ6" s="453">
        <f>+'State General Purpose'!V4+'State Ed Special Purpose'!F4</f>
        <v>13141474603.49</v>
      </c>
      <c r="BR6" s="453">
        <f>+'State General Purpose'!W4+'State Ed Special Purpose'!G4</f>
        <v>14128552103.431334</v>
      </c>
      <c r="BS6" s="453">
        <f>+'State General Purpose'!X4+'State Ed Special Purpose'!H4</f>
        <v>15460261862.5</v>
      </c>
      <c r="BT6" s="453">
        <f>+'State General Purpose'!Y4+'State Ed Special Purpose'!I4</f>
        <v>16740471346</v>
      </c>
      <c r="BU6" s="453">
        <f>+'State General Purpose'!Z4+'State Ed Special Purpose'!J4</f>
        <v>16457442315.48</v>
      </c>
      <c r="BV6" s="453">
        <f>+'State General Purpose'!AA4+'State Ed Special Purpose'!K4</f>
        <v>15164960373.35</v>
      </c>
      <c r="BW6" s="453">
        <f>+'State General Purpose'!AB4+'State Ed Special Purpose'!L4</f>
        <v>15062715836.064327</v>
      </c>
      <c r="BX6" s="453">
        <f>+'State General Purpose'!AC4+'State Ed Special Purpose'!M4</f>
        <v>14604415345.954126</v>
      </c>
      <c r="BY6" s="453">
        <f>+'State General Purpose'!AD4+'State Ed Special Purpose'!N4</f>
        <v>14484354430.879784</v>
      </c>
      <c r="BZ6" s="453">
        <f>+'State General Purpose'!AE4+'State Ed Special Purpose'!O4</f>
        <v>15126567398.256626</v>
      </c>
      <c r="CA6" s="415">
        <f>+BZ6-BY6</f>
        <v>642212967.3768425</v>
      </c>
      <c r="CB6" s="373">
        <f>(CA6/BY6)*100</f>
        <v>4.433839080930543</v>
      </c>
      <c r="CC6" s="366">
        <f>+BZ6-BW6</f>
        <v>63851562.192298889</v>
      </c>
      <c r="CD6" s="373">
        <f>(CC6/BW6)*100</f>
        <v>0.42390471205345659</v>
      </c>
      <c r="CE6" s="550">
        <f t="shared" ref="CE6:CP6" si="1">+BM6/C6</f>
        <v>6951.2358109911465</v>
      </c>
      <c r="CF6" s="453">
        <f t="shared" si="1"/>
        <v>6892.7884203251651</v>
      </c>
      <c r="CG6" s="453">
        <f t="shared" si="1"/>
        <v>6551.2465127778805</v>
      </c>
      <c r="CH6" s="453">
        <f t="shared" si="1"/>
        <v>6307.8393788542444</v>
      </c>
      <c r="CI6" s="454">
        <f t="shared" si="1"/>
        <v>6429.5986501217085</v>
      </c>
      <c r="CJ6" s="454">
        <f t="shared" si="1"/>
        <v>6814.3926743947777</v>
      </c>
      <c r="CK6" s="454">
        <f t="shared" si="1"/>
        <v>7353.055829848895</v>
      </c>
      <c r="CL6" s="454">
        <f t="shared" si="1"/>
        <v>7857.0738123222018</v>
      </c>
      <c r="CM6" s="454">
        <f t="shared" si="1"/>
        <v>7543.9278860816603</v>
      </c>
      <c r="CN6" s="454">
        <f t="shared" si="1"/>
        <v>6765.7141850156049</v>
      </c>
      <c r="CO6" s="454">
        <f t="shared" si="1"/>
        <v>6494.9732744778394</v>
      </c>
      <c r="CP6" s="454">
        <f t="shared" si="1"/>
        <v>6156.7816302338833</v>
      </c>
      <c r="CQ6" s="454">
        <f t="shared" ref="CQ6:CR6" si="2">+BY6/O6</f>
        <v>6061.2805636267221</v>
      </c>
      <c r="CR6" s="454">
        <f t="shared" si="2"/>
        <v>6316.1589994717988</v>
      </c>
      <c r="CS6" s="366">
        <f>+CR6-CQ6</f>
        <v>254.87843584507664</v>
      </c>
      <c r="CT6" s="369">
        <f>(CS6/CQ6)*100</f>
        <v>4.2050262014694137</v>
      </c>
      <c r="CU6" s="366">
        <f>+CR6-CO6</f>
        <v>-178.81427500604059</v>
      </c>
      <c r="CV6" s="369">
        <f>(CU6/CO6)*100</f>
        <v>-2.7531179490560151</v>
      </c>
      <c r="CW6" s="476">
        <f>(CO6/$CO$6)*100</f>
        <v>100</v>
      </c>
      <c r="CX6" s="373">
        <f>(CR6/$CR$6)*100</f>
        <v>100</v>
      </c>
      <c r="CY6" s="507">
        <f>+CO6*(297.8/281.8)</f>
        <v>6863.7439359102227</v>
      </c>
      <c r="CZ6" s="521">
        <f>+CQ6*(297.8/293.2)</f>
        <v>6156.3756884312343</v>
      </c>
      <c r="DA6" s="507">
        <f>+CR6-CZ6</f>
        <v>159.78331104056451</v>
      </c>
      <c r="DB6" s="508">
        <f>(DA6/CZ6)*100</f>
        <v>2.5954119619571241</v>
      </c>
      <c r="DC6" s="507">
        <f>+CR6-CY6</f>
        <v>-547.58493643842394</v>
      </c>
      <c r="DD6" s="563">
        <f>(DC6/CY6)*100</f>
        <v>-7.9779336401745731</v>
      </c>
      <c r="DE6" s="631">
        <f>+'Tuition Revenues'!B4</f>
        <v>6429743094.0678949</v>
      </c>
      <c r="DF6" s="453">
        <f>+'Tuition Revenues'!C4</f>
        <v>7174771844</v>
      </c>
      <c r="DG6" s="453">
        <f>+'Tuition Revenues'!D4</f>
        <v>7944735346</v>
      </c>
      <c r="DH6" s="453">
        <f>+'Tuition Revenues'!E4</f>
        <v>9101048212</v>
      </c>
      <c r="DI6" s="453">
        <f>+'Tuition Revenues'!F4</f>
        <v>10349129150.459999</v>
      </c>
      <c r="DJ6" s="453">
        <f>+'Tuition Revenues'!G4</f>
        <v>11509131438.91</v>
      </c>
      <c r="DK6" s="453">
        <f>+'Tuition Revenues'!H4</f>
        <v>12423452494</v>
      </c>
      <c r="DL6" s="453">
        <f>+'Tuition Revenues'!I4</f>
        <v>13244306030.42</v>
      </c>
      <c r="DM6" s="453">
        <f>+'Tuition Revenues'!J4</f>
        <v>14634369223</v>
      </c>
      <c r="DN6" s="453">
        <f>+'Tuition Revenues'!K4</f>
        <v>15845810916.626472</v>
      </c>
      <c r="DO6" s="453">
        <f>+'Tuition Revenues'!L4</f>
        <v>17333773923.309998</v>
      </c>
      <c r="DP6" s="453">
        <f>+'Tuition Revenues'!M4</f>
        <v>19177870924.361</v>
      </c>
      <c r="DQ6" s="453">
        <f>+'Tuition Revenues'!N4</f>
        <v>19601122465.26841</v>
      </c>
      <c r="DR6" s="453">
        <f>+'Tuition Revenues'!O4</f>
        <v>20269549297.945404</v>
      </c>
      <c r="DS6" s="366">
        <f>+DR6-DQ6</f>
        <v>668426832.67699432</v>
      </c>
      <c r="DT6" s="373">
        <f>(DS6/DQ6)*100</f>
        <v>3.4101456886532504</v>
      </c>
      <c r="DU6" s="366">
        <f>+DR6-DO6</f>
        <v>2935775374.6354065</v>
      </c>
      <c r="DV6" s="373">
        <f>(DU6/DO6)*100</f>
        <v>16.936735113912231</v>
      </c>
      <c r="DW6" s="631">
        <f t="shared" ref="DW6:EH6" si="3">+DE6/C6</f>
        <v>3559.4280452795301</v>
      </c>
      <c r="DX6" s="453">
        <f t="shared" si="3"/>
        <v>3838.8895932427495</v>
      </c>
      <c r="DY6" s="453">
        <f t="shared" si="3"/>
        <v>4078.0411286628973</v>
      </c>
      <c r="DZ6" s="454">
        <f t="shared" si="3"/>
        <v>4525.4668787341288</v>
      </c>
      <c r="EA6" s="454">
        <f t="shared" si="3"/>
        <v>5063.415546841411</v>
      </c>
      <c r="EB6" s="454">
        <f t="shared" si="3"/>
        <v>5551.0104922150913</v>
      </c>
      <c r="EC6" s="454">
        <f t="shared" si="3"/>
        <v>5908.7187914607348</v>
      </c>
      <c r="ED6" s="454">
        <f t="shared" si="3"/>
        <v>6216.1624916767141</v>
      </c>
      <c r="EE6" s="454">
        <f t="shared" si="3"/>
        <v>6708.2493111800977</v>
      </c>
      <c r="EF6" s="454">
        <f t="shared" si="3"/>
        <v>7069.469688829271</v>
      </c>
      <c r="EG6" s="454">
        <f t="shared" si="3"/>
        <v>7474.2429986089073</v>
      </c>
      <c r="EH6" s="454">
        <f t="shared" si="3"/>
        <v>8084.8127512897963</v>
      </c>
      <c r="EI6" s="454">
        <f t="shared" ref="EI6:EJ6" si="4">+DQ6/O6</f>
        <v>8202.4989923408066</v>
      </c>
      <c r="EJ6" s="454">
        <f t="shared" si="4"/>
        <v>8463.6317574739678</v>
      </c>
      <c r="EK6" s="366">
        <f>+EJ6-EI6</f>
        <v>261.13276513316123</v>
      </c>
      <c r="EL6" s="369">
        <f>(EK6/EI6)*100</f>
        <v>3.1835757051234923</v>
      </c>
      <c r="EM6" s="366">
        <f>+EJ6-EG6</f>
        <v>989.38875886506048</v>
      </c>
      <c r="EN6" s="369">
        <f>(EM6/EG6)*100</f>
        <v>13.237310575120501</v>
      </c>
      <c r="EO6" s="476">
        <f>(EG6/$EG$6)*100</f>
        <v>100</v>
      </c>
      <c r="EP6" s="481">
        <f>(EJ6/$EJ$6)*100</f>
        <v>100</v>
      </c>
      <c r="EQ6" s="507">
        <f>+EG6*(297.8/281.8)</f>
        <v>7898.6144960458932</v>
      </c>
      <c r="ER6" s="521">
        <f>+EI6*(297.8/293.2)</f>
        <v>8331.1875849900825</v>
      </c>
      <c r="ES6" s="507">
        <f>+EJ6-ER6</f>
        <v>132.44417248388527</v>
      </c>
      <c r="ET6" s="508">
        <f>(ES6/ER6)*100</f>
        <v>1.5897394114916321</v>
      </c>
      <c r="EU6" s="507">
        <f>+EJ6-EQ6</f>
        <v>565.01726142807456</v>
      </c>
      <c r="EV6" s="563">
        <f>(EU6/EQ6)*100</f>
        <v>7.1533717933813135</v>
      </c>
      <c r="EW6" s="99">
        <f t="shared" ref="EW6:FH6" si="5">+BM6/U6</f>
        <v>0.66135078678631987</v>
      </c>
      <c r="EX6" s="97">
        <f t="shared" si="5"/>
        <v>0.64228431114041129</v>
      </c>
      <c r="EY6" s="97">
        <f t="shared" si="5"/>
        <v>0.61633918789028763</v>
      </c>
      <c r="EZ6" s="98">
        <f t="shared" si="5"/>
        <v>0.58226355176064659</v>
      </c>
      <c r="FA6" s="98">
        <f t="shared" si="5"/>
        <v>0.55943537003727428</v>
      </c>
      <c r="FB6" s="98">
        <f t="shared" si="5"/>
        <v>0.5510853615186273</v>
      </c>
      <c r="FC6" s="98">
        <f t="shared" si="5"/>
        <v>0.55445489309052698</v>
      </c>
      <c r="FD6" s="98">
        <f t="shared" si="5"/>
        <v>0.55829900405279287</v>
      </c>
      <c r="FE6" s="98">
        <f t="shared" si="5"/>
        <v>0.52931757595120699</v>
      </c>
      <c r="FF6" s="98">
        <f t="shared" si="5"/>
        <v>0.4890223539280924</v>
      </c>
      <c r="FG6" s="98">
        <f t="shared" si="5"/>
        <v>0.46494900984467752</v>
      </c>
      <c r="FH6" s="98">
        <f t="shared" si="5"/>
        <v>0.43230985697931257</v>
      </c>
      <c r="FI6" s="98">
        <f t="shared" ref="FI6:FJ6" si="6">+BY6/AG6</f>
        <v>0.42494210877585165</v>
      </c>
      <c r="FJ6" s="98">
        <f t="shared" si="6"/>
        <v>0.42735104328209239</v>
      </c>
      <c r="FK6" s="99">
        <f t="shared" ref="FK6:FV6" si="7">+DE6/U6</f>
        <v>0.33864921321368019</v>
      </c>
      <c r="FL6" s="97">
        <f t="shared" si="7"/>
        <v>0.35771568885958877</v>
      </c>
      <c r="FM6" s="97">
        <f t="shared" si="7"/>
        <v>0.38366081210971226</v>
      </c>
      <c r="FN6" s="98">
        <f t="shared" si="7"/>
        <v>0.41773644823935335</v>
      </c>
      <c r="FO6" s="98">
        <f t="shared" si="7"/>
        <v>0.44056462996272583</v>
      </c>
      <c r="FP6" s="98">
        <f t="shared" si="7"/>
        <v>0.44891463848137281</v>
      </c>
      <c r="FQ6" s="98">
        <f t="shared" si="7"/>
        <v>0.44554510690947302</v>
      </c>
      <c r="FR6" s="98">
        <f t="shared" si="7"/>
        <v>0.44170099594720719</v>
      </c>
      <c r="FS6" s="98">
        <f t="shared" si="7"/>
        <v>0.47068242404879307</v>
      </c>
      <c r="FT6" s="98">
        <f t="shared" si="7"/>
        <v>0.51097764607190765</v>
      </c>
      <c r="FU6" s="98">
        <f t="shared" si="7"/>
        <v>0.53505099015532254</v>
      </c>
      <c r="FV6" s="98">
        <f t="shared" si="7"/>
        <v>0.56769014302068743</v>
      </c>
      <c r="FW6" s="98">
        <f t="shared" ref="FW6:FX6" si="8">+DQ6/AG6</f>
        <v>0.57505789122414841</v>
      </c>
      <c r="FX6" s="98">
        <f t="shared" si="8"/>
        <v>0.57264895671790772</v>
      </c>
    </row>
    <row r="7" spans="1:180" s="455" customFormat="1" ht="15" customHeight="1">
      <c r="A7" s="447"/>
      <c r="B7" s="690"/>
      <c r="C7" s="690"/>
      <c r="D7" s="690"/>
      <c r="E7" s="690"/>
      <c r="F7" s="690"/>
      <c r="G7" s="690"/>
      <c r="H7" s="690"/>
      <c r="I7" s="690"/>
      <c r="J7" s="690"/>
      <c r="K7" s="690"/>
      <c r="L7" s="690"/>
      <c r="M7" s="690"/>
      <c r="N7" s="690"/>
      <c r="O7" s="690"/>
      <c r="P7" s="690"/>
      <c r="Q7" s="377"/>
      <c r="R7" s="462"/>
      <c r="S7" s="377"/>
      <c r="T7" s="469"/>
      <c r="U7" s="194"/>
      <c r="V7" s="113"/>
      <c r="W7" s="113"/>
      <c r="X7" s="113"/>
      <c r="Y7" s="113"/>
      <c r="Z7" s="113"/>
      <c r="AA7" s="113"/>
      <c r="AB7" s="113"/>
      <c r="AC7" s="113"/>
      <c r="AD7" s="113"/>
      <c r="AE7" s="113"/>
      <c r="AF7" s="113"/>
      <c r="AG7" s="113"/>
      <c r="AH7" s="113"/>
      <c r="AI7" s="416"/>
      <c r="AJ7" s="472"/>
      <c r="AK7" s="416"/>
      <c r="AL7" s="497"/>
      <c r="AM7" s="626"/>
      <c r="AN7" s="113"/>
      <c r="AO7" s="113"/>
      <c r="AP7" s="113"/>
      <c r="AQ7" s="113"/>
      <c r="AR7" s="113"/>
      <c r="AS7" s="113"/>
      <c r="AT7" s="113"/>
      <c r="AU7" s="113"/>
      <c r="AV7" s="113"/>
      <c r="AW7" s="113"/>
      <c r="AX7" s="113"/>
      <c r="AY7" s="113"/>
      <c r="AZ7" s="113"/>
      <c r="BA7" s="367"/>
      <c r="BB7" s="472"/>
      <c r="BC7" s="367"/>
      <c r="BD7" s="472"/>
      <c r="BE7" s="477"/>
      <c r="BF7" s="374"/>
      <c r="BG7" s="522"/>
      <c r="BH7" s="523"/>
      <c r="BI7" s="510"/>
      <c r="BJ7" s="511"/>
      <c r="BK7" s="512"/>
      <c r="BL7" s="513"/>
      <c r="BM7" s="195"/>
      <c r="BN7" s="196"/>
      <c r="BO7" s="196"/>
      <c r="BP7" s="196"/>
      <c r="BQ7" s="196"/>
      <c r="BR7" s="196"/>
      <c r="BS7" s="196"/>
      <c r="BT7" s="196"/>
      <c r="BU7" s="196"/>
      <c r="BV7" s="196"/>
      <c r="BW7" s="196"/>
      <c r="BX7" s="196"/>
      <c r="BY7" s="196"/>
      <c r="BZ7" s="196"/>
      <c r="CA7" s="416"/>
      <c r="CB7" s="374"/>
      <c r="CC7" s="367"/>
      <c r="CD7" s="374"/>
      <c r="CE7" s="550"/>
      <c r="CF7" s="196"/>
      <c r="CG7" s="196"/>
      <c r="CH7" s="196"/>
      <c r="CI7" s="109"/>
      <c r="CJ7" s="109"/>
      <c r="CK7" s="109"/>
      <c r="CL7" s="109"/>
      <c r="CM7" s="109"/>
      <c r="CN7" s="109"/>
      <c r="CO7" s="109"/>
      <c r="CP7" s="109"/>
      <c r="CQ7" s="109"/>
      <c r="CR7" s="109"/>
      <c r="CS7" s="367"/>
      <c r="CT7" s="472"/>
      <c r="CU7" s="367"/>
      <c r="CV7" s="472"/>
      <c r="CW7" s="477"/>
      <c r="CX7" s="374"/>
      <c r="CY7" s="510"/>
      <c r="CZ7" s="523"/>
      <c r="DA7" s="510"/>
      <c r="DB7" s="511"/>
      <c r="DC7" s="512"/>
      <c r="DD7" s="564"/>
      <c r="DE7" s="632"/>
      <c r="DF7" s="196"/>
      <c r="DG7" s="196"/>
      <c r="DH7" s="196"/>
      <c r="DI7" s="196"/>
      <c r="DJ7" s="196"/>
      <c r="DK7" s="196"/>
      <c r="DL7" s="196"/>
      <c r="DM7" s="196"/>
      <c r="DN7" s="196"/>
      <c r="DO7" s="196"/>
      <c r="DP7" s="196"/>
      <c r="DQ7" s="196"/>
      <c r="DR7" s="196"/>
      <c r="DS7" s="367"/>
      <c r="DT7" s="374"/>
      <c r="DU7" s="367"/>
      <c r="DV7" s="374"/>
      <c r="DW7" s="632"/>
      <c r="DX7" s="196"/>
      <c r="DY7" s="196"/>
      <c r="DZ7" s="112"/>
      <c r="EA7" s="112"/>
      <c r="EB7" s="112"/>
      <c r="EC7" s="112"/>
      <c r="ED7" s="112"/>
      <c r="EE7" s="112"/>
      <c r="EF7" s="112"/>
      <c r="EG7" s="112"/>
      <c r="EH7" s="112"/>
      <c r="EI7" s="112"/>
      <c r="EJ7" s="112"/>
      <c r="EK7" s="367"/>
      <c r="EL7" s="472"/>
      <c r="EM7" s="367"/>
      <c r="EN7" s="472"/>
      <c r="EO7" s="477"/>
      <c r="EP7" s="374"/>
      <c r="EQ7" s="510"/>
      <c r="ER7" s="523"/>
      <c r="ES7" s="510"/>
      <c r="ET7" s="511"/>
      <c r="EU7" s="512"/>
      <c r="EV7" s="564"/>
      <c r="EW7" s="99"/>
      <c r="EX7" s="97"/>
      <c r="EY7" s="97"/>
      <c r="EZ7" s="98"/>
      <c r="FA7" s="98"/>
      <c r="FB7" s="98"/>
      <c r="FC7" s="98"/>
      <c r="FD7" s="98"/>
      <c r="FE7" s="98"/>
      <c r="FF7" s="98"/>
      <c r="FG7" s="98"/>
      <c r="FH7" s="98"/>
      <c r="FI7" s="98"/>
      <c r="FJ7" s="98"/>
      <c r="FK7" s="99"/>
      <c r="FL7" s="97"/>
      <c r="FM7" s="97"/>
      <c r="FN7" s="98"/>
      <c r="FO7" s="98"/>
      <c r="FP7" s="98"/>
      <c r="FQ7" s="98"/>
      <c r="FR7" s="98"/>
      <c r="FS7" s="98"/>
      <c r="FT7" s="98"/>
      <c r="FU7" s="98"/>
      <c r="FV7" s="98"/>
    </row>
    <row r="8" spans="1:180" s="1" customFormat="1" ht="15" customHeight="1">
      <c r="A8" s="448" t="s">
        <v>0</v>
      </c>
      <c r="B8" s="690">
        <f>+'[1]FTE Enrollment Data'!AI5</f>
        <v>97429</v>
      </c>
      <c r="C8" s="690">
        <f>+'[1]FTE Enrollment Data'!AS5</f>
        <v>109175.41666666666</v>
      </c>
      <c r="D8" s="690">
        <f>+'[1]FTE Enrollment Data'!AT5</f>
        <v>106909.68333333332</v>
      </c>
      <c r="E8" s="690">
        <f>+'[1]FTE Enrollment Data'!AU5</f>
        <v>109825.875</v>
      </c>
      <c r="F8" s="690">
        <f>+'[1]FTE Enrollment Data'!AV5</f>
        <v>113902.15833333333</v>
      </c>
      <c r="G8" s="690">
        <f>+'[1]FTE Enrollment Data'!AW5</f>
        <v>115515.47499999999</v>
      </c>
      <c r="H8" s="690">
        <f>+'[1]FTE Enrollment Data'!AX5</f>
        <v>115872.76666666666</v>
      </c>
      <c r="I8" s="690">
        <f>+'[1]FTE Enrollment Data'!AY5</f>
        <v>117523.04166666667</v>
      </c>
      <c r="J8" s="690">
        <f>+'[1]FTE Enrollment Data'!AZ5</f>
        <v>120300.45</v>
      </c>
      <c r="K8" s="690">
        <f>+'[1]FTE Enrollment Data'!BA5</f>
        <v>123079.50000000001</v>
      </c>
      <c r="L8" s="690">
        <f>+'[1]FTE Enrollment Data'!BB5</f>
        <v>126106.02499999999</v>
      </c>
      <c r="M8" s="690">
        <f>+'[1]FTE Enrollment Data'!BC5</f>
        <v>130408.09166666667</v>
      </c>
      <c r="N8" s="690">
        <f>+'[1]FTE Enrollment Data'!BD5</f>
        <v>133098.68333333335</v>
      </c>
      <c r="O8" s="690">
        <f>+'[1]FTE Enrollment Data'!BE5</f>
        <v>129153.88333333333</v>
      </c>
      <c r="P8" s="690">
        <f>+'[1]FTE Enrollment Data'!BF5</f>
        <v>128550.20833333331</v>
      </c>
      <c r="Q8" s="377">
        <f>+P8-O8</f>
        <v>-603.67500000001746</v>
      </c>
      <c r="R8" s="462">
        <f>(Q8/O8)*100</f>
        <v>-0.46740754859224193</v>
      </c>
      <c r="S8" s="377">
        <f>+P8-M8</f>
        <v>-1857.8833333333605</v>
      </c>
      <c r="T8" s="469">
        <f>(S8/M8)*100</f>
        <v>-1.4246687529806481</v>
      </c>
      <c r="U8" s="194">
        <f>+Total!B6</f>
        <v>1094782162</v>
      </c>
      <c r="V8" s="113">
        <f>+Total!C6</f>
        <v>1114820387</v>
      </c>
      <c r="W8" s="113">
        <f>+Total!D6</f>
        <v>1174659893</v>
      </c>
      <c r="X8" s="113">
        <f>+Total!E6</f>
        <v>1218019777</v>
      </c>
      <c r="Y8" s="113">
        <f>+Total!F6</f>
        <v>1309575418</v>
      </c>
      <c r="Z8" s="113">
        <f>+Total!G6</f>
        <v>1432361164</v>
      </c>
      <c r="AA8" s="113">
        <f>+Total!H6</f>
        <v>1603231291.5</v>
      </c>
      <c r="AB8" s="113">
        <f>+Total!I6</f>
        <v>1763430100</v>
      </c>
      <c r="AC8" s="113">
        <f>+Total!J6</f>
        <v>1712544895</v>
      </c>
      <c r="AD8" s="113">
        <f>Total!K6</f>
        <v>1776568882</v>
      </c>
      <c r="AE8" s="113">
        <f>Total!L6</f>
        <v>1899443515</v>
      </c>
      <c r="AF8" s="113">
        <f>Total!M6</f>
        <v>2050100447</v>
      </c>
      <c r="AG8" s="113">
        <f>Total!N6</f>
        <v>2136711177</v>
      </c>
      <c r="AH8" s="113">
        <f>Total!O6</f>
        <v>2086244899</v>
      </c>
      <c r="AI8" s="416">
        <f>+AH8-AG8</f>
        <v>-50466278</v>
      </c>
      <c r="AJ8" s="374">
        <f>(AI8/AG8)*100</f>
        <v>-2.3618670854175066</v>
      </c>
      <c r="AK8" s="416">
        <f>+AH8-AE8</f>
        <v>186801384</v>
      </c>
      <c r="AL8" s="497">
        <f>(AK8/AE8)*100</f>
        <v>9.8345321945517288</v>
      </c>
      <c r="AM8" s="113">
        <f t="shared" ref="AM8:AM23" si="9">+U8/C8</f>
        <v>10027.735138786587</v>
      </c>
      <c r="AN8" s="113">
        <f t="shared" ref="AN8:AN23" si="10">+V8/D8</f>
        <v>10427.683931343296</v>
      </c>
      <c r="AO8" s="113">
        <f t="shared" ref="AO8:AO23" si="11">+W8/E8</f>
        <v>10695.657038926391</v>
      </c>
      <c r="AP8" s="113">
        <f t="shared" ref="AP8:AP23" si="12">+X8/F8</f>
        <v>10693.561867681905</v>
      </c>
      <c r="AQ8" s="113">
        <f t="shared" ref="AQ8:AQ23" si="13">+Y8/G8</f>
        <v>11336.796372953495</v>
      </c>
      <c r="AR8" s="113">
        <f t="shared" ref="AR8:AR23" si="14">+Z8/H8</f>
        <v>12361.4996448691</v>
      </c>
      <c r="AS8" s="113">
        <f t="shared" ref="AS8:AS23" si="15">+AA8/I8</f>
        <v>13641.846473368874</v>
      </c>
      <c r="AT8" s="113">
        <f t="shared" ref="AT8:AT23" si="16">+AB8/J8</f>
        <v>14658.549490047628</v>
      </c>
      <c r="AU8" s="113">
        <f t="shared" ref="AU8:AU23" si="17">+AC8/K8</f>
        <v>13914.135944653657</v>
      </c>
      <c r="AV8" s="1">
        <f t="shared" ref="AV8:AV23" si="18">+AD8/L8</f>
        <v>14087.898512382735</v>
      </c>
      <c r="AW8" s="1">
        <f t="shared" ref="AW8:AW23" si="19">+AE8/M8</f>
        <v>14565.380803632392</v>
      </c>
      <c r="AX8" s="1">
        <f t="shared" ref="AX8:AZ23" si="20">+AF8/N8</f>
        <v>15402.860461554777</v>
      </c>
      <c r="AY8" s="1">
        <f t="shared" si="20"/>
        <v>16543.917394147265</v>
      </c>
      <c r="AZ8" s="1">
        <f t="shared" si="20"/>
        <v>16229.027755367961</v>
      </c>
      <c r="BA8" s="367">
        <f>+AZ8-AY8</f>
        <v>-314.88963877930473</v>
      </c>
      <c r="BB8" s="472">
        <f>(BA8/AY8)*100</f>
        <v>-1.9033559662882691</v>
      </c>
      <c r="BC8" s="367">
        <f>+AZ8-AW8</f>
        <v>1663.646951735569</v>
      </c>
      <c r="BD8" s="472">
        <f>(BC8/AW8)*100</f>
        <v>11.421925551858417</v>
      </c>
      <c r="BE8" s="478">
        <f>(AW8/$AW$6)*100</f>
        <v>104.26770205923592</v>
      </c>
      <c r="BF8" s="481">
        <f>(AZ8/$AZ$6)*100</f>
        <v>109.8055312301436</v>
      </c>
      <c r="BG8" s="522">
        <f>+AW8*(297.8/281.8)</f>
        <v>15392.371906748498</v>
      </c>
      <c r="BH8" s="523">
        <f>+AY8*(297.8/293.2)</f>
        <v>16803.474079048621</v>
      </c>
      <c r="BI8" s="510">
        <f>+AZ8-BH8</f>
        <v>-574.4463236806605</v>
      </c>
      <c r="BJ8" s="511">
        <f t="shared" ref="BJ8:BJ23" si="21">(BI8/BH8)*100</f>
        <v>-3.4186164181186065</v>
      </c>
      <c r="BK8" s="510">
        <f>+AZ8-BG8</f>
        <v>836.65584861946263</v>
      </c>
      <c r="BL8" s="513">
        <f t="shared" ref="BL8:BL23" si="22">(BK8/BG8)*100</f>
        <v>5.4355225672051661</v>
      </c>
      <c r="BM8" s="195">
        <f>+'State General Purpose'!R6+'State Ed Special Purpose'!B6</f>
        <v>585689069</v>
      </c>
      <c r="BN8" s="196">
        <f>+'State General Purpose'!S6+'State Ed Special Purpose'!C6</f>
        <v>596759974</v>
      </c>
      <c r="BO8" s="196">
        <f>+'State General Purpose'!T6+'State Ed Special Purpose'!D6</f>
        <v>613919416</v>
      </c>
      <c r="BP8" s="196">
        <f>+'State General Purpose'!U6+'State Ed Special Purpose'!E6</f>
        <v>613282476</v>
      </c>
      <c r="BQ8" s="196">
        <f>+'State General Purpose'!V6+'State Ed Special Purpose'!F6</f>
        <v>641938735</v>
      </c>
      <c r="BR8" s="196">
        <f>+'State General Purpose'!W6+'State Ed Special Purpose'!G6</f>
        <v>726323495</v>
      </c>
      <c r="BS8" s="196">
        <f>+'State General Purpose'!X6+'State Ed Special Purpose'!H6</f>
        <v>851806442.5</v>
      </c>
      <c r="BT8" s="196">
        <f>+'State General Purpose'!Y6+'State Ed Special Purpose'!I6</f>
        <v>961817704</v>
      </c>
      <c r="BU8" s="196">
        <f>+'State General Purpose'!Z6+'State Ed Special Purpose'!J6</f>
        <v>769755214</v>
      </c>
      <c r="BV8" s="196">
        <f>+'State General Purpose'!AA6+'State Ed Special Purpose'!K6</f>
        <v>690466367</v>
      </c>
      <c r="BW8" s="196">
        <f>+'State General Purpose'!AB6+'State Ed Special Purpose'!L6</f>
        <v>689713177</v>
      </c>
      <c r="BX8" s="196">
        <f>+'State General Purpose'!AC6+'State Ed Special Purpose'!M6</f>
        <v>719445080</v>
      </c>
      <c r="BY8" s="196">
        <f>+'State General Purpose'!AD6+'State Ed Special Purpose'!N6</f>
        <v>694742010</v>
      </c>
      <c r="BZ8" s="196">
        <f>+'State General Purpose'!AE6+'State Ed Special Purpose'!O6</f>
        <v>686705028</v>
      </c>
      <c r="CA8" s="416">
        <f>+BZ8-BY8</f>
        <v>-8036982</v>
      </c>
      <c r="CB8" s="374">
        <f>(CA8/BY8)*100</f>
        <v>-1.156829712946249</v>
      </c>
      <c r="CC8" s="367">
        <f>+BZ8-BW8</f>
        <v>-3008149</v>
      </c>
      <c r="CD8" s="374">
        <f>(CC8/BW8)*100</f>
        <v>-0.43614492231166985</v>
      </c>
      <c r="CE8" s="550">
        <f t="shared" ref="CE8:CE23" si="23">+BM8/C8</f>
        <v>5364.6607165074556</v>
      </c>
      <c r="CF8" s="196">
        <f t="shared" ref="CF8:CF23" si="24">+BN8/D8</f>
        <v>5581.9076008238117</v>
      </c>
      <c r="CG8" s="196">
        <f t="shared" ref="CG8:CG23" si="25">+BO8/E8</f>
        <v>5589.9342117693122</v>
      </c>
      <c r="CH8" s="196">
        <f t="shared" ref="CH8:CH23" si="26">+BP8/F8</f>
        <v>5384.2919657873035</v>
      </c>
      <c r="CI8" s="112">
        <f t="shared" ref="CI8:CI23" si="27">+BQ8/G8</f>
        <v>5557.1665614498843</v>
      </c>
      <c r="CJ8" s="112">
        <f t="shared" ref="CJ8:CJ23" si="28">+BR8/H8</f>
        <v>6268.2847393247139</v>
      </c>
      <c r="CK8" s="112">
        <f t="shared" ref="CK8:CK23" si="29">+BS8/I8</f>
        <v>7247.995205195577</v>
      </c>
      <c r="CL8" s="112">
        <f t="shared" ref="CL8:CL23" si="30">+BT8/J8</f>
        <v>7995.1297272786596</v>
      </c>
      <c r="CM8" s="112">
        <f t="shared" ref="CM8:CM23" si="31">+BU8/K8</f>
        <v>6254.1301678996088</v>
      </c>
      <c r="CN8" s="112">
        <f t="shared" ref="CN8:CN23" si="32">+BV8/L8</f>
        <v>5475.2845234793504</v>
      </c>
      <c r="CO8" s="112">
        <f t="shared" ref="CO8:CO23" si="33">+BW8/M8</f>
        <v>5288.8832907927299</v>
      </c>
      <c r="CP8" s="112">
        <f t="shared" ref="CP8:CP23" si="34">+BX8/N8</f>
        <v>5405.3508418127349</v>
      </c>
      <c r="CQ8" s="112">
        <f t="shared" ref="CQ8:CQ23" si="35">+BY8/O8</f>
        <v>5379.1801846711796</v>
      </c>
      <c r="CR8" s="112">
        <f t="shared" ref="CR8:CR23" si="36">+BZ8/P8</f>
        <v>5341.9207709050133</v>
      </c>
      <c r="CS8" s="367">
        <f>+CR8-CQ8</f>
        <v>-37.25941376616629</v>
      </c>
      <c r="CT8" s="472">
        <f>(CS8/CQ8)*100</f>
        <v>-0.69265970811579902</v>
      </c>
      <c r="CU8" s="367">
        <f>+CR8-CO8</f>
        <v>53.037480112283447</v>
      </c>
      <c r="CV8" s="472">
        <f>(CU8/CO8)*100</f>
        <v>1.0028105593597598</v>
      </c>
      <c r="CW8" s="478">
        <f>(CO8/$CO$6)*100</f>
        <v>81.430408829787325</v>
      </c>
      <c r="CX8" s="481">
        <f>(CR8/$CR$6)*100</f>
        <v>84.575463843638872</v>
      </c>
      <c r="CY8" s="510">
        <f>+CO8*(297.8/281.8)</f>
        <v>5589.1747480414306</v>
      </c>
      <c r="CZ8" s="523">
        <f>+CQ8*(297.8/293.2)</f>
        <v>5463.5738710609739</v>
      </c>
      <c r="DA8" s="510">
        <f>+CR8-CZ8</f>
        <v>-121.6531001559606</v>
      </c>
      <c r="DB8" s="511">
        <f t="shared" ref="DB8:DB23" si="37">(DA8/CZ8)*100</f>
        <v>-2.2266213110126163</v>
      </c>
      <c r="DC8" s="510">
        <f>+CR8-CY8</f>
        <v>-247.25397713641723</v>
      </c>
      <c r="DD8" s="564">
        <f t="shared" ref="DD8:DD23" si="38">(DC8/CY8)*100</f>
        <v>-4.4238011563882562</v>
      </c>
      <c r="DE8" s="632">
        <f>+'Tuition Revenues'!B6</f>
        <v>509093093</v>
      </c>
      <c r="DF8" s="196">
        <f>+'Tuition Revenues'!C6</f>
        <v>518060413</v>
      </c>
      <c r="DG8" s="196">
        <f>+'Tuition Revenues'!D6</f>
        <v>560740477</v>
      </c>
      <c r="DH8" s="196">
        <f>+'Tuition Revenues'!E6</f>
        <v>604737301</v>
      </c>
      <c r="DI8" s="196">
        <f>+'Tuition Revenues'!F6</f>
        <v>667636683</v>
      </c>
      <c r="DJ8" s="196">
        <f>+'Tuition Revenues'!G6</f>
        <v>706037669</v>
      </c>
      <c r="DK8" s="196">
        <f>+'Tuition Revenues'!H6</f>
        <v>751424849</v>
      </c>
      <c r="DL8" s="196">
        <f>+'Tuition Revenues'!I6</f>
        <v>801612396</v>
      </c>
      <c r="DM8" s="196">
        <f>+'Tuition Revenues'!J6</f>
        <v>942789681</v>
      </c>
      <c r="DN8" s="196">
        <f>+'Tuition Revenues'!K6</f>
        <v>1086102515</v>
      </c>
      <c r="DO8" s="196">
        <f>+'Tuition Revenues'!L6</f>
        <v>1209730338</v>
      </c>
      <c r="DP8" s="196">
        <f>+'Tuition Revenues'!M6</f>
        <v>1330655367</v>
      </c>
      <c r="DQ8" s="196">
        <f>+'Tuition Revenues'!N6</f>
        <v>1441969167</v>
      </c>
      <c r="DR8" s="196">
        <f>+'Tuition Revenues'!O6</f>
        <v>1399539871</v>
      </c>
      <c r="DS8" s="367">
        <f>+DR8-DQ8</f>
        <v>-42429296</v>
      </c>
      <c r="DT8" s="374">
        <f>(DS8/DQ8)*100</f>
        <v>-2.9424551489040263</v>
      </c>
      <c r="DU8" s="367">
        <f>+DR8-DO8</f>
        <v>189809533</v>
      </c>
      <c r="DV8" s="374">
        <f>(DU8/DO8)*100</f>
        <v>15.69023500839077</v>
      </c>
      <c r="DW8" s="632">
        <f t="shared" ref="DW8:DW23" si="39">+DE8/C8</f>
        <v>4663.0744222791309</v>
      </c>
      <c r="DX8" s="196">
        <f t="shared" ref="DX8:DX23" si="40">+DF8/D8</f>
        <v>4845.776330519484</v>
      </c>
      <c r="DY8" s="196">
        <f t="shared" ref="DY8:DY23" si="41">+DG8/E8</f>
        <v>5105.7228271570793</v>
      </c>
      <c r="DZ8" s="196">
        <f t="shared" ref="DZ8:DZ23" si="42">+DH8/F8</f>
        <v>5309.2699018946014</v>
      </c>
      <c r="EA8" s="196">
        <f t="shared" ref="EA8:EA23" si="43">+DI8/G8</f>
        <v>5779.6298115036107</v>
      </c>
      <c r="EB8" s="196">
        <f t="shared" ref="EB8:EB23" si="44">+DJ8/H8</f>
        <v>6093.2149055443861</v>
      </c>
      <c r="EC8" s="196">
        <f t="shared" ref="EC8:EC23" si="45">+DK8/I8</f>
        <v>6393.8512681732973</v>
      </c>
      <c r="ED8" s="196">
        <f t="shared" ref="ED8:ED23" si="46">+DL8/J8</f>
        <v>6663.4197627689673</v>
      </c>
      <c r="EE8" s="196">
        <f t="shared" ref="EE8:EE23" si="47">+DM8/K8</f>
        <v>7660.0057767540484</v>
      </c>
      <c r="EF8" s="196">
        <f t="shared" ref="EF8:EF23" si="48">+DN8/L8</f>
        <v>8612.6139889033857</v>
      </c>
      <c r="EG8" s="196">
        <f t="shared" ref="EG8:EG23" si="49">+DO8/M8</f>
        <v>9276.4975128396618</v>
      </c>
      <c r="EH8" s="196">
        <f t="shared" ref="EH8:EH23" si="50">+DP8/N8</f>
        <v>9997.5096197420426</v>
      </c>
      <c r="EI8" s="196">
        <f t="shared" ref="EI8:EI23" si="51">+DQ8/O8</f>
        <v>11164.737209476087</v>
      </c>
      <c r="EJ8" s="196">
        <f t="shared" ref="EJ8:EJ23" si="52">+DR8/P8</f>
        <v>10887.106984462947</v>
      </c>
      <c r="EK8" s="367">
        <f>+EJ8-EI8</f>
        <v>-277.63022501313935</v>
      </c>
      <c r="EL8" s="472">
        <f>(EK8/EI8)*100</f>
        <v>-2.4866704858713584</v>
      </c>
      <c r="EM8" s="367">
        <f>+EJ8-EG8</f>
        <v>1610.6094716232856</v>
      </c>
      <c r="EN8" s="472">
        <f>(EM8/EG8)*100</f>
        <v>17.362258432064799</v>
      </c>
      <c r="EO8" s="478">
        <f>(EG8/$EG$6)*100</f>
        <v>124.11287022065227</v>
      </c>
      <c r="EP8" s="481">
        <f>(EJ8/$EJ$6)*100</f>
        <v>128.63398711609688</v>
      </c>
      <c r="EQ8" s="510">
        <f>+EG8*(297.8/281.8)</f>
        <v>9803.1971587070675</v>
      </c>
      <c r="ER8" s="523">
        <f>+EI8*(297.8/293.2)</f>
        <v>11339.90020798765</v>
      </c>
      <c r="ES8" s="510">
        <f>+EJ8-ER8</f>
        <v>-452.79322352470263</v>
      </c>
      <c r="ET8" s="511">
        <f t="shared" ref="ET8:ET23" si="53">(ES8/ER8)*100</f>
        <v>-3.9929207067074728</v>
      </c>
      <c r="EU8" s="510">
        <f>+EJ8-EQ8</f>
        <v>1083.9098257558799</v>
      </c>
      <c r="EV8" s="564">
        <f t="shared" ref="EV8:EV23" si="54">(EU8/EQ8)*100</f>
        <v>11.056697199986086</v>
      </c>
      <c r="EW8" s="99">
        <f t="shared" ref="EW8:EW23" si="55">+BM8/U8</f>
        <v>0.53498229084225801</v>
      </c>
      <c r="EX8" s="97">
        <f t="shared" ref="EX8:EX23" si="56">+BN8/V8</f>
        <v>0.5352969688739645</v>
      </c>
      <c r="EY8" s="97">
        <f t="shared" ref="EY8:EY23" si="57">+BO8/W8</f>
        <v>0.52263588776500436</v>
      </c>
      <c r="EZ8" s="98">
        <f t="shared" ref="EZ8:EZ23" si="58">+BP8/X8</f>
        <v>0.50350781455332638</v>
      </c>
      <c r="FA8" s="98">
        <f t="shared" ref="FA8:FA23" si="59">+BQ8/Y8</f>
        <v>0.49018844289271779</v>
      </c>
      <c r="FB8" s="98">
        <f t="shared" ref="FB8:FB23" si="60">+BR8/Z8</f>
        <v>0.50708125384499747</v>
      </c>
      <c r="FC8" s="98">
        <f t="shared" ref="FC8:FC23" si="61">+BS8/AA8</f>
        <v>0.53130602366364799</v>
      </c>
      <c r="FD8" s="98">
        <f t="shared" ref="FD8:FD23" si="62">+BT8/AB8</f>
        <v>0.54542434315939148</v>
      </c>
      <c r="FE8" s="98">
        <f t="shared" ref="FE8:FE23" si="63">+BU8/AC8</f>
        <v>0.44948031216431261</v>
      </c>
      <c r="FF8" s="98">
        <f t="shared" ref="FF8:FF23" si="64">+BV8/AD8</f>
        <v>0.38865161604243387</v>
      </c>
      <c r="FG8" s="98">
        <f t="shared" ref="FG8:FG23" si="65">+BW8/AE8</f>
        <v>0.36311328636692836</v>
      </c>
      <c r="FH8" s="98">
        <f t="shared" ref="FH8:FH23" si="66">+BX8/AF8</f>
        <v>0.35093162437615916</v>
      </c>
      <c r="FI8" s="98">
        <f t="shared" ref="FI8:FJ23" si="67">+BY8/AG8</f>
        <v>0.32514549344728777</v>
      </c>
      <c r="FJ8" s="98">
        <f t="shared" si="67"/>
        <v>0.3291583976210839</v>
      </c>
      <c r="FK8" s="99">
        <f t="shared" ref="FK8:FK23" si="68">+DE8/U8</f>
        <v>0.46501770915774199</v>
      </c>
      <c r="FL8" s="97">
        <f t="shared" ref="FL8:FL23" si="69">+DF8/V8</f>
        <v>0.46470303112603556</v>
      </c>
      <c r="FM8" s="97">
        <f t="shared" ref="FM8:FM23" si="70">+DG8/W8</f>
        <v>0.47736411223499564</v>
      </c>
      <c r="FN8" s="98">
        <f t="shared" ref="FN8:FN23" si="71">+DH8/X8</f>
        <v>0.49649218544667356</v>
      </c>
      <c r="FO8" s="98">
        <f t="shared" ref="FO8:FO23" si="72">+DI8/Y8</f>
        <v>0.50981155710728221</v>
      </c>
      <c r="FP8" s="98">
        <f t="shared" ref="FP8:FP23" si="73">+DJ8/Z8</f>
        <v>0.49291874615500259</v>
      </c>
      <c r="FQ8" s="98">
        <f t="shared" ref="FQ8:FQ23" si="74">+DK8/AA8</f>
        <v>0.46869397633635196</v>
      </c>
      <c r="FR8" s="98">
        <f t="shared" ref="FR8:FR23" si="75">+DL8/AB8</f>
        <v>0.45457565684060852</v>
      </c>
      <c r="FS8" s="98">
        <f t="shared" ref="FS8:FS23" si="76">+DM8/AC8</f>
        <v>0.55051968783568739</v>
      </c>
      <c r="FT8" s="98">
        <f t="shared" ref="FT8:FT23" si="77">+DN8/AD8</f>
        <v>0.61134838395756619</v>
      </c>
      <c r="FU8" s="98">
        <f t="shared" ref="FU8:FU23" si="78">+DO8/AE8</f>
        <v>0.63688671363307159</v>
      </c>
      <c r="FV8" s="98">
        <f t="shared" ref="FV8:FV23" si="79">+DP8/AF8</f>
        <v>0.64906837562384079</v>
      </c>
      <c r="FW8" s="98">
        <f t="shared" ref="FW8:FX23" si="80">+DQ8/AG8</f>
        <v>0.67485450655271229</v>
      </c>
      <c r="FX8" s="98">
        <f t="shared" si="80"/>
        <v>0.6708416023789161</v>
      </c>
    </row>
    <row r="9" spans="1:180" s="1" customFormat="1" ht="15" customHeight="1">
      <c r="A9" s="448" t="s">
        <v>1</v>
      </c>
      <c r="B9" s="690">
        <f>+'[1]FTE Enrollment Data'!AI6</f>
        <v>48905</v>
      </c>
      <c r="C9" s="690">
        <f>+'[1]FTE Enrollment Data'!AS6</f>
        <v>55016.816666666666</v>
      </c>
      <c r="D9" s="690">
        <f>+'[1]FTE Enrollment Data'!AT6</f>
        <v>56273.883333333331</v>
      </c>
      <c r="E9" s="690">
        <f>+'[1]FTE Enrollment Data'!AU6</f>
        <v>57635.258333333324</v>
      </c>
      <c r="F9" s="690">
        <f>+'[1]FTE Enrollment Data'!AV6</f>
        <v>59072.674999999996</v>
      </c>
      <c r="G9" s="690">
        <f>+'[1]FTE Enrollment Data'!AW6</f>
        <v>60794.133333333331</v>
      </c>
      <c r="H9" s="690">
        <f>+'[1]FTE Enrollment Data'!AX6</f>
        <v>62160.76666666667</v>
      </c>
      <c r="I9" s="690">
        <f>+'[1]FTE Enrollment Data'!AY6</f>
        <v>63587.299999999996</v>
      </c>
      <c r="J9" s="690">
        <f>+'[1]FTE Enrollment Data'!AZ6</f>
        <v>70011.15833333334</v>
      </c>
      <c r="K9" s="690">
        <f>+'[1]FTE Enrollment Data'!BA6</f>
        <v>71726.983333333323</v>
      </c>
      <c r="L9" s="690">
        <f>+'[1]FTE Enrollment Data'!BB6</f>
        <v>73298.05</v>
      </c>
      <c r="M9" s="690">
        <f>+'[1]FTE Enrollment Data'!BC6</f>
        <v>77295.408333333355</v>
      </c>
      <c r="N9" s="690">
        <f>+'[1]FTE Enrollment Data'!BD6</f>
        <v>79984.641666666663</v>
      </c>
      <c r="O9" s="690">
        <f>+'[1]FTE Enrollment Data'!BE6</f>
        <v>80386.45</v>
      </c>
      <c r="P9" s="690">
        <f>+'[1]FTE Enrollment Data'!BF6</f>
        <v>80978.508333333331</v>
      </c>
      <c r="Q9" s="377">
        <f t="shared" ref="Q9:Q23" si="81">+P9-O9</f>
        <v>592.0583333333343</v>
      </c>
      <c r="R9" s="462">
        <f t="shared" ref="R9:R23" si="82">(Q9/O9)*100</f>
        <v>0.73651508846743985</v>
      </c>
      <c r="S9" s="377">
        <f t="shared" ref="S9:S23" si="83">+P9-M9</f>
        <v>3683.0999999999767</v>
      </c>
      <c r="T9" s="469">
        <f t="shared" ref="T9:T23" si="84">(S9/M9)*100</f>
        <v>4.7649660949027597</v>
      </c>
      <c r="U9" s="194">
        <f>+Total!B7</f>
        <v>569820815</v>
      </c>
      <c r="V9" s="113">
        <f>+Total!C7</f>
        <v>597642953</v>
      </c>
      <c r="W9" s="113">
        <f>+Total!D7</f>
        <v>606515467</v>
      </c>
      <c r="X9" s="113">
        <f>+Total!E7</f>
        <v>659144764</v>
      </c>
      <c r="Y9" s="113">
        <f>+Total!F7</f>
        <v>702403907</v>
      </c>
      <c r="Z9" s="113">
        <f>+Total!G7</f>
        <v>771584031</v>
      </c>
      <c r="AA9" s="113">
        <f>+Total!H7</f>
        <v>811121344</v>
      </c>
      <c r="AB9" s="113">
        <f>+Total!I7</f>
        <v>921453981.41999996</v>
      </c>
      <c r="AC9" s="113">
        <f>+Total!J7</f>
        <v>967712184</v>
      </c>
      <c r="AD9" s="113">
        <f>Total!K7</f>
        <v>988965905.37</v>
      </c>
      <c r="AE9" s="113">
        <f>Total!L7</f>
        <v>1043114327</v>
      </c>
      <c r="AF9" s="113">
        <f>Total!M7</f>
        <v>1102454532.9941258</v>
      </c>
      <c r="AG9" s="113">
        <f>Total!N7</f>
        <v>1121152655</v>
      </c>
      <c r="AH9" s="113">
        <f>Total!O7</f>
        <v>1166010855</v>
      </c>
      <c r="AI9" s="416">
        <f t="shared" ref="AI9:AI23" si="85">+AH9-AG9</f>
        <v>44858200</v>
      </c>
      <c r="AJ9" s="374">
        <f t="shared" ref="AJ9:AJ23" si="86">(AI9/AG9)*100</f>
        <v>4.0010786934273455</v>
      </c>
      <c r="AK9" s="416">
        <f t="shared" ref="AK9:AK23" si="87">+AH9-AE9</f>
        <v>122896528</v>
      </c>
      <c r="AL9" s="497">
        <f t="shared" ref="AL9:AL23" si="88">(AK9/AE9)*100</f>
        <v>11.78169303392187</v>
      </c>
      <c r="AM9" s="113">
        <f t="shared" si="9"/>
        <v>10357.211658617109</v>
      </c>
      <c r="AN9" s="113">
        <f t="shared" si="10"/>
        <v>10620.254327569954</v>
      </c>
      <c r="AO9" s="113">
        <f t="shared" si="11"/>
        <v>10523.340825371508</v>
      </c>
      <c r="AP9" s="113">
        <f t="shared" si="12"/>
        <v>11158.200707856891</v>
      </c>
      <c r="AQ9" s="113">
        <f t="shared" si="13"/>
        <v>11553.810680197212</v>
      </c>
      <c r="AR9" s="113">
        <f t="shared" si="14"/>
        <v>12412.717416076484</v>
      </c>
      <c r="AS9" s="113">
        <f t="shared" si="15"/>
        <v>12756.027445732088</v>
      </c>
      <c r="AT9" s="113">
        <f t="shared" si="16"/>
        <v>13161.530295396959</v>
      </c>
      <c r="AU9" s="113">
        <f t="shared" si="17"/>
        <v>13491.60579502972</v>
      </c>
      <c r="AV9" s="113">
        <f t="shared" si="18"/>
        <v>13492.39038923955</v>
      </c>
      <c r="AW9" s="113">
        <f t="shared" si="19"/>
        <v>13495.165489023762</v>
      </c>
      <c r="AX9" s="113">
        <f t="shared" si="20"/>
        <v>13783.32777420656</v>
      </c>
      <c r="AY9" s="113">
        <f t="shared" si="20"/>
        <v>13947.035290151513</v>
      </c>
      <c r="AZ9" s="113">
        <f t="shared" si="20"/>
        <v>14399.016220456024</v>
      </c>
      <c r="BA9" s="367">
        <f t="shared" ref="BA9:BA23" si="89">+AZ9-AY9</f>
        <v>451.98093030451128</v>
      </c>
      <c r="BB9" s="472">
        <f t="shared" ref="BB9:BB23" si="90">(BA9/AY9)*100</f>
        <v>3.2406953944088088</v>
      </c>
      <c r="BC9" s="367">
        <f t="shared" ref="BC9:BC23" si="91">+AZ9-AW9</f>
        <v>903.85073143226145</v>
      </c>
      <c r="BD9" s="472">
        <f t="shared" ref="BD9:BD23" si="92">(BC9/AW9)*100</f>
        <v>6.6975890897181269</v>
      </c>
      <c r="BE9" s="478">
        <f t="shared" ref="BE9:BE23" si="93">(AW9/$AW$6)*100</f>
        <v>96.606461129989825</v>
      </c>
      <c r="BF9" s="481">
        <f t="shared" ref="BF9:BF23" si="94">(AZ9/$AZ$6)*100</f>
        <v>97.423681141691418</v>
      </c>
      <c r="BG9" s="522">
        <f t="shared" ref="BG9:BG23" si="95">+AW9*(297.8/281.8)</f>
        <v>14261.392060437462</v>
      </c>
      <c r="BH9" s="523">
        <f t="shared" ref="BH9:BH23" si="96">+AY9*(297.8/293.2)</f>
        <v>14165.849622807369</v>
      </c>
      <c r="BI9" s="510">
        <f t="shared" ref="BI9:BI23" si="97">+AZ9-BH9</f>
        <v>233.16659764865472</v>
      </c>
      <c r="BJ9" s="511">
        <f t="shared" si="21"/>
        <v>1.6459767953010789</v>
      </c>
      <c r="BK9" s="510">
        <f t="shared" ref="BK9:BK23" si="98">+AZ9-BG9</f>
        <v>137.62416001856218</v>
      </c>
      <c r="BL9" s="513">
        <f t="shared" si="22"/>
        <v>0.96501210706033025</v>
      </c>
      <c r="BM9" s="195">
        <f>+'State General Purpose'!R7+'State Ed Special Purpose'!B7</f>
        <v>377116813</v>
      </c>
      <c r="BN9" s="196">
        <f>+'State General Purpose'!S7+'State Ed Special Purpose'!C7</f>
        <v>382953762</v>
      </c>
      <c r="BO9" s="196">
        <f>+'State General Purpose'!T7+'State Ed Special Purpose'!D7</f>
        <v>369963145</v>
      </c>
      <c r="BP9" s="196">
        <f>+'State General Purpose'!U7+'State Ed Special Purpose'!E7</f>
        <v>398032283</v>
      </c>
      <c r="BQ9" s="196">
        <f>+'State General Purpose'!V7+'State Ed Special Purpose'!F7</f>
        <v>408975196</v>
      </c>
      <c r="BR9" s="196">
        <f>+'State General Purpose'!W7+'State Ed Special Purpose'!G7</f>
        <v>436845466</v>
      </c>
      <c r="BS9" s="196">
        <f>+'State General Purpose'!X7+'State Ed Special Purpose'!H7</f>
        <v>461129199</v>
      </c>
      <c r="BT9" s="196">
        <f>+'State General Purpose'!Y7+'State Ed Special Purpose'!I7</f>
        <v>525581638</v>
      </c>
      <c r="BU9" s="196">
        <f>+'State General Purpose'!Z7+'State Ed Special Purpose'!J7</f>
        <v>522160649</v>
      </c>
      <c r="BV9" s="196">
        <f>+'State General Purpose'!AA7+'State Ed Special Purpose'!K7</f>
        <v>512587892</v>
      </c>
      <c r="BW9" s="196">
        <f>+'State General Purpose'!AB7+'State Ed Special Purpose'!L7</f>
        <v>522135950</v>
      </c>
      <c r="BX9" s="196">
        <f>+'State General Purpose'!AC7+'State Ed Special Purpose'!M7</f>
        <v>528709533.99412572</v>
      </c>
      <c r="BY9" s="196">
        <f>+'State General Purpose'!AD7+'State Ed Special Purpose'!N7</f>
        <v>527633725</v>
      </c>
      <c r="BZ9" s="196">
        <f>+'State General Purpose'!AE7+'State Ed Special Purpose'!O7</f>
        <v>534257159</v>
      </c>
      <c r="CA9" s="416">
        <f t="shared" ref="CA9:CA23" si="99">+BZ9-BY9</f>
        <v>6623434</v>
      </c>
      <c r="CB9" s="374">
        <f t="shared" ref="CB9:CB23" si="100">(CA9/BY9)*100</f>
        <v>1.2553090688052588</v>
      </c>
      <c r="CC9" s="367">
        <f t="shared" ref="CC9:CC23" si="101">+BZ9-BW9</f>
        <v>12121209</v>
      </c>
      <c r="CD9" s="374">
        <f t="shared" ref="CD9:CD23" si="102">(CC9/BW9)*100</f>
        <v>2.3214660856047167</v>
      </c>
      <c r="CE9" s="550">
        <f t="shared" si="23"/>
        <v>6854.5734894997258</v>
      </c>
      <c r="CF9" s="196">
        <f t="shared" si="24"/>
        <v>6805.1774520625768</v>
      </c>
      <c r="CG9" s="196">
        <f t="shared" si="25"/>
        <v>6419.042018694865</v>
      </c>
      <c r="CH9" s="196">
        <f t="shared" si="26"/>
        <v>6738.0101375128188</v>
      </c>
      <c r="CI9" s="112">
        <f t="shared" si="27"/>
        <v>6727.2148409057017</v>
      </c>
      <c r="CJ9" s="112">
        <f t="shared" si="28"/>
        <v>7027.6717843999131</v>
      </c>
      <c r="CK9" s="112">
        <f t="shared" si="29"/>
        <v>7251.9072047405698</v>
      </c>
      <c r="CL9" s="112">
        <f t="shared" si="30"/>
        <v>7507.1124448138553</v>
      </c>
      <c r="CM9" s="112">
        <f t="shared" si="31"/>
        <v>7279.8356313604909</v>
      </c>
      <c r="CN9" s="112">
        <f t="shared" si="32"/>
        <v>6993.199573522078</v>
      </c>
      <c r="CO9" s="112">
        <f t="shared" si="33"/>
        <v>6755.0707248781146</v>
      </c>
      <c r="CP9" s="112">
        <f t="shared" si="34"/>
        <v>6610.1381837466388</v>
      </c>
      <c r="CQ9" s="112">
        <f t="shared" si="35"/>
        <v>6563.7147180899274</v>
      </c>
      <c r="CR9" s="112">
        <f t="shared" si="36"/>
        <v>6597.5179093300576</v>
      </c>
      <c r="CS9" s="367">
        <f t="shared" ref="CS9:CS23" si="103">+CR9-CQ9</f>
        <v>33.803191240130218</v>
      </c>
      <c r="CT9" s="472">
        <f t="shared" ref="CT9:CT23" si="104">(CS9/CQ9)*100</f>
        <v>0.5150009208500016</v>
      </c>
      <c r="CU9" s="367">
        <f t="shared" ref="CU9:CU23" si="105">+CR9-CO9</f>
        <v>-157.55281554805697</v>
      </c>
      <c r="CV9" s="472">
        <f t="shared" ref="CV9:CV23" si="106">(CU9/CO9)*100</f>
        <v>-2.3323636711575628</v>
      </c>
      <c r="CW9" s="478">
        <f t="shared" ref="CW9:CW23" si="107">(CO9/$CO$6)*100</f>
        <v>104.00459616088544</v>
      </c>
      <c r="CX9" s="481">
        <f t="shared" ref="CX9:CX23" si="108">(CR9/$CR$6)*100</f>
        <v>104.45458877589668</v>
      </c>
      <c r="CY9" s="510">
        <f t="shared" ref="CY9:CY23" si="109">+CO9*(297.8/281.8)</f>
        <v>7138.6091620606903</v>
      </c>
      <c r="CZ9" s="523">
        <f t="shared" ref="CZ9:CZ23" si="110">+CQ9*(297.8/293.2)</f>
        <v>6666.6925069821982</v>
      </c>
      <c r="DA9" s="510">
        <f t="shared" ref="DA9:DA23" si="111">+CR9-CZ9</f>
        <v>-69.174597652140619</v>
      </c>
      <c r="DB9" s="511">
        <f t="shared" si="37"/>
        <v>-1.0376149429374804</v>
      </c>
      <c r="DC9" s="510">
        <f t="shared" ref="DC9:DC23" si="112">+CR9-CY9</f>
        <v>-541.09125273063273</v>
      </c>
      <c r="DD9" s="564">
        <f t="shared" si="38"/>
        <v>-7.5797853678045719</v>
      </c>
      <c r="DE9" s="632">
        <f>+'Tuition Revenues'!B7</f>
        <v>192704002</v>
      </c>
      <c r="DF9" s="196">
        <f>+'Tuition Revenues'!C7</f>
        <v>214689191</v>
      </c>
      <c r="DG9" s="196">
        <f>+'Tuition Revenues'!D7</f>
        <v>236552322</v>
      </c>
      <c r="DH9" s="196">
        <f>+'Tuition Revenues'!E7</f>
        <v>261112481</v>
      </c>
      <c r="DI9" s="196">
        <f>+'Tuition Revenues'!F7</f>
        <v>293428711</v>
      </c>
      <c r="DJ9" s="196">
        <f>+'Tuition Revenues'!G7</f>
        <v>334738565</v>
      </c>
      <c r="DK9" s="196">
        <f>+'Tuition Revenues'!H7</f>
        <v>349992145</v>
      </c>
      <c r="DL9" s="196">
        <f>+'Tuition Revenues'!I7</f>
        <v>395872343.41999996</v>
      </c>
      <c r="DM9" s="196">
        <f>+'Tuition Revenues'!J7</f>
        <v>445551535</v>
      </c>
      <c r="DN9" s="196">
        <f>+'Tuition Revenues'!K7</f>
        <v>476378013.37</v>
      </c>
      <c r="DO9" s="196">
        <f>+'Tuition Revenues'!L7</f>
        <v>520978377</v>
      </c>
      <c r="DP9" s="196">
        <f>+'Tuition Revenues'!M7</f>
        <v>573744999</v>
      </c>
      <c r="DQ9" s="196">
        <f>+'Tuition Revenues'!N7</f>
        <v>593518930</v>
      </c>
      <c r="DR9" s="196">
        <f>+'Tuition Revenues'!O7</f>
        <v>631753696</v>
      </c>
      <c r="DS9" s="367">
        <f t="shared" ref="DS9:DS23" si="113">+DR9-DQ9</f>
        <v>38234766</v>
      </c>
      <c r="DT9" s="374">
        <f t="shared" ref="DT9:DT23" si="114">(DS9/DQ9)*100</f>
        <v>6.4420465915046714</v>
      </c>
      <c r="DU9" s="367">
        <f t="shared" ref="DU9:DU23" si="115">+DR9-DO9</f>
        <v>110775319</v>
      </c>
      <c r="DV9" s="374">
        <f t="shared" ref="DV9:DV23" si="116">(DU9/DO9)*100</f>
        <v>21.262939862857301</v>
      </c>
      <c r="DW9" s="632">
        <f t="shared" si="39"/>
        <v>3502.6381691173819</v>
      </c>
      <c r="DX9" s="196">
        <f t="shared" si="40"/>
        <v>3815.0768755073773</v>
      </c>
      <c r="DY9" s="196">
        <f t="shared" si="41"/>
        <v>4104.2988066766429</v>
      </c>
      <c r="DZ9" s="196">
        <f t="shared" si="42"/>
        <v>4420.1905703440725</v>
      </c>
      <c r="EA9" s="196">
        <f t="shared" si="43"/>
        <v>4826.5958392915109</v>
      </c>
      <c r="EB9" s="196">
        <f t="shared" si="44"/>
        <v>5385.0456316765712</v>
      </c>
      <c r="EC9" s="196">
        <f t="shared" si="45"/>
        <v>5504.1202409915195</v>
      </c>
      <c r="ED9" s="196">
        <f t="shared" si="46"/>
        <v>5654.4178505831023</v>
      </c>
      <c r="EE9" s="196">
        <f t="shared" si="47"/>
        <v>6211.7701636692291</v>
      </c>
      <c r="EF9" s="196">
        <f t="shared" si="48"/>
        <v>6499.1908157174712</v>
      </c>
      <c r="EG9" s="196">
        <f t="shared" si="49"/>
        <v>6740.0947641456478</v>
      </c>
      <c r="EH9" s="196">
        <f t="shared" si="50"/>
        <v>7173.1895904599187</v>
      </c>
      <c r="EI9" s="196">
        <f t="shared" si="51"/>
        <v>7383.3205720615852</v>
      </c>
      <c r="EJ9" s="196">
        <f t="shared" si="52"/>
        <v>7801.4983111259662</v>
      </c>
      <c r="EK9" s="367">
        <f t="shared" ref="EK9:EK23" si="117">+EJ9-EI9</f>
        <v>418.17773906438106</v>
      </c>
      <c r="EL9" s="472">
        <f t="shared" ref="EL9:EL23" si="118">(EK9/EI9)*100</f>
        <v>5.6638166389085374</v>
      </c>
      <c r="EM9" s="367">
        <f t="shared" ref="EM9:EM23" si="119">+EJ9-EG9</f>
        <v>1061.4035469803184</v>
      </c>
      <c r="EN9" s="472">
        <f t="shared" ref="EN9:EN23" si="120">(EM9/EG9)*100</f>
        <v>15.747605695791112</v>
      </c>
      <c r="EO9" s="478">
        <f t="shared" ref="EO9:EO23" si="121">(EG9/$EG$6)*100</f>
        <v>90.177624214252887</v>
      </c>
      <c r="EP9" s="481">
        <f t="shared" ref="EP9:EP23" si="122">(EJ9/$EJ$6)*100</f>
        <v>92.1767219401613</v>
      </c>
      <c r="EQ9" s="510">
        <f t="shared" ref="EQ9:EQ23" si="123">+EG9*(297.8/281.8)</f>
        <v>7122.7828983767713</v>
      </c>
      <c r="ER9" s="523">
        <f t="shared" ref="ER9:ER23" si="124">+EI9*(297.8/293.2)</f>
        <v>7499.1571158251718</v>
      </c>
      <c r="ES9" s="510">
        <f t="shared" ref="ES9:ES23" si="125">+EJ9-ER9</f>
        <v>302.34119530079442</v>
      </c>
      <c r="ET9" s="511">
        <f t="shared" si="53"/>
        <v>4.031669034680923</v>
      </c>
      <c r="EU9" s="510">
        <f t="shared" ref="EU9:EU23" si="126">+EJ9-EQ9</f>
        <v>678.71541274919491</v>
      </c>
      <c r="EV9" s="564">
        <f t="shared" si="54"/>
        <v>9.5287954502146768</v>
      </c>
      <c r="EW9" s="99">
        <f t="shared" si="55"/>
        <v>0.66181649225993966</v>
      </c>
      <c r="EX9" s="97">
        <f t="shared" si="56"/>
        <v>0.6407734920619067</v>
      </c>
      <c r="EY9" s="97">
        <f t="shared" si="57"/>
        <v>0.60998138568492599</v>
      </c>
      <c r="EZ9" s="98">
        <f t="shared" si="58"/>
        <v>0.60386170798741257</v>
      </c>
      <c r="FA9" s="98">
        <f t="shared" si="59"/>
        <v>0.58225074195095561</v>
      </c>
      <c r="FB9" s="98">
        <f t="shared" si="60"/>
        <v>0.56616706469913969</v>
      </c>
      <c r="FC9" s="98">
        <f t="shared" si="61"/>
        <v>0.5685082785837775</v>
      </c>
      <c r="FD9" s="98">
        <f t="shared" si="62"/>
        <v>0.57038294759989672</v>
      </c>
      <c r="FE9" s="98">
        <f t="shared" si="63"/>
        <v>0.53958259246222329</v>
      </c>
      <c r="FF9" s="98">
        <f t="shared" si="64"/>
        <v>0.51830693982137477</v>
      </c>
      <c r="FG9" s="98">
        <f t="shared" si="65"/>
        <v>0.50055486391569814</v>
      </c>
      <c r="FH9" s="98">
        <f t="shared" si="66"/>
        <v>0.47957491050285594</v>
      </c>
      <c r="FI9" s="98">
        <f t="shared" si="67"/>
        <v>0.47061720154424463</v>
      </c>
      <c r="FJ9" s="98">
        <f t="shared" si="67"/>
        <v>0.45819226871605756</v>
      </c>
      <c r="FK9" s="99">
        <f t="shared" si="68"/>
        <v>0.33818350774006034</v>
      </c>
      <c r="FL9" s="97">
        <f t="shared" si="69"/>
        <v>0.35922650793809324</v>
      </c>
      <c r="FM9" s="97">
        <f t="shared" si="70"/>
        <v>0.39001861431507401</v>
      </c>
      <c r="FN9" s="98">
        <f t="shared" si="71"/>
        <v>0.39613829201258738</v>
      </c>
      <c r="FO9" s="98">
        <f t="shared" si="72"/>
        <v>0.41774925804904445</v>
      </c>
      <c r="FP9" s="98">
        <f t="shared" si="73"/>
        <v>0.43383293530086031</v>
      </c>
      <c r="FQ9" s="98">
        <f t="shared" si="74"/>
        <v>0.43149172141622255</v>
      </c>
      <c r="FR9" s="98">
        <f t="shared" si="75"/>
        <v>0.42961705240010334</v>
      </c>
      <c r="FS9" s="98">
        <f t="shared" si="76"/>
        <v>0.46041740753777677</v>
      </c>
      <c r="FT9" s="98">
        <f t="shared" si="77"/>
        <v>0.48169306017862523</v>
      </c>
      <c r="FU9" s="98">
        <f t="shared" si="78"/>
        <v>0.49944513608430191</v>
      </c>
      <c r="FV9" s="98">
        <f t="shared" si="79"/>
        <v>0.52042508949714394</v>
      </c>
      <c r="FW9" s="98">
        <f t="shared" si="80"/>
        <v>0.52938279845575531</v>
      </c>
      <c r="FX9" s="98">
        <f t="shared" si="80"/>
        <v>0.54180773128394244</v>
      </c>
    </row>
    <row r="10" spans="1:180" s="1" customFormat="1" ht="15" customHeight="1">
      <c r="A10" s="448" t="s">
        <v>19</v>
      </c>
      <c r="B10" s="690" t="str">
        <f>+'[1]FTE Enrollment Data'!AI7</f>
        <v>—</v>
      </c>
      <c r="C10" s="690">
        <f>+'[1]FTE Enrollment Data'!AS7</f>
        <v>21604.891666666663</v>
      </c>
      <c r="D10" s="690">
        <f>+'[1]FTE Enrollment Data'!AT7</f>
        <v>21443</v>
      </c>
      <c r="E10" s="690">
        <f>+'[1]FTE Enrollment Data'!AU7</f>
        <v>21993.883333333331</v>
      </c>
      <c r="F10" s="690">
        <f>+'[1]FTE Enrollment Data'!AV7</f>
        <v>22229.508333333331</v>
      </c>
      <c r="G10" s="690">
        <f>+'[1]FTE Enrollment Data'!AW7</f>
        <v>22103.083333333336</v>
      </c>
      <c r="H10" s="690">
        <f>+'[1]FTE Enrollment Data'!AX7</f>
        <v>22353.190333333336</v>
      </c>
      <c r="I10" s="690">
        <f>+'[1]FTE Enrollment Data'!AY7</f>
        <v>22684.958333333332</v>
      </c>
      <c r="J10" s="690">
        <f>+'[1]FTE Enrollment Data'!AZ7</f>
        <v>21776.416666666668</v>
      </c>
      <c r="K10" s="690">
        <f>+'[1]FTE Enrollment Data'!BA7</f>
        <v>22419.283333333333</v>
      </c>
      <c r="L10" s="690">
        <f>+'[1]FTE Enrollment Data'!BB7</f>
        <v>22686.474999999999</v>
      </c>
      <c r="M10" s="690">
        <f>+'[1]FTE Enrollment Data'!BC7</f>
        <v>23198.133333333335</v>
      </c>
      <c r="N10" s="690">
        <f>+'[1]FTE Enrollment Data'!BD7</f>
        <v>23455.125</v>
      </c>
      <c r="O10" s="690">
        <f>+'[1]FTE Enrollment Data'!BE7</f>
        <v>23940.275000000001</v>
      </c>
      <c r="P10" s="690">
        <f>+'[1]FTE Enrollment Data'!BF7</f>
        <v>24173.499999999996</v>
      </c>
      <c r="Q10" s="377">
        <f t="shared" si="81"/>
        <v>233.22499999999491</v>
      </c>
      <c r="R10" s="462">
        <f t="shared" si="82"/>
        <v>0.97419515857689565</v>
      </c>
      <c r="S10" s="377">
        <f t="shared" si="83"/>
        <v>975.36666666666133</v>
      </c>
      <c r="T10" s="469">
        <f t="shared" si="84"/>
        <v>4.204504960169186</v>
      </c>
      <c r="U10" s="194">
        <f>+Total!B8</f>
        <v>338345880</v>
      </c>
      <c r="V10" s="113">
        <f>+Total!C8</f>
        <v>354763600</v>
      </c>
      <c r="W10" s="113">
        <f>+Total!D8</f>
        <v>369280400</v>
      </c>
      <c r="X10" s="113">
        <f>+Total!E8</f>
        <v>391218400</v>
      </c>
      <c r="Y10" s="113">
        <f>+Total!F8</f>
        <v>414392737</v>
      </c>
      <c r="Z10" s="113">
        <f>+Total!G8</f>
        <v>453619864</v>
      </c>
      <c r="AA10" s="113">
        <f>+Total!H8</f>
        <v>482464746</v>
      </c>
      <c r="AB10" s="113">
        <f>+Total!I8</f>
        <v>499473446</v>
      </c>
      <c r="AC10" s="113">
        <f>+Total!J8</f>
        <v>529396984</v>
      </c>
      <c r="AD10" s="113">
        <f>Total!K8</f>
        <v>567592036</v>
      </c>
      <c r="AE10" s="113">
        <f>Total!L8</f>
        <v>600775504</v>
      </c>
      <c r="AF10" s="113">
        <f>Total!M8</f>
        <v>659729103</v>
      </c>
      <c r="AG10" s="113">
        <f>Total!N8</f>
        <v>681928227</v>
      </c>
      <c r="AH10" s="113">
        <f>Total!O8</f>
        <v>717848219</v>
      </c>
      <c r="AI10" s="416">
        <f t="shared" si="85"/>
        <v>35919992</v>
      </c>
      <c r="AJ10" s="374">
        <f t="shared" si="86"/>
        <v>5.2674153346052943</v>
      </c>
      <c r="AK10" s="416">
        <f t="shared" si="87"/>
        <v>117072715</v>
      </c>
      <c r="AL10" s="497">
        <f t="shared" si="88"/>
        <v>19.486932176915122</v>
      </c>
      <c r="AM10" s="113">
        <f t="shared" si="9"/>
        <v>15660.61451361131</v>
      </c>
      <c r="AN10" s="113">
        <f t="shared" si="10"/>
        <v>16544.494706897356</v>
      </c>
      <c r="AO10" s="113">
        <f t="shared" si="11"/>
        <v>16790.140895233752</v>
      </c>
      <c r="AP10" s="113">
        <f t="shared" si="12"/>
        <v>17599.057708953678</v>
      </c>
      <c r="AQ10" s="113">
        <f t="shared" si="13"/>
        <v>18748.186881920694</v>
      </c>
      <c r="AR10" s="113">
        <f t="shared" si="14"/>
        <v>20293.294032555023</v>
      </c>
      <c r="AS10" s="113">
        <f t="shared" si="15"/>
        <v>21268.046381688309</v>
      </c>
      <c r="AT10" s="113">
        <f t="shared" si="16"/>
        <v>22936.438700888193</v>
      </c>
      <c r="AU10" s="113">
        <f t="shared" si="17"/>
        <v>23613.465967169632</v>
      </c>
      <c r="AV10" s="113">
        <f t="shared" si="18"/>
        <v>25018.961121108503</v>
      </c>
      <c r="AW10" s="113">
        <f t="shared" si="19"/>
        <v>25897.57957536813</v>
      </c>
      <c r="AX10" s="113">
        <f t="shared" si="20"/>
        <v>28127.290005915551</v>
      </c>
      <c r="AY10" s="113">
        <f t="shared" si="20"/>
        <v>28484.561142259223</v>
      </c>
      <c r="AZ10" s="113">
        <f t="shared" si="20"/>
        <v>29695.667528491947</v>
      </c>
      <c r="BA10" s="367">
        <f t="shared" si="89"/>
        <v>1211.1063862327246</v>
      </c>
      <c r="BB10" s="472">
        <f t="shared" si="90"/>
        <v>4.2517993525831344</v>
      </c>
      <c r="BC10" s="367">
        <f t="shared" si="91"/>
        <v>3798.087953123817</v>
      </c>
      <c r="BD10" s="472">
        <f t="shared" si="92"/>
        <v>14.665802810144768</v>
      </c>
      <c r="BE10" s="478">
        <f t="shared" si="93"/>
        <v>185.39035454166964</v>
      </c>
      <c r="BF10" s="481">
        <f t="shared" si="94"/>
        <v>200.92075738309396</v>
      </c>
      <c r="BG10" s="522">
        <f t="shared" si="95"/>
        <v>27367.988635715508</v>
      </c>
      <c r="BH10" s="523">
        <f t="shared" si="96"/>
        <v>28931.453984190986</v>
      </c>
      <c r="BI10" s="510">
        <f t="shared" si="97"/>
        <v>764.21354430096108</v>
      </c>
      <c r="BJ10" s="511">
        <f t="shared" si="21"/>
        <v>2.6414626265190484</v>
      </c>
      <c r="BK10" s="510">
        <f t="shared" si="98"/>
        <v>2327.6788927764392</v>
      </c>
      <c r="BL10" s="513">
        <f t="shared" si="22"/>
        <v>8.5051149492907729</v>
      </c>
      <c r="BM10" s="195">
        <f>+'State General Purpose'!R8+'State Ed Special Purpose'!B8</f>
        <v>129877500</v>
      </c>
      <c r="BN10" s="196">
        <f>+'State General Purpose'!S8+'State Ed Special Purpose'!C8</f>
        <v>134945500</v>
      </c>
      <c r="BO10" s="196">
        <f>+'State General Purpose'!T8+'State Ed Special Purpose'!D8</f>
        <v>132935100</v>
      </c>
      <c r="BP10" s="196">
        <f>+'State General Purpose'!U8+'State Ed Special Purpose'!E8</f>
        <v>134449500</v>
      </c>
      <c r="BQ10" s="196">
        <f>+'State General Purpose'!V8+'State Ed Special Purpose'!F8</f>
        <v>142650600</v>
      </c>
      <c r="BR10" s="196">
        <f>+'State General Purpose'!W8+'State Ed Special Purpose'!G8</f>
        <v>151343600</v>
      </c>
      <c r="BS10" s="196">
        <f>+'State General Purpose'!X8+'State Ed Special Purpose'!H8</f>
        <v>159150300</v>
      </c>
      <c r="BT10" s="196">
        <f>+'State General Purpose'!Y8+'State Ed Special Purpose'!I8</f>
        <v>167145600</v>
      </c>
      <c r="BU10" s="196">
        <f>+'State General Purpose'!Z8+'State Ed Special Purpose'!J8</f>
        <v>173307300</v>
      </c>
      <c r="BV10" s="196">
        <f>+'State General Purpose'!AA8+'State Ed Special Purpose'!K8</f>
        <v>167471500</v>
      </c>
      <c r="BW10" s="196">
        <f>+'State General Purpose'!AB8+'State Ed Special Purpose'!L8</f>
        <v>156899900</v>
      </c>
      <c r="BX10" s="196">
        <f>+'State General Purpose'!AC8+'State Ed Special Purpose'!M8</f>
        <v>153375900</v>
      </c>
      <c r="BY10" s="196">
        <f>+'State General Purpose'!AD8+'State Ed Special Purpose'!N8</f>
        <v>155805400</v>
      </c>
      <c r="BZ10" s="196">
        <f>+'State General Purpose'!AE8+'State Ed Special Purpose'!O8</f>
        <v>158456961</v>
      </c>
      <c r="CA10" s="416">
        <f t="shared" si="99"/>
        <v>2651561</v>
      </c>
      <c r="CB10" s="374">
        <f t="shared" si="100"/>
        <v>1.7018415279573109</v>
      </c>
      <c r="CC10" s="367">
        <f t="shared" si="101"/>
        <v>1557061</v>
      </c>
      <c r="CD10" s="374">
        <f t="shared" si="102"/>
        <v>0.99239132720925893</v>
      </c>
      <c r="CE10" s="550">
        <f t="shared" si="23"/>
        <v>6011.485824776566</v>
      </c>
      <c r="CF10" s="196">
        <f t="shared" si="24"/>
        <v>6293.2192323835288</v>
      </c>
      <c r="CG10" s="196">
        <f t="shared" si="25"/>
        <v>6044.1850120450163</v>
      </c>
      <c r="CH10" s="196">
        <f t="shared" si="26"/>
        <v>6048.2444318569051</v>
      </c>
      <c r="CI10" s="112">
        <f t="shared" si="27"/>
        <v>6453.8778526374517</v>
      </c>
      <c r="CJ10" s="112">
        <f t="shared" si="28"/>
        <v>6770.5592688626048</v>
      </c>
      <c r="CK10" s="112">
        <f t="shared" si="29"/>
        <v>7015.67521797667</v>
      </c>
      <c r="CL10" s="112">
        <f t="shared" si="30"/>
        <v>7675.5327820233661</v>
      </c>
      <c r="CM10" s="112">
        <f t="shared" si="31"/>
        <v>7730.2783243889007</v>
      </c>
      <c r="CN10" s="112">
        <f t="shared" si="32"/>
        <v>7381.9974235750597</v>
      </c>
      <c r="CO10" s="112">
        <f t="shared" si="33"/>
        <v>6763.4709114526449</v>
      </c>
      <c r="CP10" s="112">
        <f t="shared" si="34"/>
        <v>6539.1209810222708</v>
      </c>
      <c r="CQ10" s="112">
        <f t="shared" si="35"/>
        <v>6508.0873131156595</v>
      </c>
      <c r="CR10" s="112">
        <f t="shared" si="36"/>
        <v>6554.9862866361937</v>
      </c>
      <c r="CS10" s="367">
        <f t="shared" si="103"/>
        <v>46.898973520534128</v>
      </c>
      <c r="CT10" s="472">
        <f t="shared" si="104"/>
        <v>0.72062606514235406</v>
      </c>
      <c r="CU10" s="367">
        <f t="shared" si="105"/>
        <v>-208.48462481645129</v>
      </c>
      <c r="CV10" s="472">
        <f t="shared" si="106"/>
        <v>-3.0825093734553133</v>
      </c>
      <c r="CW10" s="478">
        <f t="shared" si="107"/>
        <v>104.13392981969416</v>
      </c>
      <c r="CX10" s="481">
        <f t="shared" si="108"/>
        <v>103.78121081474305</v>
      </c>
      <c r="CY10" s="510">
        <f t="shared" si="109"/>
        <v>7147.486293224265</v>
      </c>
      <c r="CZ10" s="523">
        <f t="shared" si="110"/>
        <v>6610.1923664592214</v>
      </c>
      <c r="DA10" s="510">
        <f t="shared" si="111"/>
        <v>-55.206079823027721</v>
      </c>
      <c r="DB10" s="511">
        <f t="shared" si="37"/>
        <v>-0.8351660097389737</v>
      </c>
      <c r="DC10" s="510">
        <f t="shared" si="112"/>
        <v>-592.5000065880713</v>
      </c>
      <c r="DD10" s="564">
        <f t="shared" si="38"/>
        <v>-8.2896277415705502</v>
      </c>
      <c r="DE10" s="632">
        <f>+'Tuition Revenues'!B8</f>
        <v>208468380</v>
      </c>
      <c r="DF10" s="196">
        <f>+'Tuition Revenues'!C8</f>
        <v>219818100</v>
      </c>
      <c r="DG10" s="196">
        <f>+'Tuition Revenues'!D8</f>
        <v>236345300</v>
      </c>
      <c r="DH10" s="196">
        <f>+'Tuition Revenues'!E8</f>
        <v>256768900</v>
      </c>
      <c r="DI10" s="196">
        <f>+'Tuition Revenues'!F8</f>
        <v>271742137</v>
      </c>
      <c r="DJ10" s="196">
        <f>+'Tuition Revenues'!G8</f>
        <v>302276264</v>
      </c>
      <c r="DK10" s="196">
        <f>+'Tuition Revenues'!H8</f>
        <v>323314446</v>
      </c>
      <c r="DL10" s="196">
        <f>+'Tuition Revenues'!I8</f>
        <v>332327846</v>
      </c>
      <c r="DM10" s="196">
        <f>+'Tuition Revenues'!J8</f>
        <v>356089684</v>
      </c>
      <c r="DN10" s="196">
        <f>+'Tuition Revenues'!K8</f>
        <v>400120536</v>
      </c>
      <c r="DO10" s="196">
        <f>+'Tuition Revenues'!L8</f>
        <v>443875604</v>
      </c>
      <c r="DP10" s="196">
        <f>+'Tuition Revenues'!M8</f>
        <v>506353203</v>
      </c>
      <c r="DQ10" s="196">
        <f>+'Tuition Revenues'!N8</f>
        <v>526122827</v>
      </c>
      <c r="DR10" s="196">
        <f>+'Tuition Revenues'!O8</f>
        <v>559391258</v>
      </c>
      <c r="DS10" s="367">
        <f t="shared" si="113"/>
        <v>33268431</v>
      </c>
      <c r="DT10" s="374">
        <f t="shared" si="114"/>
        <v>6.3233202006648535</v>
      </c>
      <c r="DU10" s="367">
        <f t="shared" si="115"/>
        <v>115515654</v>
      </c>
      <c r="DV10" s="374">
        <f t="shared" si="116"/>
        <v>26.024330456332084</v>
      </c>
      <c r="DW10" s="632">
        <f t="shared" si="39"/>
        <v>9649.128688834744</v>
      </c>
      <c r="DX10" s="196">
        <f t="shared" si="40"/>
        <v>10251.275474513828</v>
      </c>
      <c r="DY10" s="196">
        <f t="shared" si="41"/>
        <v>10745.955883188735</v>
      </c>
      <c r="DZ10" s="196">
        <f t="shared" si="42"/>
        <v>11550.813277096773</v>
      </c>
      <c r="EA10" s="196">
        <f t="shared" si="43"/>
        <v>12294.309029283244</v>
      </c>
      <c r="EB10" s="196">
        <f t="shared" si="44"/>
        <v>13522.734763692417</v>
      </c>
      <c r="EC10" s="196">
        <f t="shared" si="45"/>
        <v>14252.371163711638</v>
      </c>
      <c r="ED10" s="196">
        <f t="shared" si="46"/>
        <v>15260.905918864826</v>
      </c>
      <c r="EE10" s="196">
        <f t="shared" si="47"/>
        <v>15883.187642780731</v>
      </c>
      <c r="EF10" s="196">
        <f t="shared" si="48"/>
        <v>17636.963697533443</v>
      </c>
      <c r="EG10" s="196">
        <f t="shared" si="49"/>
        <v>19134.108663915486</v>
      </c>
      <c r="EH10" s="196">
        <f t="shared" si="50"/>
        <v>21588.169024893279</v>
      </c>
      <c r="EI10" s="196">
        <f t="shared" si="51"/>
        <v>21976.473829143564</v>
      </c>
      <c r="EJ10" s="196">
        <f t="shared" si="52"/>
        <v>23140.681241855753</v>
      </c>
      <c r="EK10" s="367">
        <f t="shared" si="117"/>
        <v>1164.2074127121887</v>
      </c>
      <c r="EL10" s="472">
        <f t="shared" si="118"/>
        <v>5.2975168890302289</v>
      </c>
      <c r="EM10" s="367">
        <f t="shared" si="119"/>
        <v>4006.5725779402674</v>
      </c>
      <c r="EN10" s="472">
        <f t="shared" si="120"/>
        <v>20.939426279605893</v>
      </c>
      <c r="EO10" s="478">
        <f t="shared" si="121"/>
        <v>256.00062330695818</v>
      </c>
      <c r="EP10" s="481">
        <f t="shared" si="122"/>
        <v>273.41313876777474</v>
      </c>
      <c r="EQ10" s="510">
        <f t="shared" si="123"/>
        <v>20220.502342491243</v>
      </c>
      <c r="ER10" s="523">
        <f t="shared" si="124"/>
        <v>22321.261617731765</v>
      </c>
      <c r="ES10" s="510">
        <f t="shared" si="125"/>
        <v>819.41962412398789</v>
      </c>
      <c r="ET10" s="511">
        <f t="shared" si="53"/>
        <v>3.6710273736187475</v>
      </c>
      <c r="EU10" s="510">
        <f t="shared" si="126"/>
        <v>2920.1788993645096</v>
      </c>
      <c r="EV10" s="564">
        <f t="shared" si="54"/>
        <v>14.441673356591458</v>
      </c>
      <c r="EW10" s="99">
        <f t="shared" si="55"/>
        <v>0.38386014926500656</v>
      </c>
      <c r="EX10" s="353">
        <f t="shared" si="56"/>
        <v>0.38038147092881008</v>
      </c>
      <c r="EY10" s="97">
        <f t="shared" si="57"/>
        <v>0.35998417462719384</v>
      </c>
      <c r="EZ10" s="98">
        <f t="shared" si="58"/>
        <v>0.34366865157671522</v>
      </c>
      <c r="FA10" s="98">
        <f t="shared" si="59"/>
        <v>0.34424010669858818</v>
      </c>
      <c r="FB10" s="98">
        <f t="shared" si="60"/>
        <v>0.3336353012971231</v>
      </c>
      <c r="FC10" s="98">
        <f t="shared" si="61"/>
        <v>0.32986928334034171</v>
      </c>
      <c r="FD10" s="98">
        <f t="shared" si="62"/>
        <v>0.33464361586902058</v>
      </c>
      <c r="FE10" s="98">
        <f t="shared" si="63"/>
        <v>0.32736737313939818</v>
      </c>
      <c r="FF10" s="98">
        <f t="shared" si="64"/>
        <v>0.29505611315518881</v>
      </c>
      <c r="FG10" s="98">
        <f t="shared" si="65"/>
        <v>0.26116227934619651</v>
      </c>
      <c r="FH10" s="98">
        <f t="shared" si="66"/>
        <v>0.23248314998163724</v>
      </c>
      <c r="FI10" s="98">
        <f t="shared" si="67"/>
        <v>0.2284777104555902</v>
      </c>
      <c r="FJ10" s="98">
        <f t="shared" si="67"/>
        <v>0.22073880913257515</v>
      </c>
      <c r="FK10" s="99">
        <f t="shared" si="68"/>
        <v>0.61613985073499344</v>
      </c>
      <c r="FL10" s="97">
        <f t="shared" si="69"/>
        <v>0.61961852907118997</v>
      </c>
      <c r="FM10" s="97">
        <f t="shared" si="70"/>
        <v>0.6400158253728061</v>
      </c>
      <c r="FN10" s="98">
        <f t="shared" si="71"/>
        <v>0.65633134842328478</v>
      </c>
      <c r="FO10" s="98">
        <f t="shared" si="72"/>
        <v>0.65575989330141182</v>
      </c>
      <c r="FP10" s="98">
        <f t="shared" si="73"/>
        <v>0.66636469870287696</v>
      </c>
      <c r="FQ10" s="98">
        <f t="shared" si="74"/>
        <v>0.67013071665965829</v>
      </c>
      <c r="FR10" s="98">
        <f t="shared" si="75"/>
        <v>0.66535638413097942</v>
      </c>
      <c r="FS10" s="98">
        <f t="shared" si="76"/>
        <v>0.67263262686060188</v>
      </c>
      <c r="FT10" s="98">
        <f t="shared" si="77"/>
        <v>0.70494388684481124</v>
      </c>
      <c r="FU10" s="98">
        <f t="shared" si="78"/>
        <v>0.73883772065380349</v>
      </c>
      <c r="FV10" s="98">
        <f t="shared" si="79"/>
        <v>0.76751685001836278</v>
      </c>
      <c r="FW10" s="98">
        <f t="shared" si="80"/>
        <v>0.77152228954440982</v>
      </c>
      <c r="FX10" s="98">
        <f t="shared" si="80"/>
        <v>0.77926119086742485</v>
      </c>
    </row>
    <row r="11" spans="1:180" s="1" customFormat="1" ht="15" customHeight="1">
      <c r="A11" s="448" t="s">
        <v>2</v>
      </c>
      <c r="B11" s="690">
        <f>+'[1]FTE Enrollment Data'!AI8</f>
        <v>118499</v>
      </c>
      <c r="C11" s="690">
        <f>+'[1]FTE Enrollment Data'!AS8</f>
        <v>193346.55833333335</v>
      </c>
      <c r="D11" s="690">
        <f>+'[1]FTE Enrollment Data'!AT8</f>
        <v>205958.32083333333</v>
      </c>
      <c r="E11" s="690">
        <f>+'[1]FTE Enrollment Data'!AU8</f>
        <v>215445.61666666664</v>
      </c>
      <c r="F11" s="690">
        <f>+'[1]FTE Enrollment Data'!AV8</f>
        <v>225438.67916666664</v>
      </c>
      <c r="G11" s="690">
        <f>+'[1]FTE Enrollment Data'!AW8</f>
        <v>232590.76666666669</v>
      </c>
      <c r="H11" s="690">
        <f>+'[1]FTE Enrollment Data'!AX8</f>
        <v>241403.61666666667</v>
      </c>
      <c r="I11" s="690">
        <f>+'[1]FTE Enrollment Data'!AY8</f>
        <v>249824.78750000003</v>
      </c>
      <c r="J11" s="690">
        <f>+'[1]FTE Enrollment Data'!AZ8</f>
        <v>254492.76249999998</v>
      </c>
      <c r="K11" s="690">
        <f>+'[1]FTE Enrollment Data'!BA8</f>
        <v>269529.0083333333</v>
      </c>
      <c r="L11" s="690">
        <f>+'[1]FTE Enrollment Data'!BB8</f>
        <v>275268.54166666669</v>
      </c>
      <c r="M11" s="690">
        <f>+'[1]FTE Enrollment Data'!BC8</f>
        <v>284915.64166666666</v>
      </c>
      <c r="N11" s="690">
        <f>+'[1]FTE Enrollment Data'!BD8</f>
        <v>293118.36666666664</v>
      </c>
      <c r="O11" s="690">
        <f>+'[1]FTE Enrollment Data'!BE8</f>
        <v>295499.88750000001</v>
      </c>
      <c r="P11" s="690">
        <f>+'[1]FTE Enrollment Data'!BF8</f>
        <v>292548.6416666666</v>
      </c>
      <c r="Q11" s="377">
        <f t="shared" si="81"/>
        <v>-2951.2458333334071</v>
      </c>
      <c r="R11" s="462">
        <f t="shared" si="82"/>
        <v>-0.99872993465468141</v>
      </c>
      <c r="S11" s="377">
        <f t="shared" si="83"/>
        <v>7632.9999999999418</v>
      </c>
      <c r="T11" s="469">
        <f t="shared" si="84"/>
        <v>2.6790385937919372</v>
      </c>
      <c r="U11" s="194">
        <f>+Total!B9</f>
        <v>2108437410</v>
      </c>
      <c r="V11" s="113">
        <f>+Total!C9</f>
        <v>2073879283</v>
      </c>
      <c r="W11" s="113">
        <f>+Total!D9</f>
        <v>2263303790</v>
      </c>
      <c r="X11" s="113">
        <f>+Total!E9</f>
        <v>2390772272</v>
      </c>
      <c r="Y11" s="113">
        <f>+Total!F9</f>
        <v>2633691104</v>
      </c>
      <c r="Z11" s="113">
        <f>+Total!G9</f>
        <v>2841954754</v>
      </c>
      <c r="AA11" s="113">
        <f>+Total!H9</f>
        <v>3116045105</v>
      </c>
      <c r="AB11" s="113">
        <f>+Total!I9</f>
        <v>3215245297</v>
      </c>
      <c r="AC11" s="113">
        <f>+Total!J9</f>
        <v>3173655261</v>
      </c>
      <c r="AD11" s="113">
        <f>Total!K9</f>
        <v>2959710721</v>
      </c>
      <c r="AE11" s="113">
        <f>Total!L9</f>
        <v>3124681231</v>
      </c>
      <c r="AF11" s="113">
        <f>Total!M9</f>
        <v>3087372981</v>
      </c>
      <c r="AG11" s="113">
        <f>Total!N9</f>
        <v>3069255200</v>
      </c>
      <c r="AH11" s="113">
        <f>Total!O9</f>
        <v>3626206859</v>
      </c>
      <c r="AI11" s="416">
        <f t="shared" si="85"/>
        <v>556951659</v>
      </c>
      <c r="AJ11" s="374">
        <f t="shared" si="86"/>
        <v>18.146150212598808</v>
      </c>
      <c r="AK11" s="416">
        <f t="shared" si="87"/>
        <v>501525628</v>
      </c>
      <c r="AL11" s="497">
        <f t="shared" si="88"/>
        <v>16.050457340235486</v>
      </c>
      <c r="AM11" s="113">
        <f t="shared" si="9"/>
        <v>10904.964785382999</v>
      </c>
      <c r="AN11" s="113">
        <f t="shared" si="10"/>
        <v>10069.412464661893</v>
      </c>
      <c r="AO11" s="113">
        <f t="shared" si="11"/>
        <v>10505.220876699203</v>
      </c>
      <c r="AP11" s="113">
        <f t="shared" si="12"/>
        <v>10604.978173388356</v>
      </c>
      <c r="AQ11" s="113">
        <f t="shared" si="13"/>
        <v>11323.283128321373</v>
      </c>
      <c r="AR11" s="113">
        <f t="shared" si="14"/>
        <v>11772.627076769148</v>
      </c>
      <c r="AS11" s="113">
        <f t="shared" si="15"/>
        <v>12472.922067430958</v>
      </c>
      <c r="AT11" s="113">
        <f t="shared" si="16"/>
        <v>12633.936090815158</v>
      </c>
      <c r="AU11" s="113">
        <f t="shared" si="17"/>
        <v>11774.818898435826</v>
      </c>
      <c r="AV11" s="113">
        <f t="shared" si="18"/>
        <v>10752.084866217761</v>
      </c>
      <c r="AW11" s="113">
        <f t="shared" si="19"/>
        <v>10967.039972679633</v>
      </c>
      <c r="AX11" s="113">
        <f t="shared" si="20"/>
        <v>10532.85406885114</v>
      </c>
      <c r="AY11" s="113">
        <f t="shared" si="20"/>
        <v>10386.654377321885</v>
      </c>
      <c r="AZ11" s="113">
        <f t="shared" si="20"/>
        <v>12395.227126474725</v>
      </c>
      <c r="BA11" s="367">
        <f t="shared" si="89"/>
        <v>2008.5727491528396</v>
      </c>
      <c r="BB11" s="472">
        <f t="shared" si="90"/>
        <v>19.338014688717635</v>
      </c>
      <c r="BC11" s="367">
        <f t="shared" si="91"/>
        <v>1428.1871537950919</v>
      </c>
      <c r="BD11" s="472">
        <f t="shared" si="92"/>
        <v>13.022539877240327</v>
      </c>
      <c r="BE11" s="478">
        <f t="shared" si="93"/>
        <v>78.508627529869784</v>
      </c>
      <c r="BF11" s="481">
        <f t="shared" si="94"/>
        <v>83.866052844148598</v>
      </c>
      <c r="BG11" s="522">
        <f t="shared" si="95"/>
        <v>11589.724995968754</v>
      </c>
      <c r="BH11" s="523">
        <f t="shared" si="96"/>
        <v>10549.61007355545</v>
      </c>
      <c r="BI11" s="510">
        <f t="shared" si="97"/>
        <v>1845.617052919275</v>
      </c>
      <c r="BJ11" s="511">
        <f t="shared" si="21"/>
        <v>17.494647101182021</v>
      </c>
      <c r="BK11" s="510">
        <f t="shared" si="98"/>
        <v>805.50213050597085</v>
      </c>
      <c r="BL11" s="513">
        <f t="shared" si="22"/>
        <v>6.9501401524725406</v>
      </c>
      <c r="BM11" s="195">
        <f>+'State General Purpose'!R9+'State Ed Special Purpose'!B9</f>
        <v>1647815802</v>
      </c>
      <c r="BN11" s="196">
        <f>+'State General Purpose'!S9+'State Ed Special Purpose'!C9</f>
        <v>1545383306</v>
      </c>
      <c r="BO11" s="196">
        <f>+'State General Purpose'!T9+'State Ed Special Purpose'!D9</f>
        <v>1695821217</v>
      </c>
      <c r="BP11" s="196">
        <f>+'State General Purpose'!U9+'State Ed Special Purpose'!E9</f>
        <v>1756784276</v>
      </c>
      <c r="BQ11" s="196">
        <f>+'State General Purpose'!V9+'State Ed Special Purpose'!F9</f>
        <v>1883955090</v>
      </c>
      <c r="BR11" s="196">
        <f>+'State General Purpose'!W9+'State Ed Special Purpose'!G9</f>
        <v>1996993696</v>
      </c>
      <c r="BS11" s="196">
        <f>+'State General Purpose'!X9+'State Ed Special Purpose'!H9</f>
        <v>2219666291</v>
      </c>
      <c r="BT11" s="196">
        <f>+'State General Purpose'!Y9+'State Ed Special Purpose'!I9</f>
        <v>2301941874</v>
      </c>
      <c r="BU11" s="196">
        <f>+'State General Purpose'!Z9+'State Ed Special Purpose'!J9</f>
        <v>2203012701</v>
      </c>
      <c r="BV11" s="196">
        <f>+'State General Purpose'!AA9+'State Ed Special Purpose'!K9</f>
        <v>1872129243</v>
      </c>
      <c r="BW11" s="196">
        <f>+'State General Purpose'!AB9+'State Ed Special Purpose'!L9</f>
        <v>1932443174</v>
      </c>
      <c r="BX11" s="196">
        <f>+'State General Purpose'!AC9+'State Ed Special Purpose'!M9</f>
        <v>1764305049</v>
      </c>
      <c r="BY11" s="196">
        <f>+'State General Purpose'!AD9+'State Ed Special Purpose'!N9</f>
        <v>1464820219</v>
      </c>
      <c r="BZ11" s="196">
        <f>+'State General Purpose'!AE9+'State Ed Special Purpose'!O9</f>
        <v>1918566428</v>
      </c>
      <c r="CA11" s="416">
        <f t="shared" si="99"/>
        <v>453746209</v>
      </c>
      <c r="CB11" s="374">
        <f t="shared" si="100"/>
        <v>30.976238798080107</v>
      </c>
      <c r="CC11" s="367">
        <f t="shared" si="101"/>
        <v>-13876746</v>
      </c>
      <c r="CD11" s="374">
        <f t="shared" si="102"/>
        <v>-0.7180933538799108</v>
      </c>
      <c r="CE11" s="550">
        <f t="shared" si="23"/>
        <v>8522.6021926862159</v>
      </c>
      <c r="CF11" s="196">
        <f t="shared" si="24"/>
        <v>7503.3788377531155</v>
      </c>
      <c r="CG11" s="196">
        <f t="shared" si="25"/>
        <v>7871.2263597534329</v>
      </c>
      <c r="CH11" s="196">
        <f t="shared" si="26"/>
        <v>7792.736732196744</v>
      </c>
      <c r="CI11" s="112">
        <f t="shared" si="27"/>
        <v>8099.8705021681135</v>
      </c>
      <c r="CJ11" s="112">
        <f t="shared" si="28"/>
        <v>8272.4265840535245</v>
      </c>
      <c r="CK11" s="112">
        <f t="shared" si="29"/>
        <v>8884.8921406567788</v>
      </c>
      <c r="CL11" s="112">
        <f t="shared" si="30"/>
        <v>9045.2154764126153</v>
      </c>
      <c r="CM11" s="112">
        <f t="shared" si="31"/>
        <v>8173.5643766977346</v>
      </c>
      <c r="CN11" s="112">
        <f t="shared" si="32"/>
        <v>6801.1013233289605</v>
      </c>
      <c r="CO11" s="112">
        <f t="shared" si="33"/>
        <v>6782.5099481931447</v>
      </c>
      <c r="CP11" s="112">
        <f t="shared" si="34"/>
        <v>6019.0873368449229</v>
      </c>
      <c r="CQ11" s="112">
        <f t="shared" si="35"/>
        <v>4957.0923068456323</v>
      </c>
      <c r="CR11" s="112">
        <f t="shared" si="36"/>
        <v>6558.1108736988681</v>
      </c>
      <c r="CS11" s="367">
        <f t="shared" si="103"/>
        <v>1601.0185668532358</v>
      </c>
      <c r="CT11" s="472">
        <f t="shared" si="104"/>
        <v>32.297533871666367</v>
      </c>
      <c r="CU11" s="367">
        <f t="shared" si="105"/>
        <v>-224.39907449427665</v>
      </c>
      <c r="CV11" s="472">
        <f t="shared" si="106"/>
        <v>-3.308496061315124</v>
      </c>
      <c r="CW11" s="478">
        <f t="shared" si="107"/>
        <v>104.42706477092352</v>
      </c>
      <c r="CX11" s="481">
        <f t="shared" si="108"/>
        <v>103.83068054884785</v>
      </c>
      <c r="CY11" s="510">
        <f t="shared" si="109"/>
        <v>7167.6063256633024</v>
      </c>
      <c r="CZ11" s="523">
        <f t="shared" si="110"/>
        <v>5034.8638778261575</v>
      </c>
      <c r="DA11" s="510">
        <f t="shared" si="111"/>
        <v>1523.2469958727106</v>
      </c>
      <c r="DB11" s="511">
        <f t="shared" si="37"/>
        <v>30.253985665455264</v>
      </c>
      <c r="DC11" s="510">
        <f t="shared" si="112"/>
        <v>-609.49545196443432</v>
      </c>
      <c r="DD11" s="564">
        <f t="shared" si="38"/>
        <v>-8.5034727672216377</v>
      </c>
      <c r="DE11" s="632">
        <f>+'Tuition Revenues'!B9</f>
        <v>460621608</v>
      </c>
      <c r="DF11" s="196">
        <f>+'Tuition Revenues'!C9</f>
        <v>528495977</v>
      </c>
      <c r="DG11" s="196">
        <f>+'Tuition Revenues'!D9</f>
        <v>567482573</v>
      </c>
      <c r="DH11" s="196">
        <f>+'Tuition Revenues'!E9</f>
        <v>633987996</v>
      </c>
      <c r="DI11" s="196">
        <f>+'Tuition Revenues'!F9</f>
        <v>749736014</v>
      </c>
      <c r="DJ11" s="196">
        <f>+'Tuition Revenues'!G9</f>
        <v>844961058</v>
      </c>
      <c r="DK11" s="196">
        <f>+'Tuition Revenues'!H9</f>
        <v>896378814</v>
      </c>
      <c r="DL11" s="196">
        <f>+'Tuition Revenues'!I9</f>
        <v>913303423</v>
      </c>
      <c r="DM11" s="196">
        <f>+'Tuition Revenues'!J9</f>
        <v>970642560</v>
      </c>
      <c r="DN11" s="196">
        <f>+'Tuition Revenues'!K9</f>
        <v>1087581478</v>
      </c>
      <c r="DO11" s="196">
        <f>+'Tuition Revenues'!L9</f>
        <v>1192238057</v>
      </c>
      <c r="DP11" s="196">
        <f>+'Tuition Revenues'!M9</f>
        <v>1323067932</v>
      </c>
      <c r="DQ11" s="196">
        <f>+'Tuition Revenues'!N9</f>
        <v>1604434980.9999998</v>
      </c>
      <c r="DR11" s="196">
        <f>+'Tuition Revenues'!O9</f>
        <v>1707640431</v>
      </c>
      <c r="DS11" s="367">
        <f t="shared" si="113"/>
        <v>103205450.00000024</v>
      </c>
      <c r="DT11" s="374">
        <f t="shared" si="114"/>
        <v>6.4325105861052183</v>
      </c>
      <c r="DU11" s="367">
        <f t="shared" si="115"/>
        <v>515402374</v>
      </c>
      <c r="DV11" s="374">
        <f t="shared" si="116"/>
        <v>43.229820669950314</v>
      </c>
      <c r="DW11" s="632">
        <f t="shared" si="39"/>
        <v>2382.3625926967838</v>
      </c>
      <c r="DX11" s="196">
        <f t="shared" si="40"/>
        <v>2566.0336269087775</v>
      </c>
      <c r="DY11" s="196">
        <f t="shared" si="41"/>
        <v>2633.9945169457692</v>
      </c>
      <c r="DZ11" s="196">
        <f t="shared" si="42"/>
        <v>2812.241441191612</v>
      </c>
      <c r="EA11" s="196">
        <f t="shared" si="43"/>
        <v>3223.4126261532592</v>
      </c>
      <c r="EB11" s="196">
        <f t="shared" si="44"/>
        <v>3500.2004927156227</v>
      </c>
      <c r="EC11" s="196">
        <f t="shared" si="45"/>
        <v>3588.0299267741793</v>
      </c>
      <c r="ED11" s="196">
        <f t="shared" si="46"/>
        <v>3588.7206144025413</v>
      </c>
      <c r="EE11" s="196">
        <f t="shared" si="47"/>
        <v>3601.2545217380903</v>
      </c>
      <c r="EF11" s="196">
        <f t="shared" si="48"/>
        <v>3950.9835428888</v>
      </c>
      <c r="EG11" s="196">
        <f t="shared" si="49"/>
        <v>4184.5300244864875</v>
      </c>
      <c r="EH11" s="196">
        <f t="shared" si="50"/>
        <v>4513.7667320062174</v>
      </c>
      <c r="EI11" s="196">
        <f t="shared" si="51"/>
        <v>5429.5620704762523</v>
      </c>
      <c r="EJ11" s="196">
        <f t="shared" si="52"/>
        <v>5837.116252775857</v>
      </c>
      <c r="EK11" s="367">
        <f t="shared" si="117"/>
        <v>407.55418229960469</v>
      </c>
      <c r="EL11" s="472">
        <f t="shared" si="118"/>
        <v>7.5062072596189369</v>
      </c>
      <c r="EM11" s="367">
        <f t="shared" si="119"/>
        <v>1652.5862282893695</v>
      </c>
      <c r="EN11" s="472">
        <f t="shared" si="120"/>
        <v>39.492755903745</v>
      </c>
      <c r="EO11" s="478">
        <f t="shared" si="121"/>
        <v>55.986004539393555</v>
      </c>
      <c r="EP11" s="481">
        <f t="shared" si="122"/>
        <v>68.967039446408833</v>
      </c>
      <c r="EQ11" s="510">
        <f t="shared" si="123"/>
        <v>4422.1186703054509</v>
      </c>
      <c r="ER11" s="523">
        <f t="shared" si="124"/>
        <v>5514.7461957292908</v>
      </c>
      <c r="ES11" s="510">
        <f t="shared" si="125"/>
        <v>322.37005704656622</v>
      </c>
      <c r="ET11" s="511">
        <f t="shared" si="53"/>
        <v>5.8456009688390527</v>
      </c>
      <c r="EU11" s="510">
        <f t="shared" si="126"/>
        <v>1414.9975824704061</v>
      </c>
      <c r="EV11" s="564">
        <f t="shared" si="54"/>
        <v>31.9981820472644</v>
      </c>
      <c r="EW11" s="99">
        <f t="shared" si="55"/>
        <v>0.7815341324265348</v>
      </c>
      <c r="EX11" s="97">
        <f t="shared" si="56"/>
        <v>0.74516550633771872</v>
      </c>
      <c r="EY11" s="97">
        <f t="shared" si="57"/>
        <v>0.74926804987146689</v>
      </c>
      <c r="EZ11" s="98">
        <f t="shared" si="58"/>
        <v>0.73481874312117668</v>
      </c>
      <c r="FA11" s="98">
        <f t="shared" si="59"/>
        <v>0.71532879734403354</v>
      </c>
      <c r="FB11" s="98">
        <f t="shared" si="60"/>
        <v>0.70268314201317505</v>
      </c>
      <c r="FC11" s="98">
        <f t="shared" si="61"/>
        <v>0.71233445479923496</v>
      </c>
      <c r="FD11" s="98">
        <f t="shared" si="62"/>
        <v>0.71594595788627324</v>
      </c>
      <c r="FE11" s="98">
        <f t="shared" si="63"/>
        <v>0.694156270869144</v>
      </c>
      <c r="FF11" s="98">
        <f t="shared" si="64"/>
        <v>0.63253791315370922</v>
      </c>
      <c r="FG11" s="98">
        <f t="shared" si="65"/>
        <v>0.61844490082002868</v>
      </c>
      <c r="FH11" s="98">
        <f t="shared" si="66"/>
        <v>0.57145834334163981</v>
      </c>
      <c r="FI11" s="98">
        <f t="shared" si="67"/>
        <v>0.4772559215669</v>
      </c>
      <c r="FJ11" s="98">
        <f t="shared" si="67"/>
        <v>0.52908355827474318</v>
      </c>
      <c r="FK11" s="99">
        <f t="shared" si="68"/>
        <v>0.21846586757346523</v>
      </c>
      <c r="FL11" s="97">
        <f t="shared" si="69"/>
        <v>0.25483449366228128</v>
      </c>
      <c r="FM11" s="97">
        <f t="shared" si="70"/>
        <v>0.25073195012853311</v>
      </c>
      <c r="FN11" s="98">
        <f t="shared" si="71"/>
        <v>0.26518125687882327</v>
      </c>
      <c r="FO11" s="98">
        <f t="shared" si="72"/>
        <v>0.28467120265596646</v>
      </c>
      <c r="FP11" s="98">
        <f t="shared" si="73"/>
        <v>0.29731685798682495</v>
      </c>
      <c r="FQ11" s="98">
        <f t="shared" si="74"/>
        <v>0.28766554520076498</v>
      </c>
      <c r="FR11" s="98">
        <f t="shared" si="75"/>
        <v>0.28405404211372681</v>
      </c>
      <c r="FS11" s="98">
        <f t="shared" si="76"/>
        <v>0.30584372913085595</v>
      </c>
      <c r="FT11" s="98">
        <f t="shared" si="77"/>
        <v>0.36746208684629084</v>
      </c>
      <c r="FU11" s="98">
        <f t="shared" si="78"/>
        <v>0.38155509917997138</v>
      </c>
      <c r="FV11" s="98">
        <f t="shared" si="79"/>
        <v>0.42854165665836019</v>
      </c>
      <c r="FW11" s="98">
        <f t="shared" si="80"/>
        <v>0.52274407843309989</v>
      </c>
      <c r="FX11" s="98">
        <f t="shared" si="80"/>
        <v>0.47091644172525682</v>
      </c>
    </row>
    <row r="12" spans="1:180" s="1" customFormat="1" ht="15" customHeight="1">
      <c r="A12" s="448" t="s">
        <v>3</v>
      </c>
      <c r="B12" s="690">
        <f>+'[1]FTE Enrollment Data'!AI9</f>
        <v>116117</v>
      </c>
      <c r="C12" s="690">
        <f>+'[1]FTE Enrollment Data'!AS9</f>
        <v>138642.25833333333</v>
      </c>
      <c r="D12" s="690">
        <f>+'[1]FTE Enrollment Data'!AT9</f>
        <v>143516.9375</v>
      </c>
      <c r="E12" s="690">
        <f>+'[1]FTE Enrollment Data'!AU9</f>
        <v>153872.53333333333</v>
      </c>
      <c r="F12" s="690">
        <f>+'[1]FTE Enrollment Data'!AV9</f>
        <v>163130.10416666666</v>
      </c>
      <c r="G12" s="690">
        <f>+'[1]FTE Enrollment Data'!AW9</f>
        <v>166617.19166666665</v>
      </c>
      <c r="H12" s="690">
        <f>+'[1]FTE Enrollment Data'!AX9</f>
        <v>171853.32666666669</v>
      </c>
      <c r="I12" s="690">
        <f>+'[1]FTE Enrollment Data'!AY9</f>
        <v>176429.90916666665</v>
      </c>
      <c r="J12" s="690">
        <f>+'[1]FTE Enrollment Data'!AZ9</f>
        <v>182818.11916666664</v>
      </c>
      <c r="K12" s="690">
        <f>+'[1]FTE Enrollment Data'!BA9</f>
        <v>188927.9025</v>
      </c>
      <c r="L12" s="690">
        <f>+'[1]FTE Enrollment Data'!BB9</f>
        <v>198471.62500000003</v>
      </c>
      <c r="M12" s="690">
        <f>+'[1]FTE Enrollment Data'!BC9</f>
        <v>211017.74416666664</v>
      </c>
      <c r="N12" s="690">
        <f>+'[1]FTE Enrollment Data'!BD9</f>
        <v>214846.54166666666</v>
      </c>
      <c r="O12" s="690">
        <f>+'[1]FTE Enrollment Data'!BE9</f>
        <v>228526.42583333331</v>
      </c>
      <c r="P12" s="690">
        <f>+'[1]FTE Enrollment Data'!BF9</f>
        <v>228769.05000000002</v>
      </c>
      <c r="Q12" s="377">
        <f t="shared" si="81"/>
        <v>242.6241666667047</v>
      </c>
      <c r="R12" s="462">
        <f t="shared" si="82"/>
        <v>0.10616897620568967</v>
      </c>
      <c r="S12" s="377">
        <f t="shared" si="83"/>
        <v>17751.305833333376</v>
      </c>
      <c r="T12" s="469">
        <f t="shared" si="84"/>
        <v>8.4122337215930951</v>
      </c>
      <c r="U12" s="194">
        <f>+Total!B10</f>
        <v>1597061412.6444001</v>
      </c>
      <c r="V12" s="113">
        <f>+Total!C10</f>
        <v>1686575563</v>
      </c>
      <c r="W12" s="113">
        <f>+Total!D10</f>
        <v>1772448470</v>
      </c>
      <c r="X12" s="113">
        <f>+Total!E10</f>
        <v>1842327326</v>
      </c>
      <c r="Y12" s="113">
        <f>+Total!F10</f>
        <v>1817332194.99</v>
      </c>
      <c r="Z12" s="113">
        <f>+Total!G10</f>
        <v>1972753752</v>
      </c>
      <c r="AA12" s="113">
        <f>+Total!H10</f>
        <v>2141489334</v>
      </c>
      <c r="AB12" s="113">
        <f>+Total!I10</f>
        <v>2323001999</v>
      </c>
      <c r="AC12" s="113">
        <f>+Total!J10</f>
        <v>2374442240</v>
      </c>
      <c r="AD12" s="113">
        <f>Total!K10</f>
        <v>2291436188</v>
      </c>
      <c r="AE12" s="113">
        <f>Total!L10</f>
        <v>2620699840</v>
      </c>
      <c r="AF12" s="113">
        <f>Total!M10</f>
        <v>2754693967</v>
      </c>
      <c r="AG12" s="113">
        <f>Total!N10</f>
        <v>2971253378</v>
      </c>
      <c r="AH12" s="113">
        <f>Total!O10</f>
        <v>3113015755</v>
      </c>
      <c r="AI12" s="416">
        <f t="shared" si="85"/>
        <v>141762377</v>
      </c>
      <c r="AJ12" s="374">
        <f t="shared" si="86"/>
        <v>4.7711305286061672</v>
      </c>
      <c r="AK12" s="416">
        <f t="shared" si="87"/>
        <v>492315915</v>
      </c>
      <c r="AL12" s="497">
        <f t="shared" si="88"/>
        <v>18.785665854812279</v>
      </c>
      <c r="AM12" s="113">
        <f t="shared" si="9"/>
        <v>11519.297448290508</v>
      </c>
      <c r="AN12" s="113">
        <f t="shared" si="10"/>
        <v>11751.75273650192</v>
      </c>
      <c r="AO12" s="113">
        <f t="shared" si="11"/>
        <v>11518.939940764823</v>
      </c>
      <c r="AP12" s="113">
        <f t="shared" si="12"/>
        <v>11293.607243196095</v>
      </c>
      <c r="AQ12" s="113">
        <f t="shared" si="13"/>
        <v>10907.230981456847</v>
      </c>
      <c r="AR12" s="113">
        <f t="shared" si="14"/>
        <v>11479.28754283837</v>
      </c>
      <c r="AS12" s="113">
        <f t="shared" si="15"/>
        <v>12137.90419161309</v>
      </c>
      <c r="AT12" s="113">
        <f t="shared" si="16"/>
        <v>12706.628913965737</v>
      </c>
      <c r="AU12" s="113">
        <f t="shared" si="17"/>
        <v>12567.980740695515</v>
      </c>
      <c r="AV12" s="113">
        <f t="shared" si="18"/>
        <v>11545.409516347738</v>
      </c>
      <c r="AW12" s="113">
        <f t="shared" si="19"/>
        <v>12419.333977573522</v>
      </c>
      <c r="AX12" s="113">
        <f t="shared" si="20"/>
        <v>12821.681678608977</v>
      </c>
      <c r="AY12" s="113">
        <f t="shared" si="20"/>
        <v>13001.793412578752</v>
      </c>
      <c r="AZ12" s="113">
        <f t="shared" si="20"/>
        <v>13607.678814070347</v>
      </c>
      <c r="BA12" s="367">
        <f t="shared" si="89"/>
        <v>605.88540149159417</v>
      </c>
      <c r="BB12" s="472">
        <f t="shared" si="90"/>
        <v>4.6600140631785649</v>
      </c>
      <c r="BC12" s="367">
        <f t="shared" si="91"/>
        <v>1188.3448364968244</v>
      </c>
      <c r="BD12" s="472">
        <f t="shared" si="92"/>
        <v>9.5685069637607256</v>
      </c>
      <c r="BE12" s="478">
        <f t="shared" si="93"/>
        <v>88.905016106742892</v>
      </c>
      <c r="BF12" s="481">
        <f t="shared" si="94"/>
        <v>92.06949569076555</v>
      </c>
      <c r="BG12" s="522">
        <f t="shared" si="95"/>
        <v>13124.477141665702</v>
      </c>
      <c r="BH12" s="523">
        <f t="shared" si="96"/>
        <v>13205.777893130808</v>
      </c>
      <c r="BI12" s="510">
        <f t="shared" si="97"/>
        <v>401.90092093953899</v>
      </c>
      <c r="BJ12" s="511">
        <f t="shared" si="21"/>
        <v>3.0433718043114601</v>
      </c>
      <c r="BK12" s="510">
        <f t="shared" si="98"/>
        <v>483.20167240464434</v>
      </c>
      <c r="BL12" s="513">
        <f t="shared" si="22"/>
        <v>3.6816832182262345</v>
      </c>
      <c r="BM12" s="195">
        <f>+'State General Purpose'!R10+'State Ed Special Purpose'!B10</f>
        <v>1159574609</v>
      </c>
      <c r="BN12" s="196">
        <f>+'State General Purpose'!S10+'State Ed Special Purpose'!C10</f>
        <v>1190003808</v>
      </c>
      <c r="BO12" s="196">
        <f>+'State General Purpose'!T10+'State Ed Special Purpose'!D10</f>
        <v>1223300202</v>
      </c>
      <c r="BP12" s="196">
        <f>+'State General Purpose'!U10+'State Ed Special Purpose'!E10</f>
        <v>1189287210</v>
      </c>
      <c r="BQ12" s="196">
        <f>+'State General Purpose'!V10+'State Ed Special Purpose'!F10</f>
        <v>1207410844</v>
      </c>
      <c r="BR12" s="196">
        <f>+'State General Purpose'!W10+'State Ed Special Purpose'!G10</f>
        <v>1312776894</v>
      </c>
      <c r="BS12" s="196">
        <f>+'State General Purpose'!X10+'State Ed Special Purpose'!H10</f>
        <v>1404536926</v>
      </c>
      <c r="BT12" s="196">
        <f>+'State General Purpose'!Y10+'State Ed Special Purpose'!I10</f>
        <v>1515058374</v>
      </c>
      <c r="BU12" s="196">
        <f>+'State General Purpose'!Z10+'State Ed Special Purpose'!J10</f>
        <v>1471302450</v>
      </c>
      <c r="BV12" s="196">
        <f>+'State General Purpose'!AA10+'State Ed Special Purpose'!K10</f>
        <v>1180251891</v>
      </c>
      <c r="BW12" s="196">
        <f>+'State General Purpose'!AB10+'State Ed Special Purpose'!L10</f>
        <v>1297349392</v>
      </c>
      <c r="BX12" s="196">
        <f>+'State General Purpose'!AC10+'State Ed Special Purpose'!M10</f>
        <v>1214084283</v>
      </c>
      <c r="BY12" s="196">
        <f>+'State General Purpose'!AD10+'State Ed Special Purpose'!N10</f>
        <v>1295334790</v>
      </c>
      <c r="BZ12" s="196">
        <f>+'State General Purpose'!AE10+'State Ed Special Purpose'!O10</f>
        <v>1387926219</v>
      </c>
      <c r="CA12" s="416">
        <f t="shared" si="99"/>
        <v>92591429</v>
      </c>
      <c r="CB12" s="374">
        <f t="shared" si="100"/>
        <v>7.148069341980694</v>
      </c>
      <c r="CC12" s="367">
        <f t="shared" si="101"/>
        <v>90576827</v>
      </c>
      <c r="CD12" s="374">
        <f t="shared" si="102"/>
        <v>6.9816833891112653</v>
      </c>
      <c r="CE12" s="550">
        <f t="shared" si="23"/>
        <v>8363.7890996558235</v>
      </c>
      <c r="CF12" s="196">
        <f t="shared" si="24"/>
        <v>8291.7307791632611</v>
      </c>
      <c r="CG12" s="196">
        <f t="shared" si="25"/>
        <v>7950.0881378872909</v>
      </c>
      <c r="CH12" s="196">
        <f t="shared" si="26"/>
        <v>7290.4214465830892</v>
      </c>
      <c r="CI12" s="112">
        <f t="shared" si="27"/>
        <v>7246.6162220255092</v>
      </c>
      <c r="CJ12" s="112">
        <f t="shared" si="28"/>
        <v>7638.9379214422333</v>
      </c>
      <c r="CK12" s="112">
        <f t="shared" si="29"/>
        <v>7960.8776801737577</v>
      </c>
      <c r="CL12" s="112">
        <f t="shared" si="30"/>
        <v>8287.2440702597578</v>
      </c>
      <c r="CM12" s="112">
        <f t="shared" si="31"/>
        <v>7787.6397849703544</v>
      </c>
      <c r="CN12" s="112">
        <f t="shared" si="32"/>
        <v>5946.7034191915336</v>
      </c>
      <c r="CO12" s="112">
        <f t="shared" si="33"/>
        <v>6148.0582930283044</v>
      </c>
      <c r="CP12" s="112">
        <f t="shared" si="34"/>
        <v>5650.9370529391426</v>
      </c>
      <c r="CQ12" s="112">
        <f t="shared" si="35"/>
        <v>5668.2057021479914</v>
      </c>
      <c r="CR12" s="112">
        <f t="shared" si="36"/>
        <v>6066.9317768290766</v>
      </c>
      <c r="CS12" s="367">
        <f t="shared" si="103"/>
        <v>398.72607468108527</v>
      </c>
      <c r="CT12" s="472">
        <f t="shared" si="104"/>
        <v>7.034431981358515</v>
      </c>
      <c r="CU12" s="367">
        <f t="shared" si="105"/>
        <v>-81.126516199227808</v>
      </c>
      <c r="CV12" s="472">
        <f t="shared" si="106"/>
        <v>-1.3195469582847417</v>
      </c>
      <c r="CW12" s="478">
        <f t="shared" si="107"/>
        <v>94.658715797757836</v>
      </c>
      <c r="CX12" s="481">
        <f t="shared" si="108"/>
        <v>96.054133173918444</v>
      </c>
      <c r="CY12" s="510">
        <f t="shared" si="109"/>
        <v>6497.1318653790959</v>
      </c>
      <c r="CZ12" s="523">
        <f t="shared" si="110"/>
        <v>5757.133895292196</v>
      </c>
      <c r="DA12" s="510">
        <f t="shared" si="111"/>
        <v>309.7978815368806</v>
      </c>
      <c r="DB12" s="511">
        <f t="shared" si="37"/>
        <v>5.3811130185840019</v>
      </c>
      <c r="DC12" s="510">
        <f t="shared" si="112"/>
        <v>-430.20008855001925</v>
      </c>
      <c r="DD12" s="564">
        <f t="shared" si="38"/>
        <v>-6.6213845965233125</v>
      </c>
      <c r="DE12" s="632">
        <f>+'Tuition Revenues'!B10</f>
        <v>437486803.64440006</v>
      </c>
      <c r="DF12" s="196">
        <f>+'Tuition Revenues'!C10</f>
        <v>496571755</v>
      </c>
      <c r="DG12" s="196">
        <f>+'Tuition Revenues'!D10</f>
        <v>549148268</v>
      </c>
      <c r="DH12" s="196">
        <f>+'Tuition Revenues'!E10</f>
        <v>653040116</v>
      </c>
      <c r="DI12" s="196">
        <f>+'Tuition Revenues'!F10</f>
        <v>609921350.99000001</v>
      </c>
      <c r="DJ12" s="196">
        <f>+'Tuition Revenues'!G10</f>
        <v>659976858</v>
      </c>
      <c r="DK12" s="196">
        <f>+'Tuition Revenues'!H10</f>
        <v>736952408</v>
      </c>
      <c r="DL12" s="196">
        <f>+'Tuition Revenues'!I10</f>
        <v>807943625</v>
      </c>
      <c r="DM12" s="196">
        <f>+'Tuition Revenues'!J10</f>
        <v>903139790</v>
      </c>
      <c r="DN12" s="196">
        <f>+'Tuition Revenues'!K10</f>
        <v>1111184297</v>
      </c>
      <c r="DO12" s="196">
        <f>+'Tuition Revenues'!L10</f>
        <v>1323350448</v>
      </c>
      <c r="DP12" s="196">
        <f>+'Tuition Revenues'!M10</f>
        <v>1540609684</v>
      </c>
      <c r="DQ12" s="196">
        <f>+'Tuition Revenues'!N10</f>
        <v>1675918588</v>
      </c>
      <c r="DR12" s="196">
        <f>+'Tuition Revenues'!O10</f>
        <v>1725089536</v>
      </c>
      <c r="DS12" s="367">
        <f t="shared" si="113"/>
        <v>49170948</v>
      </c>
      <c r="DT12" s="374">
        <f t="shared" si="114"/>
        <v>2.933969964416911</v>
      </c>
      <c r="DU12" s="367">
        <f t="shared" si="115"/>
        <v>401739088</v>
      </c>
      <c r="DV12" s="374">
        <f t="shared" si="116"/>
        <v>30.357724864729104</v>
      </c>
      <c r="DW12" s="632">
        <f t="shared" si="39"/>
        <v>3155.5083486346848</v>
      </c>
      <c r="DX12" s="196">
        <f t="shared" si="40"/>
        <v>3460.0219573386589</v>
      </c>
      <c r="DY12" s="196">
        <f t="shared" si="41"/>
        <v>3568.8518028775334</v>
      </c>
      <c r="DZ12" s="196">
        <f t="shared" si="42"/>
        <v>4003.1857966130056</v>
      </c>
      <c r="EA12" s="196">
        <f t="shared" si="43"/>
        <v>3660.6147594313375</v>
      </c>
      <c r="EB12" s="196">
        <f t="shared" si="44"/>
        <v>3840.3496213961366</v>
      </c>
      <c r="EC12" s="196">
        <f t="shared" si="45"/>
        <v>4177.0265114393333</v>
      </c>
      <c r="ED12" s="196">
        <f t="shared" si="46"/>
        <v>4419.3848437059787</v>
      </c>
      <c r="EE12" s="196">
        <f t="shared" si="47"/>
        <v>4780.3409557251607</v>
      </c>
      <c r="EF12" s="196">
        <f t="shared" si="48"/>
        <v>5598.706097156205</v>
      </c>
      <c r="EG12" s="196">
        <f t="shared" si="49"/>
        <v>6271.2756845452177</v>
      </c>
      <c r="EH12" s="196">
        <f t="shared" si="50"/>
        <v>7170.744625669834</v>
      </c>
      <c r="EI12" s="196">
        <f t="shared" si="51"/>
        <v>7333.587710430761</v>
      </c>
      <c r="EJ12" s="196">
        <f t="shared" si="52"/>
        <v>7540.7470372412699</v>
      </c>
      <c r="EK12" s="367">
        <f t="shared" si="117"/>
        <v>207.1593268105089</v>
      </c>
      <c r="EL12" s="472">
        <f t="shared" si="118"/>
        <v>2.8248019249276934</v>
      </c>
      <c r="EM12" s="367">
        <f t="shared" si="119"/>
        <v>1269.4713526960522</v>
      </c>
      <c r="EN12" s="472">
        <f t="shared" si="120"/>
        <v>20.242633501577792</v>
      </c>
      <c r="EO12" s="478">
        <f t="shared" si="121"/>
        <v>83.905161843311973</v>
      </c>
      <c r="EP12" s="481">
        <f t="shared" si="122"/>
        <v>89.095878144536158</v>
      </c>
      <c r="EQ12" s="510">
        <f t="shared" si="123"/>
        <v>6627.3452762866073</v>
      </c>
      <c r="ER12" s="523">
        <f t="shared" si="124"/>
        <v>7448.6439978386115</v>
      </c>
      <c r="ES12" s="510">
        <f t="shared" si="125"/>
        <v>92.103039402658396</v>
      </c>
      <c r="ET12" s="511">
        <f t="shared" si="53"/>
        <v>1.2365074694049565</v>
      </c>
      <c r="EU12" s="510">
        <f t="shared" si="126"/>
        <v>913.40176095466268</v>
      </c>
      <c r="EV12" s="564">
        <f t="shared" si="54"/>
        <v>13.782317396724714</v>
      </c>
      <c r="EW12" s="99">
        <f t="shared" si="55"/>
        <v>0.72606763886429804</v>
      </c>
      <c r="EX12" s="97">
        <f t="shared" si="56"/>
        <v>0.70557396543993445</v>
      </c>
      <c r="EY12" s="97">
        <f t="shared" si="57"/>
        <v>0.69017532678961324</v>
      </c>
      <c r="EZ12" s="98">
        <f t="shared" si="58"/>
        <v>0.64553523861698392</v>
      </c>
      <c r="FA12" s="98">
        <f t="shared" si="59"/>
        <v>0.66438642716426644</v>
      </c>
      <c r="FB12" s="98">
        <f t="shared" si="60"/>
        <v>0.66545400948754596</v>
      </c>
      <c r="FC12" s="98">
        <f t="shared" si="61"/>
        <v>0.65586921386926689</v>
      </c>
      <c r="FD12" s="98">
        <f t="shared" si="62"/>
        <v>0.65219848052313278</v>
      </c>
      <c r="FE12" s="98">
        <f t="shared" si="63"/>
        <v>0.61964128889486059</v>
      </c>
      <c r="FF12" s="98">
        <f t="shared" si="64"/>
        <v>0.51507080894543333</v>
      </c>
      <c r="FG12" s="98">
        <f t="shared" si="65"/>
        <v>0.49503929148940612</v>
      </c>
      <c r="FH12" s="98">
        <f t="shared" si="66"/>
        <v>0.4407329080994789</v>
      </c>
      <c r="FI12" s="98">
        <f t="shared" si="67"/>
        <v>0.43595568105736959</v>
      </c>
      <c r="FJ12" s="98">
        <f t="shared" si="67"/>
        <v>0.44584619167788309</v>
      </c>
      <c r="FK12" s="99">
        <f t="shared" si="68"/>
        <v>0.27393236113570191</v>
      </c>
      <c r="FL12" s="97">
        <f t="shared" si="69"/>
        <v>0.29442603456006555</v>
      </c>
      <c r="FM12" s="97">
        <f t="shared" si="70"/>
        <v>0.30982467321038676</v>
      </c>
      <c r="FN12" s="98">
        <f t="shared" si="71"/>
        <v>0.35446476138301602</v>
      </c>
      <c r="FO12" s="98">
        <f t="shared" si="72"/>
        <v>0.33561357283573362</v>
      </c>
      <c r="FP12" s="98">
        <f t="shared" si="73"/>
        <v>0.33454599051245398</v>
      </c>
      <c r="FQ12" s="98">
        <f t="shared" si="74"/>
        <v>0.34413078613073306</v>
      </c>
      <c r="FR12" s="98">
        <f t="shared" si="75"/>
        <v>0.34780151947686722</v>
      </c>
      <c r="FS12" s="98">
        <f t="shared" si="76"/>
        <v>0.38035871110513936</v>
      </c>
      <c r="FT12" s="98">
        <f t="shared" si="77"/>
        <v>0.48492919105456667</v>
      </c>
      <c r="FU12" s="98">
        <f t="shared" si="78"/>
        <v>0.50496070851059383</v>
      </c>
      <c r="FV12" s="98">
        <f t="shared" si="79"/>
        <v>0.55926709190052104</v>
      </c>
      <c r="FW12" s="98">
        <f t="shared" si="80"/>
        <v>0.56404431894263041</v>
      </c>
      <c r="FX12" s="98">
        <f t="shared" si="80"/>
        <v>0.55415380832211691</v>
      </c>
    </row>
    <row r="13" spans="1:180" s="1" customFormat="1" ht="15" customHeight="1">
      <c r="A13" s="448" t="s">
        <v>4</v>
      </c>
      <c r="B13" s="690">
        <f>+'[1]FTE Enrollment Data'!AI10</f>
        <v>79841</v>
      </c>
      <c r="C13" s="690">
        <f>+'[1]FTE Enrollment Data'!AS10</f>
        <v>74598.616666666669</v>
      </c>
      <c r="D13" s="690">
        <f>+'[1]FTE Enrollment Data'!AT10</f>
        <v>87480.05833333332</v>
      </c>
      <c r="E13" s="690">
        <f>+'[1]FTE Enrollment Data'!AU10</f>
        <v>90818.34583333334</v>
      </c>
      <c r="F13" s="690">
        <f>+'[1]FTE Enrollment Data'!AV10</f>
        <v>94579.633333333346</v>
      </c>
      <c r="G13" s="690">
        <f>+'[1]FTE Enrollment Data'!AW10</f>
        <v>96059.8</v>
      </c>
      <c r="H13" s="690">
        <f>+'[1]FTE Enrollment Data'!AX10</f>
        <v>96201.274999999994</v>
      </c>
      <c r="I13" s="690">
        <f>+'[1]FTE Enrollment Data'!AY10</f>
        <v>96527.241666666683</v>
      </c>
      <c r="J13" s="690">
        <f>+'[1]FTE Enrollment Data'!AZ10</f>
        <v>96765.475000000006</v>
      </c>
      <c r="K13" s="690">
        <f>+'[1]FTE Enrollment Data'!BA10</f>
        <v>97522.916666666672</v>
      </c>
      <c r="L13" s="690">
        <f>+'[1]FTE Enrollment Data'!BB10</f>
        <v>98711.024999999994</v>
      </c>
      <c r="M13" s="690">
        <f>+'[1]FTE Enrollment Data'!BC10</f>
        <v>100647.37916666668</v>
      </c>
      <c r="N13" s="690">
        <f>+'[1]FTE Enrollment Data'!BD10</f>
        <v>100902.69166666668</v>
      </c>
      <c r="O13" s="690">
        <f>+'[1]FTE Enrollment Data'!BE10</f>
        <v>101030.05</v>
      </c>
      <c r="P13" s="690">
        <f>+'[1]FTE Enrollment Data'!BF10</f>
        <v>101137.72500000001</v>
      </c>
      <c r="Q13" s="377">
        <f t="shared" si="81"/>
        <v>107.67500000000291</v>
      </c>
      <c r="R13" s="462">
        <f t="shared" si="82"/>
        <v>0.10657720153558561</v>
      </c>
      <c r="S13" s="377">
        <f t="shared" si="83"/>
        <v>490.34583333332557</v>
      </c>
      <c r="T13" s="469">
        <f t="shared" si="84"/>
        <v>0.48719185476388721</v>
      </c>
      <c r="U13" s="194">
        <f>+Total!B11</f>
        <v>986054535</v>
      </c>
      <c r="V13" s="113">
        <f>+Total!C11</f>
        <v>1070881600</v>
      </c>
      <c r="W13" s="113">
        <f>+Total!D11</f>
        <v>1075028800</v>
      </c>
      <c r="X13" s="113">
        <f>+Total!E11</f>
        <v>1140140900</v>
      </c>
      <c r="Y13" s="113">
        <f>+Total!F11</f>
        <v>1235842700</v>
      </c>
      <c r="Z13" s="113">
        <f>+Total!G11</f>
        <v>1374555700</v>
      </c>
      <c r="AA13" s="113">
        <f>+Total!H11</f>
        <v>1390824042</v>
      </c>
      <c r="AB13" s="113">
        <f>+Total!I11</f>
        <v>1567082051</v>
      </c>
      <c r="AC13" s="113">
        <f>+Total!J11</f>
        <v>1624946599</v>
      </c>
      <c r="AD13" s="113">
        <f>Total!K11</f>
        <v>1607951208</v>
      </c>
      <c r="AE13" s="113">
        <f>Total!L11</f>
        <v>1742385651</v>
      </c>
      <c r="AF13" s="113">
        <f>Total!M11</f>
        <v>1813916447.2145011</v>
      </c>
      <c r="AG13" s="113">
        <f>Total!N11</f>
        <v>1859245627.4384091</v>
      </c>
      <c r="AH13" s="113">
        <f>Total!O11</f>
        <v>1901739303.9454026</v>
      </c>
      <c r="AI13" s="416">
        <f t="shared" si="85"/>
        <v>42493676.506993532</v>
      </c>
      <c r="AJ13" s="374">
        <f t="shared" si="86"/>
        <v>2.285533222715685</v>
      </c>
      <c r="AK13" s="416">
        <f t="shared" si="87"/>
        <v>159353652.94540262</v>
      </c>
      <c r="AL13" s="497">
        <f t="shared" si="88"/>
        <v>9.14571655557112</v>
      </c>
      <c r="AM13" s="113">
        <f t="shared" si="9"/>
        <v>13218.1343175041</v>
      </c>
      <c r="AN13" s="113">
        <f t="shared" si="10"/>
        <v>12241.436738868202</v>
      </c>
      <c r="AO13" s="113">
        <f t="shared" si="11"/>
        <v>11837.132576416392</v>
      </c>
      <c r="AP13" s="113">
        <f t="shared" si="12"/>
        <v>12054.824699750368</v>
      </c>
      <c r="AQ13" s="113">
        <f t="shared" si="13"/>
        <v>12865.347419003579</v>
      </c>
      <c r="AR13" s="113">
        <f t="shared" si="14"/>
        <v>14288.331417644933</v>
      </c>
      <c r="AS13" s="113">
        <f t="shared" si="15"/>
        <v>14408.616862821711</v>
      </c>
      <c r="AT13" s="113">
        <f t="shared" si="16"/>
        <v>16194.640195792972</v>
      </c>
      <c r="AU13" s="113">
        <f t="shared" si="17"/>
        <v>16662.202634423531</v>
      </c>
      <c r="AV13" s="113">
        <f t="shared" si="18"/>
        <v>16289.479397058232</v>
      </c>
      <c r="AW13" s="113">
        <f t="shared" si="19"/>
        <v>17311.783629404821</v>
      </c>
      <c r="AX13" s="113">
        <f t="shared" si="20"/>
        <v>17976.888596855246</v>
      </c>
      <c r="AY13" s="113">
        <f t="shared" si="20"/>
        <v>18402.897231451523</v>
      </c>
      <c r="AZ13" s="113">
        <f t="shared" si="20"/>
        <v>18803.461358710636</v>
      </c>
      <c r="BA13" s="367">
        <f t="shared" si="89"/>
        <v>400.56412725911287</v>
      </c>
      <c r="BB13" s="472">
        <f t="shared" si="90"/>
        <v>2.1766362232058092</v>
      </c>
      <c r="BC13" s="367">
        <f t="shared" si="91"/>
        <v>1491.6777293058149</v>
      </c>
      <c r="BD13" s="472">
        <f t="shared" si="92"/>
        <v>8.6165455925184684</v>
      </c>
      <c r="BE13" s="478">
        <f t="shared" si="93"/>
        <v>123.92809511266501</v>
      </c>
      <c r="BF13" s="481">
        <f t="shared" si="94"/>
        <v>127.22413779690316</v>
      </c>
      <c r="BG13" s="522">
        <f t="shared" si="95"/>
        <v>18294.709598427096</v>
      </c>
      <c r="BH13" s="523">
        <f t="shared" si="96"/>
        <v>18691.61935718371</v>
      </c>
      <c r="BI13" s="510">
        <f t="shared" si="97"/>
        <v>111.84200152692574</v>
      </c>
      <c r="BJ13" s="511">
        <f t="shared" si="21"/>
        <v>0.59835372949611099</v>
      </c>
      <c r="BK13" s="510">
        <f t="shared" si="98"/>
        <v>508.75176028353962</v>
      </c>
      <c r="BL13" s="513">
        <f t="shared" si="22"/>
        <v>2.7808681933233856</v>
      </c>
      <c r="BM13" s="195">
        <f>+'State General Purpose'!R11+'State Ed Special Purpose'!B11</f>
        <v>614315900</v>
      </c>
      <c r="BN13" s="196">
        <f>+'State General Purpose'!S11+'State Ed Special Purpose'!C11</f>
        <v>642410800</v>
      </c>
      <c r="BO13" s="196">
        <f>+'State General Purpose'!T11+'State Ed Special Purpose'!D11</f>
        <v>628102900</v>
      </c>
      <c r="BP13" s="196">
        <f>+'State General Purpose'!U11+'State Ed Special Purpose'!E11</f>
        <v>627040800</v>
      </c>
      <c r="BQ13" s="196">
        <f>+'State General Purpose'!V11+'State Ed Special Purpose'!F11</f>
        <v>624249800</v>
      </c>
      <c r="BR13" s="196">
        <f>+'State General Purpose'!W11+'State Ed Special Purpose'!G11</f>
        <v>681517700</v>
      </c>
      <c r="BS13" s="196">
        <f>+'State General Purpose'!X11+'State Ed Special Purpose'!H11</f>
        <v>697527000</v>
      </c>
      <c r="BT13" s="196">
        <f>+'State General Purpose'!Y11+'State Ed Special Purpose'!I11</f>
        <v>708652000</v>
      </c>
      <c r="BU13" s="196">
        <f>+'State General Purpose'!Z11+'State Ed Special Purpose'!J11</f>
        <v>707833000</v>
      </c>
      <c r="BV13" s="196">
        <f>+'State General Purpose'!AA11+'State Ed Special Purpose'!K11</f>
        <v>659521500</v>
      </c>
      <c r="BW13" s="196">
        <f>+'State General Purpose'!AB11+'State Ed Special Purpose'!L11</f>
        <v>676875851</v>
      </c>
      <c r="BX13" s="196">
        <f>+'State General Purpose'!AC11+'State Ed Special Purpose'!M11</f>
        <v>683252300</v>
      </c>
      <c r="BY13" s="196">
        <f>+'State General Purpose'!AD11+'State Ed Special Purpose'!N11</f>
        <v>663772800</v>
      </c>
      <c r="BZ13" s="196">
        <f>+'State General Purpose'!AE11+'State Ed Special Purpose'!O11</f>
        <v>666344843</v>
      </c>
      <c r="CA13" s="416">
        <f t="shared" si="99"/>
        <v>2572043</v>
      </c>
      <c r="CB13" s="374">
        <f t="shared" si="100"/>
        <v>0.38748845990676328</v>
      </c>
      <c r="CC13" s="367">
        <f t="shared" si="101"/>
        <v>-10531008</v>
      </c>
      <c r="CD13" s="374">
        <f t="shared" si="102"/>
        <v>-1.5558256339684364</v>
      </c>
      <c r="CE13" s="550">
        <f t="shared" si="23"/>
        <v>8234.9502906331818</v>
      </c>
      <c r="CF13" s="196">
        <f t="shared" si="24"/>
        <v>7343.5113354881751</v>
      </c>
      <c r="CG13" s="196">
        <f t="shared" si="25"/>
        <v>6916.0354577771386</v>
      </c>
      <c r="CH13" s="196">
        <f t="shared" si="26"/>
        <v>6629.7656049276284</v>
      </c>
      <c r="CI13" s="112">
        <f t="shared" si="27"/>
        <v>6498.554025721477</v>
      </c>
      <c r="CJ13" s="112">
        <f t="shared" si="28"/>
        <v>7084.2896832708302</v>
      </c>
      <c r="CK13" s="112">
        <f t="shared" si="29"/>
        <v>7226.2191269148616</v>
      </c>
      <c r="CL13" s="112">
        <f t="shared" si="30"/>
        <v>7323.3971103846688</v>
      </c>
      <c r="CM13" s="112">
        <f t="shared" si="31"/>
        <v>7258.119672726496</v>
      </c>
      <c r="CN13" s="112">
        <f t="shared" si="32"/>
        <v>6681.3357474507029</v>
      </c>
      <c r="CO13" s="112">
        <f t="shared" si="33"/>
        <v>6725.2208314250265</v>
      </c>
      <c r="CP13" s="112">
        <f t="shared" si="34"/>
        <v>6771.3981531546515</v>
      </c>
      <c r="CQ13" s="112">
        <f t="shared" si="35"/>
        <v>6570.0531673497144</v>
      </c>
      <c r="CR13" s="112">
        <f t="shared" si="36"/>
        <v>6588.4895374104963</v>
      </c>
      <c r="CS13" s="367">
        <f t="shared" si="103"/>
        <v>18.436370060781883</v>
      </c>
      <c r="CT13" s="472">
        <f t="shared" si="104"/>
        <v>0.28061218975217073</v>
      </c>
      <c r="CU13" s="367">
        <f t="shared" si="105"/>
        <v>-136.73129401453025</v>
      </c>
      <c r="CV13" s="472">
        <f t="shared" si="106"/>
        <v>-2.033112331057207</v>
      </c>
      <c r="CW13" s="478">
        <f t="shared" si="107"/>
        <v>103.54501161462744</v>
      </c>
      <c r="CX13" s="481">
        <f t="shared" si="108"/>
        <v>104.31164791705643</v>
      </c>
      <c r="CY13" s="510">
        <f t="shared" si="109"/>
        <v>7107.064455636526</v>
      </c>
      <c r="CZ13" s="523">
        <f t="shared" si="110"/>
        <v>6673.1303998524727</v>
      </c>
      <c r="DA13" s="510">
        <f t="shared" si="111"/>
        <v>-84.640862441976424</v>
      </c>
      <c r="DB13" s="511">
        <f t="shared" si="37"/>
        <v>-1.2683831630781204</v>
      </c>
      <c r="DC13" s="510">
        <f t="shared" si="112"/>
        <v>-518.57491822602969</v>
      </c>
      <c r="DD13" s="564">
        <f t="shared" si="38"/>
        <v>-7.2966120043382228</v>
      </c>
      <c r="DE13" s="632">
        <f>+'Tuition Revenues'!B11</f>
        <v>371738635</v>
      </c>
      <c r="DF13" s="196">
        <f>+'Tuition Revenues'!C11</f>
        <v>428470800</v>
      </c>
      <c r="DG13" s="196">
        <f>+'Tuition Revenues'!D11</f>
        <v>446925900</v>
      </c>
      <c r="DH13" s="196">
        <f>+'Tuition Revenues'!E11</f>
        <v>513100100</v>
      </c>
      <c r="DI13" s="196">
        <f>+'Tuition Revenues'!F11</f>
        <v>611592900</v>
      </c>
      <c r="DJ13" s="196">
        <f>+'Tuition Revenues'!G11</f>
        <v>693038000</v>
      </c>
      <c r="DK13" s="196">
        <f>+'Tuition Revenues'!H11</f>
        <v>693297042</v>
      </c>
      <c r="DL13" s="196">
        <f>+'Tuition Revenues'!I11</f>
        <v>858430051</v>
      </c>
      <c r="DM13" s="196">
        <f>+'Tuition Revenues'!J11</f>
        <v>917113599</v>
      </c>
      <c r="DN13" s="196">
        <f>+'Tuition Revenues'!K11</f>
        <v>948429708</v>
      </c>
      <c r="DO13" s="196">
        <f>+'Tuition Revenues'!L11</f>
        <v>1065509800</v>
      </c>
      <c r="DP13" s="196">
        <f>+'Tuition Revenues'!M11</f>
        <v>1130664147.2145011</v>
      </c>
      <c r="DQ13" s="196">
        <f>+'Tuition Revenues'!N11</f>
        <v>1195472827.4384091</v>
      </c>
      <c r="DR13" s="196">
        <f>+'Tuition Revenues'!O11</f>
        <v>1235394460.9454026</v>
      </c>
      <c r="DS13" s="367">
        <f t="shared" si="113"/>
        <v>39921633.506993532</v>
      </c>
      <c r="DT13" s="374">
        <f t="shared" si="114"/>
        <v>3.3394011633485077</v>
      </c>
      <c r="DU13" s="367">
        <f t="shared" si="115"/>
        <v>169884660.94540262</v>
      </c>
      <c r="DV13" s="374">
        <f t="shared" si="116"/>
        <v>15.943979205578646</v>
      </c>
      <c r="DW13" s="632">
        <f t="shared" si="39"/>
        <v>4983.1840268709184</v>
      </c>
      <c r="DX13" s="196">
        <f t="shared" si="40"/>
        <v>4897.925403380028</v>
      </c>
      <c r="DY13" s="196">
        <f t="shared" si="41"/>
        <v>4921.0971186392544</v>
      </c>
      <c r="DZ13" s="196">
        <f t="shared" si="42"/>
        <v>5425.0590948227391</v>
      </c>
      <c r="EA13" s="196">
        <f t="shared" si="43"/>
        <v>6366.7933932821015</v>
      </c>
      <c r="EB13" s="196">
        <f t="shared" si="44"/>
        <v>7204.0417343741028</v>
      </c>
      <c r="EC13" s="196">
        <f t="shared" si="45"/>
        <v>7182.3977359068485</v>
      </c>
      <c r="ED13" s="196">
        <f t="shared" si="46"/>
        <v>8871.2430854083032</v>
      </c>
      <c r="EE13" s="196">
        <f t="shared" si="47"/>
        <v>9404.0829616970368</v>
      </c>
      <c r="EF13" s="196">
        <f t="shared" si="48"/>
        <v>9608.1436496075294</v>
      </c>
      <c r="EG13" s="196">
        <f t="shared" si="49"/>
        <v>10586.562797979794</v>
      </c>
      <c r="EH13" s="196">
        <f t="shared" si="50"/>
        <v>11205.490443700595</v>
      </c>
      <c r="EI13" s="196">
        <f t="shared" si="51"/>
        <v>11832.84406410181</v>
      </c>
      <c r="EJ13" s="196">
        <f t="shared" si="52"/>
        <v>12214.971821300138</v>
      </c>
      <c r="EK13" s="367">
        <f t="shared" si="117"/>
        <v>382.12775719832825</v>
      </c>
      <c r="EL13" s="472">
        <f t="shared" si="118"/>
        <v>3.2293821766621433</v>
      </c>
      <c r="EM13" s="367">
        <f t="shared" si="119"/>
        <v>1628.4090233203442</v>
      </c>
      <c r="EN13" s="472">
        <f t="shared" si="120"/>
        <v>15.381848239081803</v>
      </c>
      <c r="EO13" s="478">
        <f t="shared" si="121"/>
        <v>141.64060226500726</v>
      </c>
      <c r="EP13" s="481">
        <f t="shared" si="122"/>
        <v>144.32305387711935</v>
      </c>
      <c r="EQ13" s="510">
        <f t="shared" si="123"/>
        <v>11187.64514279057</v>
      </c>
      <c r="ER13" s="523">
        <f t="shared" si="124"/>
        <v>12018.488957331239</v>
      </c>
      <c r="ES13" s="510">
        <f t="shared" si="125"/>
        <v>196.48286396889853</v>
      </c>
      <c r="ET13" s="511">
        <f t="shared" si="53"/>
        <v>1.6348383283993837</v>
      </c>
      <c r="EU13" s="510">
        <f t="shared" si="126"/>
        <v>1027.3266785095675</v>
      </c>
      <c r="EV13" s="564">
        <f t="shared" si="54"/>
        <v>9.1826891664649111</v>
      </c>
      <c r="EW13" s="99">
        <f t="shared" si="55"/>
        <v>0.62300398020075021</v>
      </c>
      <c r="EX13" s="97">
        <f t="shared" si="56"/>
        <v>0.59988966100454055</v>
      </c>
      <c r="EY13" s="97">
        <f t="shared" si="57"/>
        <v>0.58426611454502431</v>
      </c>
      <c r="EZ13" s="98">
        <f t="shared" si="58"/>
        <v>0.5499678153814147</v>
      </c>
      <c r="FA13" s="98">
        <f t="shared" si="59"/>
        <v>0.50512075687302271</v>
      </c>
      <c r="FB13" s="98">
        <f t="shared" si="60"/>
        <v>0.49580944591768816</v>
      </c>
      <c r="FC13" s="98">
        <f t="shared" si="61"/>
        <v>0.50152066612032298</v>
      </c>
      <c r="FD13" s="98">
        <f t="shared" si="62"/>
        <v>0.45221116504256353</v>
      </c>
      <c r="FE13" s="98">
        <f t="shared" si="63"/>
        <v>0.435603853342383</v>
      </c>
      <c r="FF13" s="98">
        <f t="shared" si="64"/>
        <v>0.41016263224822924</v>
      </c>
      <c r="FG13" s="98">
        <f t="shared" si="65"/>
        <v>0.38847648372880222</v>
      </c>
      <c r="FH13" s="98">
        <f t="shared" si="66"/>
        <v>0.37667242118523186</v>
      </c>
      <c r="FI13" s="98">
        <f t="shared" si="67"/>
        <v>0.35701189246012555</v>
      </c>
      <c r="FJ13" s="98">
        <f t="shared" si="67"/>
        <v>0.35038705968666789</v>
      </c>
      <c r="FK13" s="99">
        <f t="shared" si="68"/>
        <v>0.37699601979924974</v>
      </c>
      <c r="FL13" s="97">
        <f t="shared" si="69"/>
        <v>0.40011033899545945</v>
      </c>
      <c r="FM13" s="97">
        <f t="shared" si="70"/>
        <v>0.41573388545497569</v>
      </c>
      <c r="FN13" s="98">
        <f t="shared" si="71"/>
        <v>0.4500321846185853</v>
      </c>
      <c r="FO13" s="98">
        <f t="shared" si="72"/>
        <v>0.49487924312697723</v>
      </c>
      <c r="FP13" s="98">
        <f t="shared" si="73"/>
        <v>0.50419055408231184</v>
      </c>
      <c r="FQ13" s="98">
        <f t="shared" si="74"/>
        <v>0.49847933387967708</v>
      </c>
      <c r="FR13" s="98">
        <f t="shared" si="75"/>
        <v>0.54778883495743647</v>
      </c>
      <c r="FS13" s="98">
        <f t="shared" si="76"/>
        <v>0.56439614665761706</v>
      </c>
      <c r="FT13" s="98">
        <f t="shared" si="77"/>
        <v>0.58983736775177076</v>
      </c>
      <c r="FU13" s="98">
        <f t="shared" si="78"/>
        <v>0.61152351627119772</v>
      </c>
      <c r="FV13" s="98">
        <f t="shared" si="79"/>
        <v>0.62332757881476808</v>
      </c>
      <c r="FW13" s="98">
        <f t="shared" si="80"/>
        <v>0.64298810753987445</v>
      </c>
      <c r="FX13" s="98">
        <f t="shared" si="80"/>
        <v>0.64961294031333217</v>
      </c>
    </row>
    <row r="14" spans="1:180" s="1" customFormat="1" ht="15" customHeight="1">
      <c r="A14" s="448" t="s">
        <v>5</v>
      </c>
      <c r="B14" s="690">
        <f>+'[1]FTE Enrollment Data'!AI11</f>
        <v>112173</v>
      </c>
      <c r="C14" s="690">
        <f>+'[1]FTE Enrollment Data'!AS11</f>
        <v>131539.67499999999</v>
      </c>
      <c r="D14" s="690">
        <f>+'[1]FTE Enrollment Data'!AT11</f>
        <v>132335.14166666666</v>
      </c>
      <c r="E14" s="690">
        <f>+'[1]FTE Enrollment Data'!AU11</f>
        <v>134235.12916666668</v>
      </c>
      <c r="F14" s="690">
        <f>+'[1]FTE Enrollment Data'!AV11</f>
        <v>136704.29166666666</v>
      </c>
      <c r="G14" s="690">
        <f>+'[1]FTE Enrollment Data'!AW11</f>
        <v>137709.95000000001</v>
      </c>
      <c r="H14" s="690">
        <f>+'[1]FTE Enrollment Data'!AX11</f>
        <v>133627.90416666667</v>
      </c>
      <c r="I14" s="690">
        <f>+'[1]FTE Enrollment Data'!AY11</f>
        <v>127695</v>
      </c>
      <c r="J14" s="690">
        <f>+'[1]FTE Enrollment Data'!AZ11</f>
        <v>120362.00694444445</v>
      </c>
      <c r="K14" s="690">
        <f>+'[1]FTE Enrollment Data'!BA11</f>
        <v>119134.09027777777</v>
      </c>
      <c r="L14" s="690">
        <f>+'[1]FTE Enrollment Data'!BB11</f>
        <v>120178.45277777777</v>
      </c>
      <c r="M14" s="690">
        <f>+'[1]FTE Enrollment Data'!BC11</f>
        <v>123142.92777777776</v>
      </c>
      <c r="N14" s="690">
        <f>+'[1]FTE Enrollment Data'!BD11</f>
        <v>125882.44166666665</v>
      </c>
      <c r="O14" s="690">
        <f>+'[1]FTE Enrollment Data'!BE11</f>
        <v>123427.8</v>
      </c>
      <c r="P14" s="690">
        <f>+'[1]FTE Enrollment Data'!BF11</f>
        <v>119437.18333333333</v>
      </c>
      <c r="Q14" s="377">
        <f t="shared" si="81"/>
        <v>-3990.6166666666686</v>
      </c>
      <c r="R14" s="462">
        <f t="shared" si="82"/>
        <v>-3.2331587103283606</v>
      </c>
      <c r="S14" s="377">
        <f t="shared" si="83"/>
        <v>-3705.7444444444263</v>
      </c>
      <c r="T14" s="469">
        <f t="shared" si="84"/>
        <v>-3.0093035071667029</v>
      </c>
      <c r="U14" s="194">
        <f>+Total!B12</f>
        <v>917434402</v>
      </c>
      <c r="V14" s="113">
        <f>+Total!C12</f>
        <v>993935707</v>
      </c>
      <c r="W14" s="113">
        <f>+Total!D12</f>
        <v>1050252209</v>
      </c>
      <c r="X14" s="113">
        <f>+Total!E12</f>
        <v>1107976775</v>
      </c>
      <c r="Y14" s="113">
        <f>+Total!F12</f>
        <v>1166926431</v>
      </c>
      <c r="Z14" s="113">
        <f>+Total!G12</f>
        <v>1169007342</v>
      </c>
      <c r="AA14" s="113">
        <f>+Total!H12</f>
        <v>1293561385</v>
      </c>
      <c r="AB14" s="113">
        <f>+Total!I12</f>
        <v>1425738560</v>
      </c>
      <c r="AC14" s="113">
        <f>+Total!J12</f>
        <v>1498345219</v>
      </c>
      <c r="AD14" s="113">
        <f>Total!K12</f>
        <v>1214847128</v>
      </c>
      <c r="AE14" s="113">
        <f>Total!L12</f>
        <v>1250473240</v>
      </c>
      <c r="AF14" s="113">
        <f>Total!M12</f>
        <v>1334943303</v>
      </c>
      <c r="AG14" s="113">
        <f>Total!N12</f>
        <v>1342119644</v>
      </c>
      <c r="AH14" s="113">
        <f>Total!O12</f>
        <v>1334716064</v>
      </c>
      <c r="AI14" s="416">
        <f t="shared" si="85"/>
        <v>-7403580</v>
      </c>
      <c r="AJ14" s="374">
        <f t="shared" si="86"/>
        <v>-0.55163338329023071</v>
      </c>
      <c r="AK14" s="416">
        <f t="shared" si="87"/>
        <v>84242824</v>
      </c>
      <c r="AL14" s="497">
        <f t="shared" si="88"/>
        <v>6.7368753928712621</v>
      </c>
      <c r="AM14" s="113">
        <f t="shared" si="9"/>
        <v>6974.5831590354783</v>
      </c>
      <c r="AN14" s="113">
        <f t="shared" si="10"/>
        <v>7510.7465370278005</v>
      </c>
      <c r="AO14" s="113">
        <f t="shared" si="11"/>
        <v>7823.9743614058298</v>
      </c>
      <c r="AP14" s="113">
        <f t="shared" si="12"/>
        <v>8104.9158112873201</v>
      </c>
      <c r="AQ14" s="113">
        <f t="shared" si="13"/>
        <v>8473.7989593344555</v>
      </c>
      <c r="AR14" s="113">
        <f t="shared" si="14"/>
        <v>8748.227769418294</v>
      </c>
      <c r="AS14" s="113">
        <f t="shared" si="15"/>
        <v>10130.086416852657</v>
      </c>
      <c r="AT14" s="113">
        <f t="shared" si="16"/>
        <v>11845.420296606377</v>
      </c>
      <c r="AU14" s="113">
        <f t="shared" si="17"/>
        <v>12576.96445665887</v>
      </c>
      <c r="AV14" s="113">
        <f t="shared" si="18"/>
        <v>10108.693363246874</v>
      </c>
      <c r="AW14" s="113">
        <f t="shared" si="19"/>
        <v>10154.649256485025</v>
      </c>
      <c r="AX14" s="113">
        <f t="shared" si="20"/>
        <v>10604.682315702887</v>
      </c>
      <c r="AY14" s="113">
        <f t="shared" si="20"/>
        <v>10873.722483913672</v>
      </c>
      <c r="AZ14" s="113">
        <f t="shared" si="20"/>
        <v>11175.046386308228</v>
      </c>
      <c r="BA14" s="367">
        <f t="shared" si="89"/>
        <v>301.32390239455526</v>
      </c>
      <c r="BB14" s="472">
        <f t="shared" si="90"/>
        <v>2.7711200358508941</v>
      </c>
      <c r="BC14" s="367">
        <f t="shared" si="91"/>
        <v>1020.3971298232027</v>
      </c>
      <c r="BD14" s="472">
        <f t="shared" si="92"/>
        <v>10.048570896444801</v>
      </c>
      <c r="BE14" s="478">
        <f t="shared" si="93"/>
        <v>72.693049187369866</v>
      </c>
      <c r="BF14" s="481">
        <f t="shared" si="94"/>
        <v>75.61031526144248</v>
      </c>
      <c r="BG14" s="522">
        <f t="shared" si="95"/>
        <v>10731.208476157703</v>
      </c>
      <c r="BH14" s="523">
        <f t="shared" si="96"/>
        <v>11044.319767085579</v>
      </c>
      <c r="BI14" s="510">
        <f t="shared" si="97"/>
        <v>130.72661922264888</v>
      </c>
      <c r="BJ14" s="511">
        <f t="shared" si="21"/>
        <v>1.1836547834502402</v>
      </c>
      <c r="BK14" s="510">
        <f t="shared" si="98"/>
        <v>443.8379101505252</v>
      </c>
      <c r="BL14" s="513">
        <f t="shared" si="22"/>
        <v>4.1359545957627395</v>
      </c>
      <c r="BM14" s="195">
        <f>+'State General Purpose'!R12+'State Ed Special Purpose'!B12</f>
        <v>556633864</v>
      </c>
      <c r="BN14" s="196">
        <f>+'State General Purpose'!S12+'State Ed Special Purpose'!C12</f>
        <v>618160905</v>
      </c>
      <c r="BO14" s="196">
        <f>+'State General Purpose'!T12+'State Ed Special Purpose'!D12</f>
        <v>661751190</v>
      </c>
      <c r="BP14" s="196">
        <f>+'State General Purpose'!U12+'State Ed Special Purpose'!E12</f>
        <v>671008263</v>
      </c>
      <c r="BQ14" s="196">
        <f>+'State General Purpose'!V12+'State Ed Special Purpose'!F12</f>
        <v>687861510</v>
      </c>
      <c r="BR14" s="196">
        <f>+'State General Purpose'!W12+'State Ed Special Purpose'!G12</f>
        <v>685454179</v>
      </c>
      <c r="BS14" s="196">
        <f>+'State General Purpose'!X12+'State Ed Special Purpose'!H12</f>
        <v>787091945</v>
      </c>
      <c r="BT14" s="196">
        <f>+'State General Purpose'!Y12+'State Ed Special Purpose'!I12</f>
        <v>935585082</v>
      </c>
      <c r="BU14" s="196">
        <f>+'State General Purpose'!Z12+'State Ed Special Purpose'!J12</f>
        <v>923997977</v>
      </c>
      <c r="BV14" s="196">
        <f>+'State General Purpose'!AA12+'State Ed Special Purpose'!K12</f>
        <v>664686608</v>
      </c>
      <c r="BW14" s="196">
        <f>+'State General Purpose'!AB12+'State Ed Special Purpose'!L12</f>
        <v>661830630</v>
      </c>
      <c r="BX14" s="196">
        <f>+'State General Purpose'!AC12+'State Ed Special Purpose'!M12</f>
        <v>624587016</v>
      </c>
      <c r="BY14" s="196">
        <f>+'State General Purpose'!AD12+'State Ed Special Purpose'!N12</f>
        <v>546609212</v>
      </c>
      <c r="BZ14" s="196">
        <f>+'State General Purpose'!AE12+'State Ed Special Purpose'!O12</f>
        <v>468146458</v>
      </c>
      <c r="CA14" s="416">
        <f t="shared" si="99"/>
        <v>-78462754</v>
      </c>
      <c r="CB14" s="374">
        <f t="shared" si="100"/>
        <v>-14.354451457726256</v>
      </c>
      <c r="CC14" s="367">
        <f t="shared" si="101"/>
        <v>-193684172</v>
      </c>
      <c r="CD14" s="374">
        <f t="shared" si="102"/>
        <v>-29.264915103732807</v>
      </c>
      <c r="CE14" s="550">
        <f t="shared" si="23"/>
        <v>4231.6803960478092</v>
      </c>
      <c r="CF14" s="196">
        <f t="shared" si="24"/>
        <v>4671.1772641394009</v>
      </c>
      <c r="CG14" s="196">
        <f t="shared" si="25"/>
        <v>4929.7914346874732</v>
      </c>
      <c r="CH14" s="196">
        <f t="shared" si="26"/>
        <v>4908.4652341139017</v>
      </c>
      <c r="CI14" s="112">
        <f t="shared" si="27"/>
        <v>4995.0022492928065</v>
      </c>
      <c r="CJ14" s="112">
        <f t="shared" si="28"/>
        <v>5129.5736715669136</v>
      </c>
      <c r="CK14" s="112">
        <f t="shared" si="29"/>
        <v>6163.8431027056658</v>
      </c>
      <c r="CL14" s="112">
        <f t="shared" si="30"/>
        <v>7773.0930694088411</v>
      </c>
      <c r="CM14" s="112">
        <f t="shared" si="31"/>
        <v>7755.94940831436</v>
      </c>
      <c r="CN14" s="112">
        <f t="shared" si="32"/>
        <v>5530.830133327423</v>
      </c>
      <c r="CO14" s="112">
        <f t="shared" si="33"/>
        <v>5374.4915923578783</v>
      </c>
      <c r="CP14" s="112">
        <f t="shared" si="34"/>
        <v>4961.669059882789</v>
      </c>
      <c r="CQ14" s="112">
        <f t="shared" si="35"/>
        <v>4428.5745350723255</v>
      </c>
      <c r="CR14" s="112">
        <f t="shared" si="36"/>
        <v>3919.6039703436854</v>
      </c>
      <c r="CS14" s="367">
        <f t="shared" si="103"/>
        <v>-508.97056472864006</v>
      </c>
      <c r="CT14" s="472">
        <f t="shared" si="104"/>
        <v>-11.492875657795105</v>
      </c>
      <c r="CU14" s="367">
        <f t="shared" si="105"/>
        <v>-1454.8876220141929</v>
      </c>
      <c r="CV14" s="472">
        <f t="shared" si="106"/>
        <v>-27.070237193838636</v>
      </c>
      <c r="CW14" s="478">
        <f t="shared" si="107"/>
        <v>82.748478942585919</v>
      </c>
      <c r="CX14" s="481">
        <f t="shared" si="108"/>
        <v>62.056765364384745</v>
      </c>
      <c r="CY14" s="510">
        <f t="shared" si="109"/>
        <v>5679.6437054796888</v>
      </c>
      <c r="CZ14" s="523">
        <f t="shared" si="110"/>
        <v>4498.05421740975</v>
      </c>
      <c r="DA14" s="510">
        <f t="shared" si="111"/>
        <v>-578.45024706606455</v>
      </c>
      <c r="DB14" s="511">
        <f t="shared" si="37"/>
        <v>-12.860010553611579</v>
      </c>
      <c r="DC14" s="510">
        <f t="shared" si="112"/>
        <v>-1760.0397351360034</v>
      </c>
      <c r="DD14" s="564">
        <f t="shared" si="38"/>
        <v>-30.988558902698891</v>
      </c>
      <c r="DE14" s="632">
        <f>+'Tuition Revenues'!B12</f>
        <v>360800538</v>
      </c>
      <c r="DF14" s="196">
        <f>+'Tuition Revenues'!C12</f>
        <v>375774802</v>
      </c>
      <c r="DG14" s="196">
        <f>+'Tuition Revenues'!D12</f>
        <v>388501019</v>
      </c>
      <c r="DH14" s="196">
        <f>+'Tuition Revenues'!E12</f>
        <v>436968512</v>
      </c>
      <c r="DI14" s="196">
        <f>+'Tuition Revenues'!F12</f>
        <v>479064921</v>
      </c>
      <c r="DJ14" s="196">
        <f>+'Tuition Revenues'!G12</f>
        <v>483553163</v>
      </c>
      <c r="DK14" s="196">
        <f>+'Tuition Revenues'!H12</f>
        <v>506469440</v>
      </c>
      <c r="DL14" s="196">
        <f>+'Tuition Revenues'!I12</f>
        <v>490153478</v>
      </c>
      <c r="DM14" s="196">
        <f>+'Tuition Revenues'!J12</f>
        <v>574347242</v>
      </c>
      <c r="DN14" s="196">
        <f>+'Tuition Revenues'!K12</f>
        <v>550160520</v>
      </c>
      <c r="DO14" s="196">
        <f>+'Tuition Revenues'!L12</f>
        <v>588642610</v>
      </c>
      <c r="DP14" s="196">
        <f>+'Tuition Revenues'!M12</f>
        <v>710356287</v>
      </c>
      <c r="DQ14" s="196">
        <f>+'Tuition Revenues'!N12</f>
        <v>795510432</v>
      </c>
      <c r="DR14" s="196">
        <f>+'Tuition Revenues'!O12</f>
        <v>866569606</v>
      </c>
      <c r="DS14" s="367">
        <f t="shared" si="113"/>
        <v>71059174</v>
      </c>
      <c r="DT14" s="374">
        <f t="shared" si="114"/>
        <v>8.9325257270793408</v>
      </c>
      <c r="DU14" s="367">
        <f t="shared" si="115"/>
        <v>277926996</v>
      </c>
      <c r="DV14" s="374">
        <f t="shared" si="116"/>
        <v>47.214895979072942</v>
      </c>
      <c r="DW14" s="632">
        <f t="shared" si="39"/>
        <v>2742.9027629876691</v>
      </c>
      <c r="DX14" s="196">
        <f t="shared" si="40"/>
        <v>2839.5692728883996</v>
      </c>
      <c r="DY14" s="196">
        <f t="shared" si="41"/>
        <v>2894.1829267183566</v>
      </c>
      <c r="DZ14" s="196">
        <f t="shared" si="42"/>
        <v>3196.4505771734184</v>
      </c>
      <c r="EA14" s="196">
        <f t="shared" si="43"/>
        <v>3478.796710041649</v>
      </c>
      <c r="EB14" s="196">
        <f t="shared" si="44"/>
        <v>3618.6540978513813</v>
      </c>
      <c r="EC14" s="196">
        <f t="shared" si="45"/>
        <v>3966.243314146991</v>
      </c>
      <c r="ED14" s="196">
        <f t="shared" si="46"/>
        <v>4072.3272271975356</v>
      </c>
      <c r="EE14" s="196">
        <f t="shared" si="47"/>
        <v>4821.0150483445104</v>
      </c>
      <c r="EF14" s="196">
        <f t="shared" si="48"/>
        <v>4577.8632299194514</v>
      </c>
      <c r="EG14" s="196">
        <f t="shared" si="49"/>
        <v>4780.1576641271458</v>
      </c>
      <c r="EH14" s="196">
        <f t="shared" si="50"/>
        <v>5643.0132558200967</v>
      </c>
      <c r="EI14" s="196">
        <f t="shared" si="51"/>
        <v>6445.147948841347</v>
      </c>
      <c r="EJ14" s="196">
        <f t="shared" si="52"/>
        <v>7255.4424159645423</v>
      </c>
      <c r="EK14" s="367">
        <f t="shared" si="117"/>
        <v>810.29446712319532</v>
      </c>
      <c r="EL14" s="472">
        <f t="shared" si="118"/>
        <v>12.572162401157339</v>
      </c>
      <c r="EM14" s="367">
        <f t="shared" si="119"/>
        <v>2475.2847518373965</v>
      </c>
      <c r="EN14" s="472">
        <f t="shared" si="120"/>
        <v>51.782491828946441</v>
      </c>
      <c r="EO14" s="478">
        <f t="shared" si="121"/>
        <v>63.95507431343642</v>
      </c>
      <c r="EP14" s="481">
        <f t="shared" si="122"/>
        <v>85.724930193914545</v>
      </c>
      <c r="EQ14" s="510">
        <f t="shared" si="123"/>
        <v>5051.5647706780128</v>
      </c>
      <c r="ER14" s="523">
        <f t="shared" si="124"/>
        <v>6546.2655496758298</v>
      </c>
      <c r="ES14" s="510">
        <f t="shared" si="125"/>
        <v>709.17686628871252</v>
      </c>
      <c r="ET14" s="511">
        <f t="shared" si="53"/>
        <v>10.833304284819775</v>
      </c>
      <c r="EU14" s="510">
        <f t="shared" si="126"/>
        <v>2203.8776452865295</v>
      </c>
      <c r="EV14" s="564">
        <f t="shared" si="54"/>
        <v>43.627623228331458</v>
      </c>
      <c r="EW14" s="99">
        <f t="shared" si="55"/>
        <v>0.60672878931348384</v>
      </c>
      <c r="EX14" s="97">
        <f t="shared" si="56"/>
        <v>0.62193248582023219</v>
      </c>
      <c r="EY14" s="97">
        <f t="shared" si="57"/>
        <v>0.63008788206224087</v>
      </c>
      <c r="EZ14" s="98">
        <f t="shared" si="58"/>
        <v>0.60561581988033997</v>
      </c>
      <c r="FA14" s="98">
        <f t="shared" si="59"/>
        <v>0.58946433273478571</v>
      </c>
      <c r="FB14" s="98">
        <f t="shared" si="60"/>
        <v>0.58635575190425104</v>
      </c>
      <c r="FC14" s="98">
        <f t="shared" si="61"/>
        <v>0.6084689556499091</v>
      </c>
      <c r="FD14" s="98">
        <f t="shared" si="62"/>
        <v>0.65621082872304448</v>
      </c>
      <c r="FE14" s="98">
        <f t="shared" si="63"/>
        <v>0.61667896375488085</v>
      </c>
      <c r="FF14" s="98">
        <f t="shared" si="64"/>
        <v>0.54713600804594398</v>
      </c>
      <c r="FG14" s="98">
        <f t="shared" si="65"/>
        <v>0.52926412883493612</v>
      </c>
      <c r="FH14" s="98">
        <f t="shared" si="66"/>
        <v>0.4678753132034702</v>
      </c>
      <c r="FI14" s="98">
        <f t="shared" si="67"/>
        <v>0.40727308809139223</v>
      </c>
      <c r="FJ14" s="98">
        <f t="shared" si="67"/>
        <v>0.3507461029554223</v>
      </c>
      <c r="FK14" s="99">
        <f t="shared" si="68"/>
        <v>0.39327121068651621</v>
      </c>
      <c r="FL14" s="97">
        <f t="shared" si="69"/>
        <v>0.37806751417976775</v>
      </c>
      <c r="FM14" s="97">
        <f t="shared" si="70"/>
        <v>0.36991211793775908</v>
      </c>
      <c r="FN14" s="98">
        <f t="shared" si="71"/>
        <v>0.39438418011965998</v>
      </c>
      <c r="FO14" s="98">
        <f t="shared" si="72"/>
        <v>0.41053566726521423</v>
      </c>
      <c r="FP14" s="98">
        <f t="shared" si="73"/>
        <v>0.4136442480957489</v>
      </c>
      <c r="FQ14" s="98">
        <f t="shared" si="74"/>
        <v>0.3915310443500909</v>
      </c>
      <c r="FR14" s="98">
        <f t="shared" si="75"/>
        <v>0.34378917127695557</v>
      </c>
      <c r="FS14" s="98">
        <f t="shared" si="76"/>
        <v>0.38332103624511915</v>
      </c>
      <c r="FT14" s="98">
        <f t="shared" si="77"/>
        <v>0.45286399195405597</v>
      </c>
      <c r="FU14" s="98">
        <f t="shared" si="78"/>
        <v>0.47073587116506388</v>
      </c>
      <c r="FV14" s="98">
        <f t="shared" si="79"/>
        <v>0.5321246867965298</v>
      </c>
      <c r="FW14" s="98">
        <f t="shared" si="80"/>
        <v>0.59272691190860771</v>
      </c>
      <c r="FX14" s="98">
        <f t="shared" si="80"/>
        <v>0.6492538970445777</v>
      </c>
    </row>
    <row r="15" spans="1:180" s="1" customFormat="1" ht="15" customHeight="1">
      <c r="A15" s="448" t="s">
        <v>6</v>
      </c>
      <c r="B15" s="690">
        <f>+'[1]FTE Enrollment Data'!AI12</f>
        <v>71257</v>
      </c>
      <c r="C15" s="690">
        <f>+'[1]FTE Enrollment Data'!AS12</f>
        <v>81187.508333333331</v>
      </c>
      <c r="D15" s="690">
        <f>+'[1]FTE Enrollment Data'!AT12</f>
        <v>83608.616666666654</v>
      </c>
      <c r="E15" s="690">
        <f>+'[1]FTE Enrollment Data'!AU12</f>
        <v>86789.666666666672</v>
      </c>
      <c r="F15" s="690">
        <f>+'[1]FTE Enrollment Data'!AV12</f>
        <v>88318.329166666663</v>
      </c>
      <c r="G15" s="690">
        <f>+'[1]FTE Enrollment Data'!AW12</f>
        <v>88027.466666666674</v>
      </c>
      <c r="H15" s="690">
        <f>+'[1]FTE Enrollment Data'!AX12</f>
        <v>89105.733333333323</v>
      </c>
      <c r="I15" s="690">
        <f>+'[1]FTE Enrollment Data'!AY12</f>
        <v>90362.516666666663</v>
      </c>
      <c r="J15" s="690">
        <f>+'[1]FTE Enrollment Data'!AZ12</f>
        <v>92916.791666666672</v>
      </c>
      <c r="K15" s="690">
        <f>+'[1]FTE Enrollment Data'!BA12</f>
        <v>96779.143333333326</v>
      </c>
      <c r="L15" s="690">
        <f>+'[1]FTE Enrollment Data'!BB12</f>
        <v>99948.878333333327</v>
      </c>
      <c r="M15" s="690">
        <f>+'[1]FTE Enrollment Data'!BC12</f>
        <v>102766.24999999999</v>
      </c>
      <c r="N15" s="690">
        <f>+'[1]FTE Enrollment Data'!BD12</f>
        <v>103809.74166666665</v>
      </c>
      <c r="O15" s="690">
        <f>+'[1]FTE Enrollment Data'!BE12</f>
        <v>103770.45</v>
      </c>
      <c r="P15" s="690">
        <f>+'[1]FTE Enrollment Data'!BF12</f>
        <v>103486.15000000001</v>
      </c>
      <c r="Q15" s="377">
        <f t="shared" si="81"/>
        <v>-284.29999999998836</v>
      </c>
      <c r="R15" s="462">
        <f t="shared" si="82"/>
        <v>-0.27397009456930022</v>
      </c>
      <c r="S15" s="377">
        <f t="shared" si="83"/>
        <v>719.90000000002328</v>
      </c>
      <c r="T15" s="469">
        <f t="shared" si="84"/>
        <v>0.70052181528471014</v>
      </c>
      <c r="U15" s="194">
        <f>+Total!B13</f>
        <v>1151475420</v>
      </c>
      <c r="V15" s="113">
        <f>+Total!C13</f>
        <v>1248654085</v>
      </c>
      <c r="W15" s="113">
        <f>+Total!D13</f>
        <v>1256263495</v>
      </c>
      <c r="X15" s="113">
        <f>+Total!E13</f>
        <v>1321510823</v>
      </c>
      <c r="Y15" s="113">
        <f>+Total!F13</f>
        <v>1383316810</v>
      </c>
      <c r="Z15" s="113">
        <f>+Total!G13</f>
        <v>1470541932</v>
      </c>
      <c r="AA15" s="113">
        <f>+Total!H13</f>
        <v>1626885275</v>
      </c>
      <c r="AB15" s="113">
        <f>+Total!I13</f>
        <v>1696194792</v>
      </c>
      <c r="AC15" s="113">
        <f>+Total!J13</f>
        <v>1802380823</v>
      </c>
      <c r="AD15" s="113">
        <f>Total!K13</f>
        <v>1877772257</v>
      </c>
      <c r="AE15" s="113">
        <f>Total!L13</f>
        <v>1901101816</v>
      </c>
      <c r="AF15" s="113">
        <f>Total!M13</f>
        <v>2004626976</v>
      </c>
      <c r="AG15" s="113">
        <f>Total!N13</f>
        <v>2035293351</v>
      </c>
      <c r="AH15" s="113">
        <f>Total!O13</f>
        <v>2161886804</v>
      </c>
      <c r="AI15" s="416">
        <f t="shared" si="85"/>
        <v>126593453</v>
      </c>
      <c r="AJ15" s="374">
        <f t="shared" si="86"/>
        <v>6.2199118833558265</v>
      </c>
      <c r="AK15" s="416">
        <f t="shared" si="87"/>
        <v>260784988</v>
      </c>
      <c r="AL15" s="497">
        <f t="shared" si="88"/>
        <v>13.717570821572453</v>
      </c>
      <c r="AM15" s="113">
        <f t="shared" si="9"/>
        <v>14182.913648148458</v>
      </c>
      <c r="AN15" s="113">
        <f t="shared" si="10"/>
        <v>14934.5143453117</v>
      </c>
      <c r="AO15" s="113">
        <f t="shared" si="11"/>
        <v>14474.804930694514</v>
      </c>
      <c r="AP15" s="113">
        <f t="shared" si="12"/>
        <v>14963.04148265939</v>
      </c>
      <c r="AQ15" s="113">
        <f t="shared" si="13"/>
        <v>15714.604343189851</v>
      </c>
      <c r="AR15" s="113">
        <f t="shared" si="14"/>
        <v>16503.336844767193</v>
      </c>
      <c r="AS15" s="113">
        <f t="shared" si="15"/>
        <v>18003.983676122345</v>
      </c>
      <c r="AT15" s="113">
        <f t="shared" si="16"/>
        <v>18254.986656071764</v>
      </c>
      <c r="AU15" s="113">
        <f t="shared" si="17"/>
        <v>18623.649279391913</v>
      </c>
      <c r="AV15" s="113">
        <f t="shared" si="18"/>
        <v>18787.326964666456</v>
      </c>
      <c r="AW15" s="113">
        <f t="shared" si="19"/>
        <v>18499.28177782103</v>
      </c>
      <c r="AX15" s="113">
        <f t="shared" si="20"/>
        <v>19310.586307370482</v>
      </c>
      <c r="AY15" s="113">
        <f t="shared" si="20"/>
        <v>19613.419340476987</v>
      </c>
      <c r="AZ15" s="113">
        <f t="shared" si="20"/>
        <v>20890.590711897195</v>
      </c>
      <c r="BA15" s="367">
        <f t="shared" si="89"/>
        <v>1277.1713714202087</v>
      </c>
      <c r="BB15" s="472">
        <f t="shared" si="90"/>
        <v>6.5117221492555348</v>
      </c>
      <c r="BC15" s="367">
        <f t="shared" si="91"/>
        <v>2391.3089340761653</v>
      </c>
      <c r="BD15" s="472">
        <f t="shared" si="92"/>
        <v>12.926496081286404</v>
      </c>
      <c r="BE15" s="478">
        <f t="shared" si="93"/>
        <v>132.42891667059348</v>
      </c>
      <c r="BF15" s="481">
        <f t="shared" si="94"/>
        <v>141.34564592587117</v>
      </c>
      <c r="BG15" s="522">
        <f t="shared" si="95"/>
        <v>19549.631346469494</v>
      </c>
      <c r="BH15" s="523">
        <f t="shared" si="96"/>
        <v>19921.13328647356</v>
      </c>
      <c r="BI15" s="510">
        <f t="shared" si="97"/>
        <v>969.45742542363587</v>
      </c>
      <c r="BJ15" s="511">
        <f t="shared" si="21"/>
        <v>4.8664772805967669</v>
      </c>
      <c r="BK15" s="510">
        <f t="shared" si="98"/>
        <v>1340.9593654277014</v>
      </c>
      <c r="BL15" s="513">
        <f t="shared" si="22"/>
        <v>6.8592565336014264</v>
      </c>
      <c r="BM15" s="195">
        <f>+'State General Purpose'!R13+'State Ed Special Purpose'!B13</f>
        <v>694724912</v>
      </c>
      <c r="BN15" s="196">
        <f>+'State General Purpose'!S13+'State Ed Special Purpose'!C13</f>
        <v>756187031</v>
      </c>
      <c r="BO15" s="196">
        <f>+'State General Purpose'!T13+'State Ed Special Purpose'!D13</f>
        <v>697226524</v>
      </c>
      <c r="BP15" s="196">
        <f>+'State General Purpose'!U13+'State Ed Special Purpose'!E13</f>
        <v>650752279</v>
      </c>
      <c r="BQ15" s="196">
        <f>+'State General Purpose'!V13+'State Ed Special Purpose'!F13</f>
        <v>659936929</v>
      </c>
      <c r="BR15" s="196">
        <f>+'State General Purpose'!W13+'State Ed Special Purpose'!G13</f>
        <v>703505975</v>
      </c>
      <c r="BS15" s="196">
        <f>+'State General Purpose'!X13+'State Ed Special Purpose'!H13</f>
        <v>818194259</v>
      </c>
      <c r="BT15" s="196">
        <f>+'State General Purpose'!Y13+'State Ed Special Purpose'!I13</f>
        <v>874253174</v>
      </c>
      <c r="BU15" s="196">
        <f>+'State General Purpose'!Z13+'State Ed Special Purpose'!J13</f>
        <v>920495480</v>
      </c>
      <c r="BV15" s="196">
        <f>+'State General Purpose'!AA13+'State Ed Special Purpose'!K13</f>
        <v>926068593</v>
      </c>
      <c r="BW15" s="196">
        <f>+'State General Purpose'!AB13+'State Ed Special Purpose'!L13</f>
        <v>933890981</v>
      </c>
      <c r="BX15" s="196">
        <f>+'State General Purpose'!AC13+'State Ed Special Purpose'!M13</f>
        <v>956147994</v>
      </c>
      <c r="BY15" s="196">
        <f>+'State General Purpose'!AD13+'State Ed Special Purpose'!N13</f>
        <v>953249640</v>
      </c>
      <c r="BZ15" s="196">
        <f>+'State General Purpose'!AE13+'State Ed Special Purpose'!O13</f>
        <v>1057558580</v>
      </c>
      <c r="CA15" s="416">
        <f t="shared" si="99"/>
        <v>104308940</v>
      </c>
      <c r="CB15" s="374">
        <f t="shared" si="100"/>
        <v>10.942457843466901</v>
      </c>
      <c r="CC15" s="367">
        <f t="shared" si="101"/>
        <v>123667599</v>
      </c>
      <c r="CD15" s="374">
        <f t="shared" si="102"/>
        <v>13.242187955127067</v>
      </c>
      <c r="CE15" s="550">
        <f t="shared" si="23"/>
        <v>8557.0419176759642</v>
      </c>
      <c r="CF15" s="196">
        <f t="shared" si="24"/>
        <v>9044.3672093606001</v>
      </c>
      <c r="CG15" s="196">
        <f t="shared" si="25"/>
        <v>8033.5200119829933</v>
      </c>
      <c r="CH15" s="196">
        <f t="shared" si="26"/>
        <v>7368.2584933412518</v>
      </c>
      <c r="CI15" s="112">
        <f t="shared" si="27"/>
        <v>7496.9433290518409</v>
      </c>
      <c r="CJ15" s="112">
        <f t="shared" si="28"/>
        <v>7895.1819224501842</v>
      </c>
      <c r="CK15" s="112">
        <f t="shared" si="29"/>
        <v>9054.5758261491537</v>
      </c>
      <c r="CL15" s="112">
        <f t="shared" si="30"/>
        <v>9408.9901116724959</v>
      </c>
      <c r="CM15" s="112">
        <f t="shared" si="31"/>
        <v>9511.3001448004834</v>
      </c>
      <c r="CN15" s="112">
        <f t="shared" si="32"/>
        <v>9265.4225684406974</v>
      </c>
      <c r="CO15" s="112">
        <f t="shared" si="33"/>
        <v>9087.5261187403466</v>
      </c>
      <c r="CP15" s="112">
        <f t="shared" si="34"/>
        <v>9210.5806126576608</v>
      </c>
      <c r="CQ15" s="112">
        <f t="shared" si="35"/>
        <v>9186.1376721407687</v>
      </c>
      <c r="CR15" s="112">
        <f t="shared" si="36"/>
        <v>10219.324808198971</v>
      </c>
      <c r="CS15" s="367">
        <f t="shared" si="103"/>
        <v>1033.1871360582027</v>
      </c>
      <c r="CT15" s="472">
        <f t="shared" si="104"/>
        <v>11.247242017628341</v>
      </c>
      <c r="CU15" s="367">
        <f t="shared" si="105"/>
        <v>1131.7986894586247</v>
      </c>
      <c r="CV15" s="472">
        <f t="shared" si="106"/>
        <v>12.454420209308925</v>
      </c>
      <c r="CW15" s="478">
        <f t="shared" si="107"/>
        <v>139.91629733797379</v>
      </c>
      <c r="CX15" s="481">
        <f t="shared" si="108"/>
        <v>161.79650969922673</v>
      </c>
      <c r="CY15" s="510">
        <f t="shared" si="109"/>
        <v>9603.496373885293</v>
      </c>
      <c r="CZ15" s="523">
        <f t="shared" si="110"/>
        <v>9330.258522385815</v>
      </c>
      <c r="DA15" s="510">
        <f t="shared" si="111"/>
        <v>889.06628581315636</v>
      </c>
      <c r="DB15" s="511">
        <f t="shared" si="37"/>
        <v>9.5288494276985549</v>
      </c>
      <c r="DC15" s="510">
        <f t="shared" si="112"/>
        <v>615.82843431367837</v>
      </c>
      <c r="DD15" s="564">
        <f t="shared" si="38"/>
        <v>6.4125440395676661</v>
      </c>
      <c r="DE15" s="632">
        <f>+'Tuition Revenues'!B13</f>
        <v>456750508</v>
      </c>
      <c r="DF15" s="196">
        <f>+'Tuition Revenues'!C13</f>
        <v>492467054</v>
      </c>
      <c r="DG15" s="196">
        <f>+'Tuition Revenues'!D13</f>
        <v>559036971</v>
      </c>
      <c r="DH15" s="196">
        <f>+'Tuition Revenues'!E13</f>
        <v>670758544</v>
      </c>
      <c r="DI15" s="196">
        <f>+'Tuition Revenues'!F13</f>
        <v>723379881</v>
      </c>
      <c r="DJ15" s="196">
        <f>+'Tuition Revenues'!G13</f>
        <v>767035957</v>
      </c>
      <c r="DK15" s="196">
        <f>+'Tuition Revenues'!H13</f>
        <v>808691016</v>
      </c>
      <c r="DL15" s="196">
        <f>+'Tuition Revenues'!I13</f>
        <v>821941618</v>
      </c>
      <c r="DM15" s="196">
        <f>+'Tuition Revenues'!J13</f>
        <v>881885343</v>
      </c>
      <c r="DN15" s="196">
        <f>+'Tuition Revenues'!K13</f>
        <v>951703664</v>
      </c>
      <c r="DO15" s="196">
        <f>+'Tuition Revenues'!L13</f>
        <v>967210835</v>
      </c>
      <c r="DP15" s="196">
        <f>+'Tuition Revenues'!M13</f>
        <v>1048478982</v>
      </c>
      <c r="DQ15" s="196">
        <f>+'Tuition Revenues'!N13</f>
        <v>1082043711</v>
      </c>
      <c r="DR15" s="196">
        <f>+'Tuition Revenues'!O13</f>
        <v>1104328224</v>
      </c>
      <c r="DS15" s="367">
        <f t="shared" si="113"/>
        <v>22284513</v>
      </c>
      <c r="DT15" s="374">
        <f t="shared" si="114"/>
        <v>2.059483620990243</v>
      </c>
      <c r="DU15" s="367">
        <f t="shared" si="115"/>
        <v>137117389</v>
      </c>
      <c r="DV15" s="374">
        <f t="shared" si="116"/>
        <v>14.176577023147182</v>
      </c>
      <c r="DW15" s="632">
        <f t="shared" si="39"/>
        <v>5625.8717304724942</v>
      </c>
      <c r="DX15" s="196">
        <f t="shared" si="40"/>
        <v>5890.1471359510997</v>
      </c>
      <c r="DY15" s="196">
        <f t="shared" si="41"/>
        <v>6441.2849187115207</v>
      </c>
      <c r="DZ15" s="196">
        <f t="shared" si="42"/>
        <v>7594.7829893181388</v>
      </c>
      <c r="EA15" s="196">
        <f t="shared" si="43"/>
        <v>8217.6610141380115</v>
      </c>
      <c r="EB15" s="196">
        <f t="shared" si="44"/>
        <v>8608.1549223170096</v>
      </c>
      <c r="EC15" s="196">
        <f t="shared" si="45"/>
        <v>8949.4078499731913</v>
      </c>
      <c r="ED15" s="196">
        <f t="shared" si="46"/>
        <v>8845.9965443992678</v>
      </c>
      <c r="EE15" s="196">
        <f t="shared" si="47"/>
        <v>9112.3491345914317</v>
      </c>
      <c r="EF15" s="196">
        <f t="shared" si="48"/>
        <v>9521.9043962257583</v>
      </c>
      <c r="EG15" s="196">
        <f t="shared" si="49"/>
        <v>9411.7556590806817</v>
      </c>
      <c r="EH15" s="196">
        <f t="shared" si="50"/>
        <v>10100.005694712821</v>
      </c>
      <c r="EI15" s="196">
        <f t="shared" si="51"/>
        <v>10427.281668336218</v>
      </c>
      <c r="EJ15" s="196">
        <f t="shared" si="52"/>
        <v>10671.265903698224</v>
      </c>
      <c r="EK15" s="367">
        <f t="shared" si="117"/>
        <v>243.98423536200607</v>
      </c>
      <c r="EL15" s="472">
        <f t="shared" si="118"/>
        <v>2.3398642438411881</v>
      </c>
      <c r="EM15" s="367">
        <f t="shared" si="119"/>
        <v>1259.5102446175424</v>
      </c>
      <c r="EN15" s="472">
        <f t="shared" si="120"/>
        <v>13.382309212440482</v>
      </c>
      <c r="EO15" s="478">
        <f t="shared" si="121"/>
        <v>125.9225270148747</v>
      </c>
      <c r="EP15" s="481">
        <f t="shared" si="122"/>
        <v>126.08376887705168</v>
      </c>
      <c r="EQ15" s="510">
        <f t="shared" si="123"/>
        <v>9946.1349725841992</v>
      </c>
      <c r="ER15" s="523">
        <f t="shared" si="124"/>
        <v>10590.874764087743</v>
      </c>
      <c r="ES15" s="510">
        <f t="shared" si="125"/>
        <v>80.391139610481332</v>
      </c>
      <c r="ET15" s="511">
        <f t="shared" si="53"/>
        <v>0.75906043080668906</v>
      </c>
      <c r="EU15" s="510">
        <f t="shared" si="126"/>
        <v>725.13093111402486</v>
      </c>
      <c r="EV15" s="564">
        <f t="shared" si="54"/>
        <v>7.2905800405161978</v>
      </c>
      <c r="EW15" s="99">
        <f t="shared" si="55"/>
        <v>0.60333455663343638</v>
      </c>
      <c r="EX15" s="97">
        <f t="shared" si="56"/>
        <v>0.60560169552482579</v>
      </c>
      <c r="EY15" s="97">
        <f t="shared" si="57"/>
        <v>0.55500022628612633</v>
      </c>
      <c r="EZ15" s="98">
        <f t="shared" si="58"/>
        <v>0.49243053304906609</v>
      </c>
      <c r="FA15" s="98">
        <f t="shared" si="59"/>
        <v>0.47706853862348425</v>
      </c>
      <c r="FB15" s="98">
        <f t="shared" si="60"/>
        <v>0.47839912598969669</v>
      </c>
      <c r="FC15" s="98">
        <f t="shared" si="61"/>
        <v>0.50292068627887732</v>
      </c>
      <c r="FD15" s="98">
        <f t="shared" si="62"/>
        <v>0.5154202678391433</v>
      </c>
      <c r="FE15" s="98">
        <f t="shared" si="63"/>
        <v>0.51071087100664292</v>
      </c>
      <c r="FF15" s="98">
        <f t="shared" si="64"/>
        <v>0.49317407345208208</v>
      </c>
      <c r="FG15" s="98">
        <f t="shared" si="65"/>
        <v>0.49123669923420871</v>
      </c>
      <c r="FH15" s="98">
        <f t="shared" si="66"/>
        <v>0.47697053139925422</v>
      </c>
      <c r="FI15" s="98">
        <f t="shared" si="67"/>
        <v>0.46835982613102928</v>
      </c>
      <c r="FJ15" s="98">
        <f t="shared" si="67"/>
        <v>0.48918314226409421</v>
      </c>
      <c r="FK15" s="99">
        <f t="shared" si="68"/>
        <v>0.39666544336656356</v>
      </c>
      <c r="FL15" s="97">
        <f t="shared" si="69"/>
        <v>0.39439830447517416</v>
      </c>
      <c r="FM15" s="97">
        <f t="shared" si="70"/>
        <v>0.44499977371387361</v>
      </c>
      <c r="FN15" s="98">
        <f t="shared" si="71"/>
        <v>0.50756946695093397</v>
      </c>
      <c r="FO15" s="98">
        <f t="shared" si="72"/>
        <v>0.5229314613765158</v>
      </c>
      <c r="FP15" s="98">
        <f t="shared" si="73"/>
        <v>0.52160087401030331</v>
      </c>
      <c r="FQ15" s="98">
        <f t="shared" si="74"/>
        <v>0.49707931372112274</v>
      </c>
      <c r="FR15" s="98">
        <f t="shared" si="75"/>
        <v>0.4845797321608567</v>
      </c>
      <c r="FS15" s="98">
        <f t="shared" si="76"/>
        <v>0.48928912899335703</v>
      </c>
      <c r="FT15" s="98">
        <f t="shared" si="77"/>
        <v>0.50682592654791792</v>
      </c>
      <c r="FU15" s="98">
        <f t="shared" si="78"/>
        <v>0.50876330076579124</v>
      </c>
      <c r="FV15" s="98">
        <f t="shared" si="79"/>
        <v>0.52302946860074584</v>
      </c>
      <c r="FW15" s="98">
        <f t="shared" si="80"/>
        <v>0.53164017386897067</v>
      </c>
      <c r="FX15" s="98">
        <f t="shared" si="80"/>
        <v>0.51081685773590579</v>
      </c>
    </row>
    <row r="16" spans="1:180" s="2" customFormat="1" ht="15" customHeight="1">
      <c r="A16" s="448" t="s">
        <v>7</v>
      </c>
      <c r="B16" s="690">
        <f>+'[1]FTE Enrollment Data'!AI13</f>
        <v>49702</v>
      </c>
      <c r="C16" s="690">
        <f>+'[1]FTE Enrollment Data'!AS13</f>
        <v>56497.583333333328</v>
      </c>
      <c r="D16" s="690">
        <f>+'[1]FTE Enrollment Data'!AT13</f>
        <v>57737.85</v>
      </c>
      <c r="E16" s="690">
        <f>+'[1]FTE Enrollment Data'!AU13</f>
        <v>58803.066666666666</v>
      </c>
      <c r="F16" s="690">
        <f>+'[1]FTE Enrollment Data'!AV13</f>
        <v>59285.491666666669</v>
      </c>
      <c r="G16" s="690">
        <f>+'[1]FTE Enrollment Data'!AW13</f>
        <v>60315.34166666666</v>
      </c>
      <c r="H16" s="690">
        <f>+'[1]FTE Enrollment Data'!AX13</f>
        <v>60644.891666666663</v>
      </c>
      <c r="I16" s="690">
        <f>+'[1]FTE Enrollment Data'!AY13</f>
        <v>60249.441666666666</v>
      </c>
      <c r="J16" s="690">
        <f>+'[1]FTE Enrollment Data'!AZ13</f>
        <v>60362.591666666674</v>
      </c>
      <c r="K16" s="690">
        <f>+'[1]FTE Enrollment Data'!BA13</f>
        <v>59980.291666666664</v>
      </c>
      <c r="L16" s="690">
        <f>+'[1]FTE Enrollment Data'!BB13</f>
        <v>61954.14166666667</v>
      </c>
      <c r="M16" s="690">
        <f>+'[1]FTE Enrollment Data'!BC13</f>
        <v>64934.89166666667</v>
      </c>
      <c r="N16" s="690">
        <f>+'[1]FTE Enrollment Data'!BD13</f>
        <v>67735.275000000009</v>
      </c>
      <c r="O16" s="690">
        <f>+'[1]FTE Enrollment Data'!BE13</f>
        <v>67881.925000000003</v>
      </c>
      <c r="P16" s="690">
        <f>+'[1]FTE Enrollment Data'!BF13</f>
        <v>68469.350000000006</v>
      </c>
      <c r="Q16" s="377">
        <f t="shared" si="81"/>
        <v>587.42500000000291</v>
      </c>
      <c r="R16" s="462">
        <f t="shared" si="82"/>
        <v>0.86536290772544078</v>
      </c>
      <c r="S16" s="377">
        <f t="shared" si="83"/>
        <v>3534.4583333333358</v>
      </c>
      <c r="T16" s="469">
        <f t="shared" si="84"/>
        <v>5.4430803572860906</v>
      </c>
      <c r="U16" s="110">
        <f>+Total!B14</f>
        <v>613564640</v>
      </c>
      <c r="V16" s="109">
        <f>+Total!C14</f>
        <v>622887325</v>
      </c>
      <c r="W16" s="109">
        <f>+Total!D14</f>
        <v>697686592</v>
      </c>
      <c r="X16" s="109">
        <f>+Total!E14</f>
        <v>712547639</v>
      </c>
      <c r="Y16" s="109">
        <f>+Total!F14</f>
        <v>739860412</v>
      </c>
      <c r="Z16" s="109">
        <f>+Total!G14</f>
        <v>761121177</v>
      </c>
      <c r="AA16" s="109">
        <f>+Total!H14</f>
        <v>829961413</v>
      </c>
      <c r="AB16" s="109">
        <f>+Total!I14</f>
        <v>882355682</v>
      </c>
      <c r="AC16" s="109">
        <f>+Total!J14</f>
        <v>888326952.48000002</v>
      </c>
      <c r="AD16" s="109">
        <f>Total!K14</f>
        <v>888790544</v>
      </c>
      <c r="AE16" s="109">
        <f>Total!L14</f>
        <v>855070345</v>
      </c>
      <c r="AF16" s="109">
        <f>Total!M14</f>
        <v>958456946</v>
      </c>
      <c r="AG16" s="109">
        <f>Total!N14</f>
        <v>1013005072</v>
      </c>
      <c r="AH16" s="109">
        <f>Total!O14</f>
        <v>1069557715</v>
      </c>
      <c r="AI16" s="416">
        <f t="shared" si="85"/>
        <v>56552643</v>
      </c>
      <c r="AJ16" s="374">
        <f t="shared" si="86"/>
        <v>5.5826613867141628</v>
      </c>
      <c r="AK16" s="416">
        <f t="shared" si="87"/>
        <v>214487370</v>
      </c>
      <c r="AL16" s="497">
        <f t="shared" si="88"/>
        <v>25.084178308160133</v>
      </c>
      <c r="AM16" s="109">
        <f t="shared" si="9"/>
        <v>10860.015664386825</v>
      </c>
      <c r="AN16" s="109">
        <f t="shared" si="10"/>
        <v>10788.197430281869</v>
      </c>
      <c r="AO16" s="109">
        <f t="shared" si="11"/>
        <v>11864.799432229158</v>
      </c>
      <c r="AP16" s="109">
        <f t="shared" si="12"/>
        <v>12018.920969843803</v>
      </c>
      <c r="AQ16" s="109">
        <f t="shared" si="13"/>
        <v>12266.537692662772</v>
      </c>
      <c r="AR16" s="109">
        <f t="shared" si="14"/>
        <v>12550.458185060106</v>
      </c>
      <c r="AS16" s="109">
        <f t="shared" si="15"/>
        <v>13775.420817869266</v>
      </c>
      <c r="AT16" s="109">
        <f t="shared" si="16"/>
        <v>14617.591088078694</v>
      </c>
      <c r="AU16" s="109">
        <f t="shared" si="17"/>
        <v>14810.313984746379</v>
      </c>
      <c r="AV16" s="109">
        <f t="shared" si="18"/>
        <v>14345.942338802477</v>
      </c>
      <c r="AW16" s="109">
        <f t="shared" si="19"/>
        <v>13168.118449929396</v>
      </c>
      <c r="AX16" s="109">
        <f t="shared" si="20"/>
        <v>14150.041407523626</v>
      </c>
      <c r="AY16" s="109">
        <f t="shared" si="20"/>
        <v>14923.045744504152</v>
      </c>
      <c r="AZ16" s="109">
        <f t="shared" si="20"/>
        <v>15620.970770132912</v>
      </c>
      <c r="BA16" s="367">
        <f t="shared" si="89"/>
        <v>697.92502562875961</v>
      </c>
      <c r="BB16" s="472">
        <f t="shared" si="90"/>
        <v>4.6768269532765512</v>
      </c>
      <c r="BC16" s="367">
        <f t="shared" si="91"/>
        <v>2452.8523202035158</v>
      </c>
      <c r="BD16" s="472">
        <f t="shared" si="92"/>
        <v>18.62720425496072</v>
      </c>
      <c r="BE16" s="478">
        <f t="shared" si="93"/>
        <v>94.265262936040614</v>
      </c>
      <c r="BF16" s="481">
        <f t="shared" si="94"/>
        <v>105.69142031183245</v>
      </c>
      <c r="BG16" s="522">
        <f t="shared" si="95"/>
        <v>13915.775991444196</v>
      </c>
      <c r="BH16" s="523">
        <f t="shared" si="96"/>
        <v>15157.172655911791</v>
      </c>
      <c r="BI16" s="510">
        <f t="shared" si="97"/>
        <v>463.79811422112107</v>
      </c>
      <c r="BJ16" s="511">
        <f t="shared" si="21"/>
        <v>3.0599249922789835</v>
      </c>
      <c r="BK16" s="510">
        <f t="shared" si="98"/>
        <v>1705.1947786887158</v>
      </c>
      <c r="BL16" s="513">
        <f t="shared" si="22"/>
        <v>12.253680856440322</v>
      </c>
      <c r="BM16" s="111">
        <f>+'State General Purpose'!R14+'State Ed Special Purpose'!B14</f>
        <v>402033779</v>
      </c>
      <c r="BN16" s="112">
        <f>+'State General Purpose'!S14+'State Ed Special Purpose'!C14</f>
        <v>377822478</v>
      </c>
      <c r="BO16" s="112">
        <f>+'State General Purpose'!T14+'State Ed Special Purpose'!D14</f>
        <v>382892942</v>
      </c>
      <c r="BP16" s="112">
        <f>+'State General Purpose'!U14+'State Ed Special Purpose'!E14</f>
        <v>387396279</v>
      </c>
      <c r="BQ16" s="112">
        <f>+'State General Purpose'!V14+'State Ed Special Purpose'!F14</f>
        <v>391322671</v>
      </c>
      <c r="BR16" s="112">
        <f>+'State General Purpose'!W14+'State Ed Special Purpose'!G14</f>
        <v>394150064</v>
      </c>
      <c r="BS16" s="112">
        <f>+'State General Purpose'!X14+'State Ed Special Purpose'!H14</f>
        <v>439402923</v>
      </c>
      <c r="BT16" s="112">
        <f>+'State General Purpose'!Y14+'State Ed Special Purpose'!I14</f>
        <v>492286192</v>
      </c>
      <c r="BU16" s="112">
        <f>+'State General Purpose'!Z14+'State Ed Special Purpose'!J14</f>
        <v>486403371.48000002</v>
      </c>
      <c r="BV16" s="112">
        <f>+'State General Purpose'!AA14+'State Ed Special Purpose'!K14</f>
        <v>473641240</v>
      </c>
      <c r="BW16" s="112">
        <f>+'State General Purpose'!AB14+'State Ed Special Purpose'!L14</f>
        <v>395536384</v>
      </c>
      <c r="BX16" s="112">
        <f>+'State General Purpose'!AC14+'State Ed Special Purpose'!M14</f>
        <v>436821044</v>
      </c>
      <c r="BY16" s="112">
        <f>+'State General Purpose'!AD14+'State Ed Special Purpose'!N14</f>
        <v>437318614</v>
      </c>
      <c r="BZ16" s="112">
        <f>+'State General Purpose'!AE14+'State Ed Special Purpose'!O14</f>
        <v>461937491</v>
      </c>
      <c r="CA16" s="416">
        <f t="shared" si="99"/>
        <v>24618877</v>
      </c>
      <c r="CB16" s="374">
        <f t="shared" si="100"/>
        <v>5.6295058595424896</v>
      </c>
      <c r="CC16" s="367">
        <f t="shared" si="101"/>
        <v>66401107</v>
      </c>
      <c r="CD16" s="374">
        <f t="shared" si="102"/>
        <v>16.787610365573855</v>
      </c>
      <c r="CE16" s="551">
        <f t="shared" si="23"/>
        <v>7115.9464755867148</v>
      </c>
      <c r="CF16" s="112">
        <f t="shared" si="24"/>
        <v>6543.7573099795027</v>
      </c>
      <c r="CG16" s="112">
        <f t="shared" si="25"/>
        <v>6511.4451287121083</v>
      </c>
      <c r="CH16" s="112">
        <f t="shared" si="26"/>
        <v>6534.4196043467073</v>
      </c>
      <c r="CI16" s="112">
        <f t="shared" si="27"/>
        <v>6487.9458556771287</v>
      </c>
      <c r="CJ16" s="112">
        <f t="shared" si="28"/>
        <v>6499.311865646283</v>
      </c>
      <c r="CK16" s="112">
        <f t="shared" si="29"/>
        <v>7293.0621570075409</v>
      </c>
      <c r="CL16" s="112">
        <f t="shared" si="30"/>
        <v>8155.4846869149496</v>
      </c>
      <c r="CM16" s="112">
        <f t="shared" si="31"/>
        <v>8109.3865662262679</v>
      </c>
      <c r="CN16" s="112">
        <f t="shared" si="32"/>
        <v>7645.0294888813587</v>
      </c>
      <c r="CO16" s="112">
        <f t="shared" si="33"/>
        <v>6091.2765671563066</v>
      </c>
      <c r="CP16" s="112">
        <f t="shared" si="34"/>
        <v>6448.9447189813573</v>
      </c>
      <c r="CQ16" s="112">
        <f t="shared" si="35"/>
        <v>6442.3425528960761</v>
      </c>
      <c r="CR16" s="112">
        <f t="shared" si="36"/>
        <v>6746.6317556687763</v>
      </c>
      <c r="CS16" s="367">
        <f t="shared" si="103"/>
        <v>304.28920277270026</v>
      </c>
      <c r="CT16" s="472">
        <f t="shared" si="104"/>
        <v>4.7232695292787685</v>
      </c>
      <c r="CU16" s="367">
        <f t="shared" si="105"/>
        <v>655.35518851246979</v>
      </c>
      <c r="CV16" s="472">
        <f t="shared" si="106"/>
        <v>10.758913690540574</v>
      </c>
      <c r="CW16" s="478">
        <f t="shared" si="107"/>
        <v>93.784474696641638</v>
      </c>
      <c r="CX16" s="481">
        <f t="shared" si="108"/>
        <v>106.81541988149723</v>
      </c>
      <c r="CY16" s="510">
        <f t="shared" si="109"/>
        <v>6437.1261948159981</v>
      </c>
      <c r="CZ16" s="523">
        <f t="shared" si="110"/>
        <v>6543.4161400151825</v>
      </c>
      <c r="DA16" s="510">
        <f t="shared" si="111"/>
        <v>203.21561565359389</v>
      </c>
      <c r="DB16" s="511">
        <f t="shared" si="37"/>
        <v>3.1056501879937346</v>
      </c>
      <c r="DC16" s="510">
        <f t="shared" si="112"/>
        <v>309.50556085277822</v>
      </c>
      <c r="DD16" s="564">
        <f t="shared" si="38"/>
        <v>4.8081325654611513</v>
      </c>
      <c r="DE16" s="583">
        <f>+'Tuition Revenues'!B14</f>
        <v>211530861</v>
      </c>
      <c r="DF16" s="112">
        <f>+'Tuition Revenues'!C14</f>
        <v>245064847</v>
      </c>
      <c r="DG16" s="112">
        <f>+'Tuition Revenues'!D14</f>
        <v>314793650</v>
      </c>
      <c r="DH16" s="112">
        <f>+'Tuition Revenues'!E14</f>
        <v>325151360</v>
      </c>
      <c r="DI16" s="112">
        <f>+'Tuition Revenues'!F14</f>
        <v>348537741</v>
      </c>
      <c r="DJ16" s="112">
        <f>+'Tuition Revenues'!G14</f>
        <v>366971113</v>
      </c>
      <c r="DK16" s="112">
        <f>+'Tuition Revenues'!H14</f>
        <v>390558490</v>
      </c>
      <c r="DL16" s="112">
        <f>+'Tuition Revenues'!I14</f>
        <v>390069490</v>
      </c>
      <c r="DM16" s="112">
        <f>+'Tuition Revenues'!J14</f>
        <v>401923581</v>
      </c>
      <c r="DN16" s="112">
        <f>+'Tuition Revenues'!K14</f>
        <v>415149304</v>
      </c>
      <c r="DO16" s="112">
        <f>+'Tuition Revenues'!L14</f>
        <v>459533961</v>
      </c>
      <c r="DP16" s="112">
        <f>+'Tuition Revenues'!M14</f>
        <v>521635902</v>
      </c>
      <c r="DQ16" s="112">
        <f>+'Tuition Revenues'!N14</f>
        <v>575686458</v>
      </c>
      <c r="DR16" s="112">
        <f>+'Tuition Revenues'!O14</f>
        <v>607620224</v>
      </c>
      <c r="DS16" s="367">
        <f t="shared" si="113"/>
        <v>31933766</v>
      </c>
      <c r="DT16" s="374">
        <f t="shared" si="114"/>
        <v>5.5470761134353452</v>
      </c>
      <c r="DU16" s="367">
        <f t="shared" si="115"/>
        <v>148086263</v>
      </c>
      <c r="DV16" s="374">
        <f t="shared" si="116"/>
        <v>32.225314246143391</v>
      </c>
      <c r="DW16" s="583">
        <f t="shared" si="39"/>
        <v>3744.0691888001111</v>
      </c>
      <c r="DX16" s="112">
        <f t="shared" si="40"/>
        <v>4244.4401203023672</v>
      </c>
      <c r="DY16" s="112">
        <f t="shared" si="41"/>
        <v>5353.3543035170505</v>
      </c>
      <c r="DZ16" s="112">
        <f t="shared" si="42"/>
        <v>5484.5013654970953</v>
      </c>
      <c r="EA16" s="112">
        <f t="shared" si="43"/>
        <v>5778.5918369856436</v>
      </c>
      <c r="EB16" s="112">
        <f t="shared" si="44"/>
        <v>6051.1463194138232</v>
      </c>
      <c r="EC16" s="112">
        <f t="shared" si="45"/>
        <v>6482.3586608617261</v>
      </c>
      <c r="ED16" s="112">
        <f t="shared" si="46"/>
        <v>6462.1064011637445</v>
      </c>
      <c r="EE16" s="112">
        <f t="shared" si="47"/>
        <v>6700.9274185201111</v>
      </c>
      <c r="EF16" s="112">
        <f t="shared" si="48"/>
        <v>6700.9128499211174</v>
      </c>
      <c r="EG16" s="112">
        <f t="shared" si="49"/>
        <v>7076.8418827730902</v>
      </c>
      <c r="EH16" s="112">
        <f t="shared" si="50"/>
        <v>7701.0966885422686</v>
      </c>
      <c r="EI16" s="112">
        <f t="shared" si="51"/>
        <v>8480.7031916080741</v>
      </c>
      <c r="EJ16" s="112">
        <f t="shared" si="52"/>
        <v>8874.3390144641362</v>
      </c>
      <c r="EK16" s="367">
        <f t="shared" si="117"/>
        <v>393.63582285606208</v>
      </c>
      <c r="EL16" s="472">
        <f t="shared" si="118"/>
        <v>4.641546979802067</v>
      </c>
      <c r="EM16" s="367">
        <f t="shared" si="119"/>
        <v>1797.497131691046</v>
      </c>
      <c r="EN16" s="472">
        <f t="shared" si="120"/>
        <v>25.399707404324388</v>
      </c>
      <c r="EO16" s="478">
        <f t="shared" si="121"/>
        <v>94.683058660124104</v>
      </c>
      <c r="EP16" s="481">
        <f t="shared" si="122"/>
        <v>104.85261255166833</v>
      </c>
      <c r="EQ16" s="510">
        <f t="shared" si="123"/>
        <v>7478.6497966281986</v>
      </c>
      <c r="ER16" s="523">
        <f t="shared" si="124"/>
        <v>8613.7565158966045</v>
      </c>
      <c r="ES16" s="510">
        <f t="shared" si="125"/>
        <v>260.58249856753173</v>
      </c>
      <c r="ET16" s="511">
        <f t="shared" si="53"/>
        <v>3.0251899747413251</v>
      </c>
      <c r="EU16" s="510">
        <f t="shared" si="126"/>
        <v>1395.6892178359376</v>
      </c>
      <c r="EV16" s="564">
        <f t="shared" si="54"/>
        <v>18.662315468564845</v>
      </c>
      <c r="EW16" s="103">
        <f t="shared" si="55"/>
        <v>0.65524274508387581</v>
      </c>
      <c r="EX16" s="104">
        <f t="shared" si="56"/>
        <v>0.60656632883001749</v>
      </c>
      <c r="EY16" s="104">
        <f t="shared" si="57"/>
        <v>0.54880364104804236</v>
      </c>
      <c r="EZ16" s="105">
        <f t="shared" si="58"/>
        <v>0.54367772454299013</v>
      </c>
      <c r="FA16" s="105">
        <f t="shared" si="59"/>
        <v>0.52891419064059886</v>
      </c>
      <c r="FB16" s="105">
        <f t="shared" si="60"/>
        <v>0.51785454919749263</v>
      </c>
      <c r="FC16" s="105">
        <f t="shared" si="61"/>
        <v>0.52942572524151799</v>
      </c>
      <c r="FD16" s="105">
        <f t="shared" si="62"/>
        <v>0.55792261787690289</v>
      </c>
      <c r="FE16" s="105">
        <f t="shared" si="63"/>
        <v>0.54754994219422948</v>
      </c>
      <c r="FF16" s="105">
        <f t="shared" si="64"/>
        <v>0.53290535458262034</v>
      </c>
      <c r="FG16" s="105">
        <f t="shared" si="65"/>
        <v>0.46257759529714482</v>
      </c>
      <c r="FH16" s="105">
        <f t="shared" si="66"/>
        <v>0.45575447684219716</v>
      </c>
      <c r="FI16" s="105">
        <f t="shared" si="67"/>
        <v>0.43170426890024494</v>
      </c>
      <c r="FJ16" s="105">
        <f t="shared" si="67"/>
        <v>0.4318958056414936</v>
      </c>
      <c r="FK16" s="103">
        <f t="shared" si="68"/>
        <v>0.34475725491612425</v>
      </c>
      <c r="FL16" s="104">
        <f t="shared" si="69"/>
        <v>0.39343367116998246</v>
      </c>
      <c r="FM16" s="104">
        <f t="shared" si="70"/>
        <v>0.45119635895195759</v>
      </c>
      <c r="FN16" s="105">
        <f t="shared" si="71"/>
        <v>0.45632227545700982</v>
      </c>
      <c r="FO16" s="105">
        <f t="shared" si="72"/>
        <v>0.47108580935940114</v>
      </c>
      <c r="FP16" s="105">
        <f t="shared" si="73"/>
        <v>0.48214545080250737</v>
      </c>
      <c r="FQ16" s="105">
        <f t="shared" si="74"/>
        <v>0.47057427475848207</v>
      </c>
      <c r="FR16" s="105">
        <f t="shared" si="75"/>
        <v>0.44207738212309716</v>
      </c>
      <c r="FS16" s="105">
        <f t="shared" si="76"/>
        <v>0.45245005780577058</v>
      </c>
      <c r="FT16" s="105">
        <f t="shared" si="77"/>
        <v>0.46709464541737966</v>
      </c>
      <c r="FU16" s="105">
        <f t="shared" si="78"/>
        <v>0.53742240470285518</v>
      </c>
      <c r="FV16" s="105">
        <f t="shared" si="79"/>
        <v>0.54424552315780284</v>
      </c>
      <c r="FW16" s="105">
        <f t="shared" si="80"/>
        <v>0.56829573109975506</v>
      </c>
      <c r="FX16" s="105">
        <f t="shared" si="80"/>
        <v>0.56810419435850645</v>
      </c>
    </row>
    <row r="17" spans="1:180" s="1" customFormat="1" ht="15" customHeight="1">
      <c r="A17" s="448" t="s">
        <v>8</v>
      </c>
      <c r="B17" s="690">
        <f>+'[1]FTE Enrollment Data'!AI14</f>
        <v>118270</v>
      </c>
      <c r="C17" s="690">
        <f>+'[1]FTE Enrollment Data'!AS14</f>
        <v>140402.92499999999</v>
      </c>
      <c r="D17" s="690">
        <f>+'[1]FTE Enrollment Data'!AT14</f>
        <v>145747.02499999999</v>
      </c>
      <c r="E17" s="690">
        <f>+'[1]FTE Enrollment Data'!AU14</f>
        <v>152893.44999999998</v>
      </c>
      <c r="F17" s="690">
        <f>+'[1]FTE Enrollment Data'!AV14</f>
        <v>158255.11666666664</v>
      </c>
      <c r="G17" s="690">
        <f>+'[1]FTE Enrollment Data'!AW14</f>
        <v>165066.25000000003</v>
      </c>
      <c r="H17" s="690">
        <f>+'[1]FTE Enrollment Data'!AX14</f>
        <v>172166.41666666666</v>
      </c>
      <c r="I17" s="690">
        <f>+'[1]FTE Enrollment Data'!AY14</f>
        <v>177057.25</v>
      </c>
      <c r="J17" s="690">
        <f>+'[1]FTE Enrollment Data'!AZ14</f>
        <v>182520.82500000001</v>
      </c>
      <c r="K17" s="690">
        <f>+'[1]FTE Enrollment Data'!BA14</f>
        <v>187703.58333333331</v>
      </c>
      <c r="L17" s="690">
        <f>+'[1]FTE Enrollment Data'!BB14</f>
        <v>193719.35833333334</v>
      </c>
      <c r="M17" s="690">
        <f>+'[1]FTE Enrollment Data'!BC14</f>
        <v>197882.48333333331</v>
      </c>
      <c r="N17" s="690">
        <f>+'[1]FTE Enrollment Data'!BD14</f>
        <v>198718.67500000002</v>
      </c>
      <c r="O17" s="690">
        <f>+'[1]FTE Enrollment Data'!BE14</f>
        <v>196043.05000000002</v>
      </c>
      <c r="P17" s="690">
        <f>+'[1]FTE Enrollment Data'!BF14</f>
        <v>196767.62500000003</v>
      </c>
      <c r="Q17" s="377">
        <f t="shared" si="81"/>
        <v>724.57500000001164</v>
      </c>
      <c r="R17" s="462">
        <f t="shared" si="82"/>
        <v>0.36959994246162337</v>
      </c>
      <c r="S17" s="377">
        <f t="shared" si="83"/>
        <v>-1114.858333333279</v>
      </c>
      <c r="T17" s="469">
        <f t="shared" si="84"/>
        <v>-0.56339414917049457</v>
      </c>
      <c r="U17" s="194">
        <f>+Total!B15</f>
        <v>1599950090</v>
      </c>
      <c r="V17" s="113">
        <f>+Total!C15</f>
        <v>1649794147</v>
      </c>
      <c r="W17" s="113">
        <f>+Total!D15</f>
        <v>1793207935</v>
      </c>
      <c r="X17" s="113">
        <f>+Total!E15</f>
        <v>1951678238</v>
      </c>
      <c r="Y17" s="113">
        <f>+Total!F15</f>
        <v>2133417639</v>
      </c>
      <c r="Z17" s="113">
        <f>+Total!G15</f>
        <v>2336410356</v>
      </c>
      <c r="AA17" s="113">
        <f>+Total!H15</f>
        <v>2648529622</v>
      </c>
      <c r="AB17" s="113">
        <f>+Total!I15</f>
        <v>2915062263</v>
      </c>
      <c r="AC17" s="113">
        <f>+Total!J15</f>
        <v>3114545450</v>
      </c>
      <c r="AD17" s="113">
        <f>Total!K15</f>
        <v>2919015898.6400003</v>
      </c>
      <c r="AE17" s="113">
        <f>Total!L15</f>
        <v>2757048110.7399998</v>
      </c>
      <c r="AF17" s="113">
        <f>Total!M15</f>
        <v>3131319457.96</v>
      </c>
      <c r="AG17" s="113">
        <f>Total!N15</f>
        <v>3221786160.8299999</v>
      </c>
      <c r="AH17" s="113">
        <f>Total!O15</f>
        <v>3266552419</v>
      </c>
      <c r="AI17" s="416">
        <f t="shared" si="85"/>
        <v>44766258.170000076</v>
      </c>
      <c r="AJ17" s="374">
        <f t="shared" si="86"/>
        <v>1.3894857056083245</v>
      </c>
      <c r="AK17" s="416">
        <f t="shared" si="87"/>
        <v>509504308.26000023</v>
      </c>
      <c r="AL17" s="497">
        <f t="shared" si="88"/>
        <v>18.480065918155045</v>
      </c>
      <c r="AM17" s="113">
        <f t="shared" si="9"/>
        <v>11395.418507128681</v>
      </c>
      <c r="AN17" s="113">
        <f t="shared" si="10"/>
        <v>11319.573397810351</v>
      </c>
      <c r="AO17" s="113">
        <f t="shared" si="11"/>
        <v>11728.481076200453</v>
      </c>
      <c r="AP17" s="113">
        <f t="shared" si="12"/>
        <v>12332.481117250871</v>
      </c>
      <c r="AQ17" s="113">
        <f t="shared" si="13"/>
        <v>12924.614444200432</v>
      </c>
      <c r="AR17" s="113">
        <f t="shared" si="14"/>
        <v>13570.651008689752</v>
      </c>
      <c r="AS17" s="113">
        <f t="shared" si="15"/>
        <v>14958.605885949319</v>
      </c>
      <c r="AT17" s="113">
        <f t="shared" si="16"/>
        <v>15971.121448744272</v>
      </c>
      <c r="AU17" s="113">
        <f t="shared" si="17"/>
        <v>16592.892872316861</v>
      </c>
      <c r="AV17" s="113">
        <f t="shared" si="18"/>
        <v>15068.271564358804</v>
      </c>
      <c r="AW17" s="113">
        <f t="shared" si="19"/>
        <v>13932.754755739286</v>
      </c>
      <c r="AX17" s="113">
        <f t="shared" si="20"/>
        <v>15757.550003591759</v>
      </c>
      <c r="AY17" s="113">
        <f t="shared" si="20"/>
        <v>16434.07486687235</v>
      </c>
      <c r="AZ17" s="113">
        <f t="shared" si="20"/>
        <v>16601.06645592739</v>
      </c>
      <c r="BA17" s="367">
        <f t="shared" si="89"/>
        <v>166.99158905504009</v>
      </c>
      <c r="BB17" s="472">
        <f t="shared" si="90"/>
        <v>1.0161301467091413</v>
      </c>
      <c r="BC17" s="367">
        <f t="shared" si="91"/>
        <v>2668.3117001881037</v>
      </c>
      <c r="BD17" s="472">
        <f t="shared" si="92"/>
        <v>19.15135769607193</v>
      </c>
      <c r="BE17" s="478">
        <f t="shared" si="93"/>
        <v>99.738986664429348</v>
      </c>
      <c r="BF17" s="481">
        <f t="shared" si="94"/>
        <v>112.32274346053049</v>
      </c>
      <c r="BG17" s="522">
        <f t="shared" si="95"/>
        <v>14723.826707803973</v>
      </c>
      <c r="BH17" s="523">
        <f t="shared" si="96"/>
        <v>16691.908237907865</v>
      </c>
      <c r="BI17" s="510">
        <f t="shared" si="97"/>
        <v>-90.841781980474479</v>
      </c>
      <c r="BJ17" s="511">
        <f t="shared" si="21"/>
        <v>-0.54422646401907393</v>
      </c>
      <c r="BK17" s="510">
        <f t="shared" si="98"/>
        <v>1877.2397481234166</v>
      </c>
      <c r="BL17" s="513">
        <f t="shared" si="22"/>
        <v>12.749672930668462</v>
      </c>
      <c r="BM17" s="195">
        <f>+'State General Purpose'!R15+'State Ed Special Purpose'!B15</f>
        <v>1272914655</v>
      </c>
      <c r="BN17" s="196">
        <f>+'State General Purpose'!S15+'State Ed Special Purpose'!C15</f>
        <v>1264808416</v>
      </c>
      <c r="BO17" s="196">
        <f>+'State General Purpose'!T15+'State Ed Special Purpose'!D15</f>
        <v>1210015737</v>
      </c>
      <c r="BP17" s="196">
        <f>+'State General Purpose'!U15+'State Ed Special Purpose'!E15</f>
        <v>1311597810</v>
      </c>
      <c r="BQ17" s="196">
        <f>+'State General Purpose'!V15+'State Ed Special Purpose'!F15</f>
        <v>1427820250</v>
      </c>
      <c r="BR17" s="196">
        <f>+'State General Purpose'!W15+'State Ed Special Purpose'!G15</f>
        <v>1588229359</v>
      </c>
      <c r="BS17" s="196">
        <f>+'State General Purpose'!X15+'State Ed Special Purpose'!H15</f>
        <v>1811434623</v>
      </c>
      <c r="BT17" s="196">
        <f>+'State General Purpose'!Y15+'State Ed Special Purpose'!I15</f>
        <v>2018310138</v>
      </c>
      <c r="BU17" s="196">
        <f>+'State General Purpose'!Z15+'State Ed Special Purpose'!J15</f>
        <v>2174652030</v>
      </c>
      <c r="BV17" s="196">
        <f>+'State General Purpose'!AA15+'State Ed Special Purpose'!K15</f>
        <v>1946358395.0400002</v>
      </c>
      <c r="BW17" s="196">
        <f>+'State General Purpose'!AB15+'State Ed Special Purpose'!L15</f>
        <v>1830816907.4299996</v>
      </c>
      <c r="BX17" s="196">
        <f>+'State General Purpose'!AC15+'State Ed Special Purpose'!M15</f>
        <v>1955469265.9599998</v>
      </c>
      <c r="BY17" s="196">
        <f>+'State General Purpose'!AD15+'State Ed Special Purpose'!N15</f>
        <v>2017989720</v>
      </c>
      <c r="BZ17" s="196">
        <f>+'State General Purpose'!AE15+'State Ed Special Purpose'!O15</f>
        <v>1977406224</v>
      </c>
      <c r="CA17" s="416">
        <f t="shared" si="99"/>
        <v>-40583496</v>
      </c>
      <c r="CB17" s="374">
        <f t="shared" si="100"/>
        <v>-2.0110853686608472</v>
      </c>
      <c r="CC17" s="367">
        <f t="shared" si="101"/>
        <v>146589316.57000041</v>
      </c>
      <c r="CD17" s="374">
        <f t="shared" si="102"/>
        <v>8.0067709651957752</v>
      </c>
      <c r="CE17" s="550">
        <f t="shared" si="23"/>
        <v>9066.1548183558152</v>
      </c>
      <c r="CF17" s="196">
        <f t="shared" si="24"/>
        <v>8678.107947657938</v>
      </c>
      <c r="CG17" s="196">
        <f t="shared" si="25"/>
        <v>7914.111016528178</v>
      </c>
      <c r="CH17" s="196">
        <f t="shared" si="26"/>
        <v>8287.8698498110716</v>
      </c>
      <c r="CI17" s="112">
        <f t="shared" si="27"/>
        <v>8649.982961386715</v>
      </c>
      <c r="CJ17" s="112">
        <f t="shared" si="28"/>
        <v>9224.9661098249417</v>
      </c>
      <c r="CK17" s="112">
        <f t="shared" si="29"/>
        <v>10230.784805479583</v>
      </c>
      <c r="CL17" s="112">
        <f t="shared" si="30"/>
        <v>11057.971812257587</v>
      </c>
      <c r="CM17" s="112">
        <f t="shared" si="31"/>
        <v>11585.564811185011</v>
      </c>
      <c r="CN17" s="112">
        <f t="shared" si="32"/>
        <v>10047.309736030082</v>
      </c>
      <c r="CO17" s="112">
        <f t="shared" si="33"/>
        <v>9252.0412953681498</v>
      </c>
      <c r="CP17" s="112">
        <f t="shared" si="34"/>
        <v>9840.3900185022849</v>
      </c>
      <c r="CQ17" s="112">
        <f t="shared" si="35"/>
        <v>10293.605001554504</v>
      </c>
      <c r="CR17" s="112">
        <f t="shared" si="36"/>
        <v>10049.449059518809</v>
      </c>
      <c r="CS17" s="367">
        <f t="shared" si="103"/>
        <v>-244.15594203569526</v>
      </c>
      <c r="CT17" s="472">
        <f t="shared" si="104"/>
        <v>-2.3719187009684526</v>
      </c>
      <c r="CU17" s="367">
        <f t="shared" si="105"/>
        <v>797.4077641506592</v>
      </c>
      <c r="CV17" s="472">
        <f t="shared" si="106"/>
        <v>8.6187224926229593</v>
      </c>
      <c r="CW17" s="478">
        <f t="shared" si="107"/>
        <v>142.4492589018692</v>
      </c>
      <c r="CX17" s="481">
        <f t="shared" si="108"/>
        <v>159.10696770551871</v>
      </c>
      <c r="CY17" s="510">
        <f t="shared" si="109"/>
        <v>9777.3523696261</v>
      </c>
      <c r="CZ17" s="523">
        <f t="shared" si="110"/>
        <v>10455.100850828552</v>
      </c>
      <c r="DA17" s="510">
        <f t="shared" si="111"/>
        <v>-405.6517913097432</v>
      </c>
      <c r="DB17" s="511">
        <f t="shared" si="37"/>
        <v>-3.8799414476962779</v>
      </c>
      <c r="DC17" s="510">
        <f t="shared" si="112"/>
        <v>272.09668989270904</v>
      </c>
      <c r="DD17" s="564">
        <f t="shared" si="38"/>
        <v>2.7829281343893553</v>
      </c>
      <c r="DE17" s="632">
        <f>+'Tuition Revenues'!B15</f>
        <v>327035435</v>
      </c>
      <c r="DF17" s="196">
        <f>+'Tuition Revenues'!C15</f>
        <v>384985731</v>
      </c>
      <c r="DG17" s="196">
        <f>+'Tuition Revenues'!D15</f>
        <v>583192198</v>
      </c>
      <c r="DH17" s="196">
        <f>+'Tuition Revenues'!E15</f>
        <v>640080428</v>
      </c>
      <c r="DI17" s="196">
        <f>+'Tuition Revenues'!F15</f>
        <v>705597389</v>
      </c>
      <c r="DJ17" s="196">
        <f>+'Tuition Revenues'!G15</f>
        <v>748180997</v>
      </c>
      <c r="DK17" s="196">
        <f>+'Tuition Revenues'!H15</f>
        <v>837094999</v>
      </c>
      <c r="DL17" s="196">
        <f>+'Tuition Revenues'!I15</f>
        <v>896752125</v>
      </c>
      <c r="DM17" s="196">
        <f>+'Tuition Revenues'!J15</f>
        <v>939893420</v>
      </c>
      <c r="DN17" s="196">
        <f>+'Tuition Revenues'!K15</f>
        <v>972657503.5999999</v>
      </c>
      <c r="DO17" s="196">
        <f>+'Tuition Revenues'!L15</f>
        <v>926231203.31000006</v>
      </c>
      <c r="DP17" s="196">
        <f>+'Tuition Revenues'!M15</f>
        <v>1175850192</v>
      </c>
      <c r="DQ17" s="196">
        <f>+'Tuition Revenues'!N15</f>
        <v>1203796440.8299999</v>
      </c>
      <c r="DR17" s="196">
        <f>+'Tuition Revenues'!O15</f>
        <v>1289146195</v>
      </c>
      <c r="DS17" s="367">
        <f t="shared" si="113"/>
        <v>85349754.170000076</v>
      </c>
      <c r="DT17" s="374">
        <f t="shared" si="114"/>
        <v>7.0900487221205495</v>
      </c>
      <c r="DU17" s="367">
        <f t="shared" si="115"/>
        <v>362914991.68999994</v>
      </c>
      <c r="DV17" s="374">
        <f t="shared" si="116"/>
        <v>39.181900846471052</v>
      </c>
      <c r="DW17" s="632">
        <f t="shared" si="39"/>
        <v>2329.2636887728659</v>
      </c>
      <c r="DX17" s="196">
        <f t="shared" si="40"/>
        <v>2641.4654501524133</v>
      </c>
      <c r="DY17" s="196">
        <f t="shared" si="41"/>
        <v>3814.3700596722756</v>
      </c>
      <c r="DZ17" s="196">
        <f t="shared" si="42"/>
        <v>4044.6112674398</v>
      </c>
      <c r="EA17" s="196">
        <f t="shared" si="43"/>
        <v>4274.6314828137183</v>
      </c>
      <c r="EB17" s="196">
        <f t="shared" si="44"/>
        <v>4345.6848988648098</v>
      </c>
      <c r="EC17" s="196">
        <f t="shared" si="45"/>
        <v>4727.8210804697346</v>
      </c>
      <c r="ED17" s="196">
        <f t="shared" si="46"/>
        <v>4913.1496364866853</v>
      </c>
      <c r="EE17" s="196">
        <f t="shared" si="47"/>
        <v>5007.3280611318469</v>
      </c>
      <c r="EF17" s="196">
        <f t="shared" si="48"/>
        <v>5020.9618283287209</v>
      </c>
      <c r="EG17" s="196">
        <f t="shared" si="49"/>
        <v>4680.7134603711356</v>
      </c>
      <c r="EH17" s="196">
        <f t="shared" si="50"/>
        <v>5917.1599850894736</v>
      </c>
      <c r="EI17" s="196">
        <f t="shared" si="51"/>
        <v>6140.4698653178466</v>
      </c>
      <c r="EJ17" s="196">
        <f t="shared" si="52"/>
        <v>6551.6173964085801</v>
      </c>
      <c r="EK17" s="367">
        <f t="shared" si="117"/>
        <v>411.14753109073354</v>
      </c>
      <c r="EL17" s="472">
        <f t="shared" si="118"/>
        <v>6.6957014708751688</v>
      </c>
      <c r="EM17" s="367">
        <f t="shared" si="119"/>
        <v>1870.9039360374445</v>
      </c>
      <c r="EN17" s="472">
        <f t="shared" si="120"/>
        <v>39.970486377286164</v>
      </c>
      <c r="EO17" s="478">
        <f t="shared" si="121"/>
        <v>62.624582332181355</v>
      </c>
      <c r="EP17" s="481">
        <f t="shared" si="122"/>
        <v>77.409055404886345</v>
      </c>
      <c r="EQ17" s="510">
        <f t="shared" si="123"/>
        <v>4946.4743381778717</v>
      </c>
      <c r="ER17" s="523">
        <f t="shared" si="124"/>
        <v>6236.8073870793141</v>
      </c>
      <c r="ES17" s="510">
        <f t="shared" si="125"/>
        <v>314.81000932926599</v>
      </c>
      <c r="ET17" s="511">
        <f t="shared" si="53"/>
        <v>5.0476147456702352</v>
      </c>
      <c r="EU17" s="510">
        <f t="shared" si="126"/>
        <v>1605.1430582307084</v>
      </c>
      <c r="EV17" s="564">
        <f t="shared" si="54"/>
        <v>32.45024533619624</v>
      </c>
      <c r="EW17" s="99">
        <f t="shared" si="55"/>
        <v>0.79559647701260483</v>
      </c>
      <c r="EX17" s="97">
        <f t="shared" si="56"/>
        <v>0.76664620146697615</v>
      </c>
      <c r="EY17" s="97">
        <f t="shared" si="57"/>
        <v>0.67477714847386061</v>
      </c>
      <c r="EZ17" s="98">
        <f t="shared" si="58"/>
        <v>0.6720358840215751</v>
      </c>
      <c r="FA17" s="98">
        <f t="shared" si="59"/>
        <v>0.66926429401289866</v>
      </c>
      <c r="FB17" s="98">
        <f t="shared" si="60"/>
        <v>0.67977329193108571</v>
      </c>
      <c r="FC17" s="98">
        <f t="shared" si="61"/>
        <v>0.68393972563241356</v>
      </c>
      <c r="FD17" s="98">
        <f t="shared" si="62"/>
        <v>0.6923729086743009</v>
      </c>
      <c r="FE17" s="98">
        <f t="shared" si="63"/>
        <v>0.69822452904002408</v>
      </c>
      <c r="FF17" s="98">
        <f t="shared" si="64"/>
        <v>0.66678581502307976</v>
      </c>
      <c r="FG17" s="98">
        <f t="shared" si="65"/>
        <v>0.66404967700712447</v>
      </c>
      <c r="FH17" s="98">
        <f t="shared" si="66"/>
        <v>0.62448731028994209</v>
      </c>
      <c r="FI17" s="98">
        <f t="shared" si="67"/>
        <v>0.62635743629866591</v>
      </c>
      <c r="FJ17" s="98">
        <f t="shared" si="67"/>
        <v>0.60534960727963749</v>
      </c>
      <c r="FK17" s="99">
        <f t="shared" si="68"/>
        <v>0.2044035229873952</v>
      </c>
      <c r="FL17" s="97">
        <f t="shared" si="69"/>
        <v>0.23335379853302388</v>
      </c>
      <c r="FM17" s="97">
        <f t="shared" si="70"/>
        <v>0.32522285152613939</v>
      </c>
      <c r="FN17" s="98">
        <f t="shared" si="71"/>
        <v>0.3279641159784249</v>
      </c>
      <c r="FO17" s="98">
        <f t="shared" si="72"/>
        <v>0.33073570598710139</v>
      </c>
      <c r="FP17" s="98">
        <f t="shared" si="73"/>
        <v>0.32022670806891423</v>
      </c>
      <c r="FQ17" s="98">
        <f t="shared" si="74"/>
        <v>0.31606027436758644</v>
      </c>
      <c r="FR17" s="98">
        <f t="shared" si="75"/>
        <v>0.30762709132569904</v>
      </c>
      <c r="FS17" s="98">
        <f t="shared" si="76"/>
        <v>0.30177547095997587</v>
      </c>
      <c r="FT17" s="98">
        <f t="shared" si="77"/>
        <v>0.33321418497692018</v>
      </c>
      <c r="FU17" s="98">
        <f t="shared" si="78"/>
        <v>0.33595032299287547</v>
      </c>
      <c r="FV17" s="98">
        <f t="shared" si="79"/>
        <v>0.37551268971005786</v>
      </c>
      <c r="FW17" s="98">
        <f t="shared" si="80"/>
        <v>0.37364256370133414</v>
      </c>
      <c r="FX17" s="98">
        <f t="shared" si="80"/>
        <v>0.39465039272036245</v>
      </c>
    </row>
    <row r="18" spans="1:180" s="1" customFormat="1" ht="15" customHeight="1">
      <c r="A18" s="448" t="s">
        <v>9</v>
      </c>
      <c r="B18" s="690">
        <f>+'[1]FTE Enrollment Data'!AI15</f>
        <v>68815</v>
      </c>
      <c r="C18" s="690">
        <f>+'[1]FTE Enrollment Data'!AS15</f>
        <v>77161.2</v>
      </c>
      <c r="D18" s="690">
        <f>+'[1]FTE Enrollment Data'!AT15</f>
        <v>77854.341666666674</v>
      </c>
      <c r="E18" s="690">
        <f>+'[1]FTE Enrollment Data'!AU15</f>
        <v>83671.84166666666</v>
      </c>
      <c r="F18" s="690">
        <f>+'[1]FTE Enrollment Data'!AV15</f>
        <v>85625.733333333337</v>
      </c>
      <c r="G18" s="690">
        <f>+'[1]FTE Enrollment Data'!AW15</f>
        <v>87197.291666666686</v>
      </c>
      <c r="H18" s="690">
        <f>+'[1]FTE Enrollment Data'!AX15</f>
        <v>87631.375</v>
      </c>
      <c r="I18" s="690">
        <f>+'[1]FTE Enrollment Data'!AY15</f>
        <v>88310.066666666666</v>
      </c>
      <c r="J18" s="690">
        <f>+'[1]FTE Enrollment Data'!AZ15</f>
        <v>87045.991666666669</v>
      </c>
      <c r="K18" s="690">
        <f>+'[1]FTE Enrollment Data'!BA15</f>
        <v>85991.608333333337</v>
      </c>
      <c r="L18" s="690">
        <f>+'[1]FTE Enrollment Data'!BB15</f>
        <v>86462.941666666666</v>
      </c>
      <c r="M18" s="690">
        <f>+'[1]FTE Enrollment Data'!BC15</f>
        <v>91117.425000000003</v>
      </c>
      <c r="N18" s="690">
        <f>+'[1]FTE Enrollment Data'!BD15</f>
        <v>95534.825000000012</v>
      </c>
      <c r="O18" s="690">
        <f>+'[1]FTE Enrollment Data'!BE15</f>
        <v>96887.483333333337</v>
      </c>
      <c r="P18" s="690">
        <f>+'[1]FTE Enrollment Data'!BF15</f>
        <v>104034.96666666666</v>
      </c>
      <c r="Q18" s="377">
        <f t="shared" si="81"/>
        <v>7147.4833333333227</v>
      </c>
      <c r="R18" s="462">
        <f t="shared" si="82"/>
        <v>7.3770966975610257</v>
      </c>
      <c r="S18" s="377">
        <f t="shared" si="83"/>
        <v>12917.541666666657</v>
      </c>
      <c r="T18" s="469">
        <f t="shared" si="84"/>
        <v>14.176807198696251</v>
      </c>
      <c r="U18" s="194">
        <f>+Total!B16</f>
        <v>678774850</v>
      </c>
      <c r="V18" s="113">
        <f>+Total!C16</f>
        <v>722885576</v>
      </c>
      <c r="W18" s="113">
        <f>+Total!D16</f>
        <v>719083225.57999992</v>
      </c>
      <c r="X18" s="113">
        <f>+Total!E16</f>
        <v>763085528</v>
      </c>
      <c r="Y18" s="113">
        <f>+Total!F16</f>
        <v>830777292</v>
      </c>
      <c r="Z18" s="113">
        <f>+Total!G16</f>
        <v>922065372</v>
      </c>
      <c r="AA18" s="113">
        <f>+Total!H16</f>
        <v>1032639792</v>
      </c>
      <c r="AB18" s="113">
        <f>+Total!I16</f>
        <v>1123236682</v>
      </c>
      <c r="AC18" s="113">
        <f>+Total!J16</f>
        <v>1167668247</v>
      </c>
      <c r="AD18" s="113">
        <f>Total!K16</f>
        <v>1149659812</v>
      </c>
      <c r="AE18" s="113">
        <f>Total!L16</f>
        <v>1170695000</v>
      </c>
      <c r="AF18" s="113">
        <f>Total!M16</f>
        <v>1217795254</v>
      </c>
      <c r="AG18" s="113">
        <f>Total!N16</f>
        <v>1276353964</v>
      </c>
      <c r="AH18" s="113">
        <f>Total!O16</f>
        <v>1282039644</v>
      </c>
      <c r="AI18" s="416">
        <f t="shared" si="85"/>
        <v>5685680</v>
      </c>
      <c r="AJ18" s="374">
        <f t="shared" si="86"/>
        <v>0.44546263500302807</v>
      </c>
      <c r="AK18" s="416">
        <f t="shared" si="87"/>
        <v>111344644</v>
      </c>
      <c r="AL18" s="497">
        <f t="shared" si="88"/>
        <v>9.5109865507241427</v>
      </c>
      <c r="AM18" s="113">
        <f t="shared" si="9"/>
        <v>8796.8415473061596</v>
      </c>
      <c r="AN18" s="113">
        <f t="shared" si="10"/>
        <v>9285.102930996889</v>
      </c>
      <c r="AO18" s="113">
        <f t="shared" si="11"/>
        <v>8594.0886594165841</v>
      </c>
      <c r="AP18" s="113">
        <f t="shared" si="12"/>
        <v>8911.8714467457594</v>
      </c>
      <c r="AQ18" s="113">
        <f t="shared" si="13"/>
        <v>9527.558438120448</v>
      </c>
      <c r="AR18" s="113">
        <f t="shared" si="14"/>
        <v>10522.091796459887</v>
      </c>
      <c r="AS18" s="113">
        <f t="shared" si="15"/>
        <v>11693.341778325008</v>
      </c>
      <c r="AT18" s="113">
        <f t="shared" si="16"/>
        <v>12903.944920305061</v>
      </c>
      <c r="AU18" s="113">
        <f t="shared" si="17"/>
        <v>13578.862747556859</v>
      </c>
      <c r="AV18" s="113">
        <f t="shared" si="18"/>
        <v>13296.561391956651</v>
      </c>
      <c r="AW18" s="113">
        <f t="shared" si="19"/>
        <v>12848.201098747029</v>
      </c>
      <c r="AX18" s="113">
        <f t="shared" si="20"/>
        <v>12747.134398372529</v>
      </c>
      <c r="AY18" s="113">
        <f t="shared" si="20"/>
        <v>13173.569176204219</v>
      </c>
      <c r="AZ18" s="113">
        <f t="shared" si="20"/>
        <v>12323.161001317187</v>
      </c>
      <c r="BA18" s="367">
        <f t="shared" si="89"/>
        <v>-850.40817488703215</v>
      </c>
      <c r="BB18" s="472">
        <f t="shared" si="90"/>
        <v>-6.4554120717956058</v>
      </c>
      <c r="BC18" s="367">
        <f t="shared" si="91"/>
        <v>-525.04009742984272</v>
      </c>
      <c r="BD18" s="472">
        <f t="shared" si="92"/>
        <v>-4.086487231905525</v>
      </c>
      <c r="BE18" s="478">
        <f t="shared" si="93"/>
        <v>91.975103309843661</v>
      </c>
      <c r="BF18" s="481">
        <f t="shared" si="94"/>
        <v>83.378453754671156</v>
      </c>
      <c r="BG18" s="522">
        <f t="shared" si="95"/>
        <v>13577.694418761055</v>
      </c>
      <c r="BH18" s="523">
        <f t="shared" si="96"/>
        <v>13380.248638040985</v>
      </c>
      <c r="BI18" s="510">
        <f t="shared" si="97"/>
        <v>-1057.0876367237979</v>
      </c>
      <c r="BJ18" s="511">
        <f t="shared" si="21"/>
        <v>-7.9003586952668705</v>
      </c>
      <c r="BK18" s="510">
        <f t="shared" si="98"/>
        <v>-1254.5334174438685</v>
      </c>
      <c r="BL18" s="513">
        <f t="shared" si="22"/>
        <v>-9.239664546511003</v>
      </c>
      <c r="BM18" s="195">
        <f>+'State General Purpose'!R16+'State Ed Special Purpose'!B16</f>
        <v>470330136</v>
      </c>
      <c r="BN18" s="196">
        <f>+'State General Purpose'!S16+'State Ed Special Purpose'!C16</f>
        <v>495798090</v>
      </c>
      <c r="BO18" s="196">
        <f>+'State General Purpose'!T16+'State Ed Special Purpose'!D16</f>
        <v>465332435.57999998</v>
      </c>
      <c r="BP18" s="196">
        <f>+'State General Purpose'!U16+'State Ed Special Purpose'!E16</f>
        <v>444659364</v>
      </c>
      <c r="BQ18" s="196">
        <f>+'State General Purpose'!V16+'State Ed Special Purpose'!F16</f>
        <v>458328315</v>
      </c>
      <c r="BR18" s="196">
        <f>+'State General Purpose'!W16+'State Ed Special Purpose'!G16</f>
        <v>500748661</v>
      </c>
      <c r="BS18" s="196">
        <f>+'State General Purpose'!X16+'State Ed Special Purpose'!H16</f>
        <v>570820207</v>
      </c>
      <c r="BT18" s="196">
        <f>+'State General Purpose'!Y16+'State Ed Special Purpose'!I16</f>
        <v>616560197</v>
      </c>
      <c r="BU18" s="196">
        <f>+'State General Purpose'!Z16+'State Ed Special Purpose'!J16</f>
        <v>605327409</v>
      </c>
      <c r="BV18" s="196">
        <f>+'State General Purpose'!AA16+'State Ed Special Purpose'!K16</f>
        <v>579579212</v>
      </c>
      <c r="BW18" s="196">
        <f>+'State General Purpose'!AB16+'State Ed Special Purpose'!L16</f>
        <v>544543543</v>
      </c>
      <c r="BX18" s="196">
        <f>+'State General Purpose'!AC16+'State Ed Special Purpose'!M16</f>
        <v>548153195</v>
      </c>
      <c r="BY18" s="196">
        <f>+'State General Purpose'!AD16+'State Ed Special Purpose'!N16</f>
        <v>555020025</v>
      </c>
      <c r="BZ18" s="196">
        <f>+'State General Purpose'!AE16+'State Ed Special Purpose'!O16</f>
        <v>504443588</v>
      </c>
      <c r="CA18" s="416">
        <f t="shared" si="99"/>
        <v>-50576437</v>
      </c>
      <c r="CB18" s="374">
        <f t="shared" si="100"/>
        <v>-9.112542741138034</v>
      </c>
      <c r="CC18" s="367">
        <f t="shared" si="101"/>
        <v>-40099955</v>
      </c>
      <c r="CD18" s="374">
        <f t="shared" si="102"/>
        <v>-7.3639574861325645</v>
      </c>
      <c r="CE18" s="550">
        <f t="shared" si="23"/>
        <v>6095.4227772507429</v>
      </c>
      <c r="CF18" s="196">
        <f t="shared" si="24"/>
        <v>6368.2779840687535</v>
      </c>
      <c r="CG18" s="196">
        <f t="shared" si="25"/>
        <v>5561.3982710431956</v>
      </c>
      <c r="CH18" s="196">
        <f t="shared" si="26"/>
        <v>5193.0575854922117</v>
      </c>
      <c r="CI18" s="112">
        <f t="shared" si="27"/>
        <v>5256.2219105620143</v>
      </c>
      <c r="CJ18" s="112">
        <f t="shared" si="28"/>
        <v>5714.2622833431524</v>
      </c>
      <c r="CK18" s="112">
        <f t="shared" si="29"/>
        <v>6463.8180962381794</v>
      </c>
      <c r="CL18" s="112">
        <f t="shared" si="30"/>
        <v>7083.1543784468722</v>
      </c>
      <c r="CM18" s="112">
        <f t="shared" si="31"/>
        <v>7039.3776873382894</v>
      </c>
      <c r="CN18" s="112">
        <f t="shared" si="32"/>
        <v>6703.2095002550705</v>
      </c>
      <c r="CO18" s="112">
        <f t="shared" si="33"/>
        <v>5976.2832740279919</v>
      </c>
      <c r="CP18" s="112">
        <f t="shared" si="34"/>
        <v>5737.7317119699537</v>
      </c>
      <c r="CQ18" s="112">
        <f t="shared" si="35"/>
        <v>5728.5007918979554</v>
      </c>
      <c r="CR18" s="112">
        <f t="shared" si="36"/>
        <v>4848.7888655384777</v>
      </c>
      <c r="CS18" s="367">
        <f t="shared" si="103"/>
        <v>-879.71192635947773</v>
      </c>
      <c r="CT18" s="472">
        <f t="shared" si="104"/>
        <v>-15.356756650949391</v>
      </c>
      <c r="CU18" s="367">
        <f t="shared" si="105"/>
        <v>-1127.4944084895142</v>
      </c>
      <c r="CV18" s="472">
        <f t="shared" si="106"/>
        <v>-18.866147349297037</v>
      </c>
      <c r="CW18" s="478">
        <f t="shared" si="107"/>
        <v>92.013977909839099</v>
      </c>
      <c r="CX18" s="481">
        <f t="shared" si="108"/>
        <v>76.767998809782455</v>
      </c>
      <c r="CY18" s="510">
        <f t="shared" si="109"/>
        <v>6315.6038289763519</v>
      </c>
      <c r="CZ18" s="523">
        <f t="shared" si="110"/>
        <v>5818.3749516617027</v>
      </c>
      <c r="DA18" s="510">
        <f t="shared" si="111"/>
        <v>-969.58608612322496</v>
      </c>
      <c r="DB18" s="511">
        <f t="shared" si="37"/>
        <v>-16.664207689920627</v>
      </c>
      <c r="DC18" s="510">
        <f t="shared" si="112"/>
        <v>-1466.8149634378742</v>
      </c>
      <c r="DD18" s="564">
        <f t="shared" si="38"/>
        <v>-23.225252931604786</v>
      </c>
      <c r="DE18" s="632">
        <f>+'Tuition Revenues'!B16</f>
        <v>208444714</v>
      </c>
      <c r="DF18" s="196">
        <f>+'Tuition Revenues'!C16</f>
        <v>227087486</v>
      </c>
      <c r="DG18" s="196">
        <f>+'Tuition Revenues'!D16</f>
        <v>253750790</v>
      </c>
      <c r="DH18" s="196">
        <f>+'Tuition Revenues'!E16</f>
        <v>318426164</v>
      </c>
      <c r="DI18" s="196">
        <f>+'Tuition Revenues'!F16</f>
        <v>372448977</v>
      </c>
      <c r="DJ18" s="196">
        <f>+'Tuition Revenues'!G16</f>
        <v>421316711</v>
      </c>
      <c r="DK18" s="196">
        <f>+'Tuition Revenues'!H16</f>
        <v>461819585</v>
      </c>
      <c r="DL18" s="196">
        <f>+'Tuition Revenues'!I16</f>
        <v>506676485</v>
      </c>
      <c r="DM18" s="196">
        <f>+'Tuition Revenues'!J16</f>
        <v>562340838</v>
      </c>
      <c r="DN18" s="196">
        <f>+'Tuition Revenues'!K16</f>
        <v>570080600</v>
      </c>
      <c r="DO18" s="196">
        <f>+'Tuition Revenues'!L16</f>
        <v>626151457</v>
      </c>
      <c r="DP18" s="196">
        <f>+'Tuition Revenues'!M16</f>
        <v>669642059</v>
      </c>
      <c r="DQ18" s="196">
        <f>+'Tuition Revenues'!N16</f>
        <v>721333939</v>
      </c>
      <c r="DR18" s="196">
        <f>+'Tuition Revenues'!O16</f>
        <v>777596056</v>
      </c>
      <c r="DS18" s="367">
        <f t="shared" si="113"/>
        <v>56262117</v>
      </c>
      <c r="DT18" s="374">
        <f t="shared" si="114"/>
        <v>7.7997324066017644</v>
      </c>
      <c r="DU18" s="367">
        <f t="shared" si="115"/>
        <v>151444599</v>
      </c>
      <c r="DV18" s="374">
        <f t="shared" si="116"/>
        <v>24.186576156126392</v>
      </c>
      <c r="DW18" s="632">
        <f t="shared" si="39"/>
        <v>2701.4187700554166</v>
      </c>
      <c r="DX18" s="196">
        <f t="shared" si="40"/>
        <v>2916.8249469281363</v>
      </c>
      <c r="DY18" s="196">
        <f t="shared" si="41"/>
        <v>3032.6903883733885</v>
      </c>
      <c r="DZ18" s="196">
        <f t="shared" si="42"/>
        <v>3718.8138612535481</v>
      </c>
      <c r="EA18" s="196">
        <f t="shared" si="43"/>
        <v>4271.3365275584338</v>
      </c>
      <c r="EB18" s="196">
        <f t="shared" si="44"/>
        <v>4807.8295131167351</v>
      </c>
      <c r="EC18" s="196">
        <f t="shared" si="45"/>
        <v>5229.5236820868286</v>
      </c>
      <c r="ED18" s="196">
        <f t="shared" si="46"/>
        <v>5820.7905418581877</v>
      </c>
      <c r="EE18" s="196">
        <f t="shared" si="47"/>
        <v>6539.4850602185697</v>
      </c>
      <c r="EF18" s="196">
        <f t="shared" si="48"/>
        <v>6593.3518917015799</v>
      </c>
      <c r="EG18" s="196">
        <f t="shared" si="49"/>
        <v>6871.9178247190366</v>
      </c>
      <c r="EH18" s="196">
        <f t="shared" si="50"/>
        <v>7009.4026864025755</v>
      </c>
      <c r="EI18" s="196">
        <f t="shared" si="51"/>
        <v>7445.0683843062625</v>
      </c>
      <c r="EJ18" s="196">
        <f t="shared" si="52"/>
        <v>7474.3721357787081</v>
      </c>
      <c r="EK18" s="367">
        <f t="shared" si="117"/>
        <v>29.303751472445583</v>
      </c>
      <c r="EL18" s="472">
        <f t="shared" si="118"/>
        <v>0.39359949378324116</v>
      </c>
      <c r="EM18" s="367">
        <f t="shared" si="119"/>
        <v>602.45431105967145</v>
      </c>
      <c r="EN18" s="472">
        <f t="shared" si="120"/>
        <v>8.7669021432790952</v>
      </c>
      <c r="EO18" s="478">
        <f t="shared" si="121"/>
        <v>91.941322030846806</v>
      </c>
      <c r="EP18" s="481">
        <f t="shared" si="122"/>
        <v>88.311641502813785</v>
      </c>
      <c r="EQ18" s="510">
        <f t="shared" si="123"/>
        <v>7262.0905897847024</v>
      </c>
      <c r="ER18" s="523">
        <f t="shared" si="124"/>
        <v>7561.873686379281</v>
      </c>
      <c r="ES18" s="510">
        <f t="shared" si="125"/>
        <v>-87.501550600572955</v>
      </c>
      <c r="ET18" s="511">
        <f t="shared" si="53"/>
        <v>-1.1571411296936089</v>
      </c>
      <c r="EU18" s="510">
        <f t="shared" si="126"/>
        <v>212.28154599400568</v>
      </c>
      <c r="EV18" s="564">
        <f t="shared" si="54"/>
        <v>2.923146487495127</v>
      </c>
      <c r="EW18" s="99">
        <f t="shared" si="55"/>
        <v>0.6929103752149921</v>
      </c>
      <c r="EX18" s="97">
        <f t="shared" si="56"/>
        <v>0.68585970789933148</v>
      </c>
      <c r="EY18" s="97">
        <f t="shared" si="57"/>
        <v>0.64711902465068771</v>
      </c>
      <c r="EZ18" s="98">
        <f t="shared" si="58"/>
        <v>0.58271235357512896</v>
      </c>
      <c r="FA18" s="98">
        <f t="shared" si="59"/>
        <v>0.55168613708329428</v>
      </c>
      <c r="FB18" s="98">
        <f t="shared" si="60"/>
        <v>0.54307284082673479</v>
      </c>
      <c r="FC18" s="98">
        <f t="shared" si="61"/>
        <v>0.55277765918205102</v>
      </c>
      <c r="FD18" s="98">
        <f t="shared" si="62"/>
        <v>0.54891387263294522</v>
      </c>
      <c r="FE18" s="98">
        <f t="shared" si="63"/>
        <v>0.51840701376886889</v>
      </c>
      <c r="FF18" s="98">
        <f t="shared" si="64"/>
        <v>0.50413105333458419</v>
      </c>
      <c r="FG18" s="98">
        <f t="shared" si="65"/>
        <v>0.46514552722955166</v>
      </c>
      <c r="FH18" s="98">
        <f t="shared" si="66"/>
        <v>0.45011933919065839</v>
      </c>
      <c r="FI18" s="98">
        <f t="shared" si="67"/>
        <v>0.43484804423735862</v>
      </c>
      <c r="FJ18" s="98">
        <f t="shared" si="67"/>
        <v>0.39346957043085012</v>
      </c>
      <c r="FK18" s="99">
        <f t="shared" si="68"/>
        <v>0.3070896247850079</v>
      </c>
      <c r="FL18" s="97">
        <f t="shared" si="69"/>
        <v>0.31414029210066852</v>
      </c>
      <c r="FM18" s="97">
        <f t="shared" si="70"/>
        <v>0.3528809753493124</v>
      </c>
      <c r="FN18" s="98">
        <f t="shared" si="71"/>
        <v>0.41728764642487098</v>
      </c>
      <c r="FO18" s="98">
        <f t="shared" si="72"/>
        <v>0.44831386291670572</v>
      </c>
      <c r="FP18" s="98">
        <f t="shared" si="73"/>
        <v>0.45692715917326521</v>
      </c>
      <c r="FQ18" s="98">
        <f t="shared" si="74"/>
        <v>0.44722234081794904</v>
      </c>
      <c r="FR18" s="98">
        <f t="shared" si="75"/>
        <v>0.45108612736705478</v>
      </c>
      <c r="FS18" s="98">
        <f t="shared" si="76"/>
        <v>0.48159298623113111</v>
      </c>
      <c r="FT18" s="98">
        <f t="shared" si="77"/>
        <v>0.49586894666541587</v>
      </c>
      <c r="FU18" s="98">
        <f t="shared" si="78"/>
        <v>0.53485447277044829</v>
      </c>
      <c r="FV18" s="98">
        <f t="shared" si="79"/>
        <v>0.54988066080934161</v>
      </c>
      <c r="FW18" s="98">
        <f t="shared" si="80"/>
        <v>0.56515195576264143</v>
      </c>
      <c r="FX18" s="98">
        <f t="shared" si="80"/>
        <v>0.60653042956914993</v>
      </c>
    </row>
    <row r="19" spans="1:180" s="1" customFormat="1" ht="15" customHeight="1">
      <c r="A19" s="448" t="s">
        <v>10</v>
      </c>
      <c r="B19" s="690">
        <f>+'[1]FTE Enrollment Data'!AI16</f>
        <v>66932</v>
      </c>
      <c r="C19" s="690">
        <f>+'[1]FTE Enrollment Data'!AS16</f>
        <v>74292.149999999994</v>
      </c>
      <c r="D19" s="690">
        <f>+'[1]FTE Enrollment Data'!AT16</f>
        <v>75676.566666666651</v>
      </c>
      <c r="E19" s="690">
        <f>+'[1]FTE Enrollment Data'!AU16</f>
        <v>77876.779166666674</v>
      </c>
      <c r="F19" s="690">
        <f>+'[1]FTE Enrollment Data'!AV16</f>
        <v>79008.466666666674</v>
      </c>
      <c r="G19" s="690">
        <f>+'[1]FTE Enrollment Data'!AW16</f>
        <v>79499.491666666669</v>
      </c>
      <c r="H19" s="690">
        <f>+'[1]FTE Enrollment Data'!AX16</f>
        <v>80262.6875</v>
      </c>
      <c r="I19" s="690">
        <f>+'[1]FTE Enrollment Data'!AY16</f>
        <v>82585.908333333326</v>
      </c>
      <c r="J19" s="690">
        <f>+'[1]FTE Enrollment Data'!AZ16</f>
        <v>83279.81666666668</v>
      </c>
      <c r="K19" s="690">
        <f>+'[1]FTE Enrollment Data'!BA16</f>
        <v>86531.22083333334</v>
      </c>
      <c r="L19" s="690">
        <f>+'[1]FTE Enrollment Data'!BB16</f>
        <v>89362.466666666674</v>
      </c>
      <c r="M19" s="690">
        <f>+'[1]FTE Enrollment Data'!BC16</f>
        <v>92558.333333333328</v>
      </c>
      <c r="N19" s="690">
        <f>+'[1]FTE Enrollment Data'!BD16</f>
        <v>94950.174999999988</v>
      </c>
      <c r="O19" s="690">
        <f>+'[1]FTE Enrollment Data'!BE16</f>
        <v>96195.59616666667</v>
      </c>
      <c r="P19" s="690">
        <f>+'[1]FTE Enrollment Data'!BF16</f>
        <v>96891.400000000009</v>
      </c>
      <c r="Q19" s="377">
        <f t="shared" si="81"/>
        <v>695.80383333333884</v>
      </c>
      <c r="R19" s="462">
        <f t="shared" si="82"/>
        <v>0.72332192019248187</v>
      </c>
      <c r="S19" s="377">
        <f t="shared" si="83"/>
        <v>4333.0666666666802</v>
      </c>
      <c r="T19" s="469">
        <f t="shared" si="84"/>
        <v>4.6814441343297171</v>
      </c>
      <c r="U19" s="194">
        <f>+Total!B17</f>
        <v>718860663.07087302</v>
      </c>
      <c r="V19" s="113">
        <f>+Total!C17</f>
        <v>780564082</v>
      </c>
      <c r="W19" s="113">
        <f>+Total!D17</f>
        <v>783218693</v>
      </c>
      <c r="X19" s="113">
        <f>+Total!E17</f>
        <v>857575707</v>
      </c>
      <c r="Y19" s="113">
        <f>+Total!F17</f>
        <v>1045865238</v>
      </c>
      <c r="Z19" s="113">
        <f>+Total!G17</f>
        <v>1179228628</v>
      </c>
      <c r="AA19" s="113">
        <f>+Total!H17</f>
        <v>1293472472</v>
      </c>
      <c r="AB19" s="113">
        <f>+Total!I17</f>
        <v>1385184824</v>
      </c>
      <c r="AC19" s="113">
        <f>+Total!J17</f>
        <v>1433982748</v>
      </c>
      <c r="AD19" s="113">
        <f>Total!K17</f>
        <v>1486778011.6564732</v>
      </c>
      <c r="AE19" s="113">
        <f>Total!L17</f>
        <v>1502714909</v>
      </c>
      <c r="AF19" s="113">
        <f>Total!M17</f>
        <v>1579721077.146502</v>
      </c>
      <c r="AG19" s="113">
        <f>Total!N17</f>
        <v>1687413270</v>
      </c>
      <c r="AH19" s="113">
        <f>Total!O17</f>
        <v>1694285755</v>
      </c>
      <c r="AI19" s="416">
        <f t="shared" si="85"/>
        <v>6872485</v>
      </c>
      <c r="AJ19" s="374">
        <f t="shared" si="86"/>
        <v>0.40727930271639973</v>
      </c>
      <c r="AK19" s="416">
        <f t="shared" si="87"/>
        <v>191570846</v>
      </c>
      <c r="AL19" s="497">
        <f t="shared" si="88"/>
        <v>12.748316054672218</v>
      </c>
      <c r="AM19" s="113">
        <f t="shared" si="9"/>
        <v>9676.1321764260829</v>
      </c>
      <c r="AN19" s="113">
        <f t="shared" si="10"/>
        <v>10314.475357188951</v>
      </c>
      <c r="AO19" s="113">
        <f t="shared" si="11"/>
        <v>10057.15312550109</v>
      </c>
      <c r="AP19" s="113">
        <f t="shared" si="12"/>
        <v>10854.225416347783</v>
      </c>
      <c r="AQ19" s="113">
        <f t="shared" si="13"/>
        <v>13155.621703660789</v>
      </c>
      <c r="AR19" s="113">
        <f t="shared" si="14"/>
        <v>14692.114913296418</v>
      </c>
      <c r="AS19" s="113">
        <f t="shared" si="15"/>
        <v>15662.145008798416</v>
      </c>
      <c r="AT19" s="113">
        <f t="shared" si="16"/>
        <v>16632.89953608207</v>
      </c>
      <c r="AU19" s="113">
        <f t="shared" si="17"/>
        <v>16571.853883374366</v>
      </c>
      <c r="AV19" s="113">
        <f t="shared" si="18"/>
        <v>16637.611595954972</v>
      </c>
      <c r="AW19" s="113">
        <f t="shared" si="19"/>
        <v>16235.32808859278</v>
      </c>
      <c r="AX19" s="113">
        <f t="shared" si="20"/>
        <v>16637.368779430919</v>
      </c>
      <c r="AY19" s="113">
        <f t="shared" si="20"/>
        <v>17541.48149439627</v>
      </c>
      <c r="AZ19" s="113">
        <f t="shared" si="20"/>
        <v>17486.441056688207</v>
      </c>
      <c r="BA19" s="367">
        <f t="shared" si="89"/>
        <v>-55.040437708063109</v>
      </c>
      <c r="BB19" s="472">
        <f t="shared" si="90"/>
        <v>-0.31377302838215859</v>
      </c>
      <c r="BC19" s="367">
        <f t="shared" si="91"/>
        <v>1251.1129680954273</v>
      </c>
      <c r="BD19" s="472">
        <f t="shared" si="92"/>
        <v>7.7061144762111748</v>
      </c>
      <c r="BE19" s="478">
        <f t="shared" si="93"/>
        <v>116.22218291424088</v>
      </c>
      <c r="BF19" s="481">
        <f t="shared" si="94"/>
        <v>118.31318415973142</v>
      </c>
      <c r="BG19" s="522">
        <f t="shared" si="95"/>
        <v>17157.135219243897</v>
      </c>
      <c r="BH19" s="523">
        <f t="shared" si="96"/>
        <v>17816.688912111902</v>
      </c>
      <c r="BI19" s="510">
        <f t="shared" si="97"/>
        <v>-330.247855423695</v>
      </c>
      <c r="BJ19" s="511">
        <f t="shared" si="21"/>
        <v>-1.8535871454723012</v>
      </c>
      <c r="BK19" s="510">
        <f t="shared" si="98"/>
        <v>329.30583744430987</v>
      </c>
      <c r="BL19" s="513">
        <f t="shared" si="22"/>
        <v>1.9193521134865901</v>
      </c>
      <c r="BM19" s="195">
        <f>+'State General Purpose'!R17+'State Ed Special Purpose'!B17</f>
        <v>464106719</v>
      </c>
      <c r="BN19" s="196">
        <f>+'State General Purpose'!S17+'State Ed Special Purpose'!C17</f>
        <v>442524622</v>
      </c>
      <c r="BO19" s="196">
        <f>+'State General Purpose'!T17+'State Ed Special Purpose'!D17</f>
        <v>394630830</v>
      </c>
      <c r="BP19" s="196">
        <f>+'State General Purpose'!U17+'State Ed Special Purpose'!E17</f>
        <v>360384199</v>
      </c>
      <c r="BQ19" s="196">
        <f>+'State General Purpose'!V17+'State Ed Special Purpose'!F17</f>
        <v>367073735</v>
      </c>
      <c r="BR19" s="196">
        <f>+'State General Purpose'!W17+'State Ed Special Purpose'!G17</f>
        <v>401449666</v>
      </c>
      <c r="BS19" s="196">
        <f>+'State General Purpose'!X17+'State Ed Special Purpose'!H17</f>
        <v>449200000</v>
      </c>
      <c r="BT19" s="196">
        <f>+'State General Purpose'!Y17+'State Ed Special Purpose'!I17</f>
        <v>533617818</v>
      </c>
      <c r="BU19" s="196">
        <f>+'State General Purpose'!Z17+'State Ed Special Purpose'!J17</f>
        <v>406423843</v>
      </c>
      <c r="BV19" s="196">
        <f>+'State General Purpose'!AA17+'State Ed Special Purpose'!K17</f>
        <v>358771128</v>
      </c>
      <c r="BW19" s="196">
        <f>+'State General Purpose'!AB17+'State Ed Special Purpose'!L17</f>
        <v>278961090</v>
      </c>
      <c r="BX19" s="196">
        <f>+'State General Purpose'!AC17+'State Ed Special Purpose'!M17</f>
        <v>268914790</v>
      </c>
      <c r="BY19" s="196">
        <f>+'State General Purpose'!AD17+'State Ed Special Purpose'!N17</f>
        <v>312961472</v>
      </c>
      <c r="BZ19" s="196">
        <f>+'State General Purpose'!AE17+'State Ed Special Purpose'!O17</f>
        <v>319833957</v>
      </c>
      <c r="CA19" s="416">
        <f t="shared" si="99"/>
        <v>6872485</v>
      </c>
      <c r="CB19" s="374">
        <f t="shared" si="100"/>
        <v>2.1959524142319982</v>
      </c>
      <c r="CC19" s="367">
        <f t="shared" si="101"/>
        <v>40872867</v>
      </c>
      <c r="CD19" s="374">
        <f t="shared" si="102"/>
        <v>14.651816495268211</v>
      </c>
      <c r="CE19" s="550">
        <f t="shared" si="23"/>
        <v>6247.0492373689558</v>
      </c>
      <c r="CF19" s="196">
        <f t="shared" si="24"/>
        <v>5847.5779424454167</v>
      </c>
      <c r="CG19" s="196">
        <f t="shared" si="25"/>
        <v>5067.3748224157744</v>
      </c>
      <c r="CH19" s="196">
        <f t="shared" si="26"/>
        <v>4561.336451705175</v>
      </c>
      <c r="CI19" s="112">
        <f t="shared" si="27"/>
        <v>4617.3092092098277</v>
      </c>
      <c r="CJ19" s="112">
        <f t="shared" si="28"/>
        <v>5001.6972830619461</v>
      </c>
      <c r="CK19" s="112">
        <f t="shared" si="29"/>
        <v>5439.1845905107502</v>
      </c>
      <c r="CL19" s="112">
        <f t="shared" si="30"/>
        <v>6407.5287309510159</v>
      </c>
      <c r="CM19" s="112">
        <f t="shared" si="31"/>
        <v>4696.8462837570232</v>
      </c>
      <c r="CN19" s="112">
        <f t="shared" si="32"/>
        <v>4014.7854169946067</v>
      </c>
      <c r="CO19" s="112">
        <f t="shared" si="33"/>
        <v>3013.8949131178538</v>
      </c>
      <c r="CP19" s="112">
        <f t="shared" si="34"/>
        <v>2832.1673972691469</v>
      </c>
      <c r="CQ19" s="112">
        <f t="shared" si="35"/>
        <v>3253.3866878663434</v>
      </c>
      <c r="CR19" s="112">
        <f t="shared" si="36"/>
        <v>3300.9529947962355</v>
      </c>
      <c r="CS19" s="367">
        <f t="shared" si="103"/>
        <v>47.566306929892107</v>
      </c>
      <c r="CT19" s="472">
        <f t="shared" si="104"/>
        <v>1.4620551288075549</v>
      </c>
      <c r="CU19" s="367">
        <f t="shared" si="105"/>
        <v>287.05808167838177</v>
      </c>
      <c r="CV19" s="472">
        <f t="shared" si="106"/>
        <v>9.5244887414280193</v>
      </c>
      <c r="CW19" s="478">
        <f t="shared" si="107"/>
        <v>46.403499841346992</v>
      </c>
      <c r="CX19" s="481">
        <f t="shared" si="108"/>
        <v>52.262031324295101</v>
      </c>
      <c r="CY19" s="510">
        <f t="shared" si="109"/>
        <v>3185.017406410564</v>
      </c>
      <c r="CZ19" s="523">
        <f t="shared" si="110"/>
        <v>3304.4289073894856</v>
      </c>
      <c r="DA19" s="510">
        <f t="shared" si="111"/>
        <v>-3.4759125932500865</v>
      </c>
      <c r="DB19" s="511">
        <f t="shared" si="37"/>
        <v>-0.10518951052259355</v>
      </c>
      <c r="DC19" s="510">
        <f t="shared" si="112"/>
        <v>115.93558838567151</v>
      </c>
      <c r="DD19" s="564">
        <f t="shared" si="38"/>
        <v>3.6400299776172353</v>
      </c>
      <c r="DE19" s="632">
        <f>+'Tuition Revenues'!B17</f>
        <v>254753944.07087302</v>
      </c>
      <c r="DF19" s="196">
        <f>+'Tuition Revenues'!C17</f>
        <v>338039460</v>
      </c>
      <c r="DG19" s="196">
        <f>+'Tuition Revenues'!D17</f>
        <v>388587863</v>
      </c>
      <c r="DH19" s="196">
        <f>+'Tuition Revenues'!E17</f>
        <v>497191508</v>
      </c>
      <c r="DI19" s="196">
        <f>+'Tuition Revenues'!F17</f>
        <v>678791503</v>
      </c>
      <c r="DJ19" s="196">
        <f>+'Tuition Revenues'!G17</f>
        <v>777778962</v>
      </c>
      <c r="DK19" s="196">
        <f>+'Tuition Revenues'!H17</f>
        <v>844272472</v>
      </c>
      <c r="DL19" s="196">
        <f>+'Tuition Revenues'!I17</f>
        <v>851567006</v>
      </c>
      <c r="DM19" s="196">
        <f>+'Tuition Revenues'!J17</f>
        <v>1027558905</v>
      </c>
      <c r="DN19" s="196">
        <f>+'Tuition Revenues'!K17</f>
        <v>1128006883.6564732</v>
      </c>
      <c r="DO19" s="196">
        <f>+'Tuition Revenues'!L17</f>
        <v>1223753819</v>
      </c>
      <c r="DP19" s="196">
        <f>+'Tuition Revenues'!M17</f>
        <v>1310806287.146502</v>
      </c>
      <c r="DQ19" s="196">
        <f>+'Tuition Revenues'!N17</f>
        <v>1374451798</v>
      </c>
      <c r="DR19" s="196">
        <f>+'Tuition Revenues'!O17</f>
        <v>1374451798</v>
      </c>
      <c r="DS19" s="367">
        <f t="shared" si="113"/>
        <v>0</v>
      </c>
      <c r="DT19" s="374">
        <f t="shared" si="114"/>
        <v>0</v>
      </c>
      <c r="DU19" s="367">
        <f t="shared" si="115"/>
        <v>150697979</v>
      </c>
      <c r="DV19" s="374">
        <f t="shared" si="116"/>
        <v>12.314403163468288</v>
      </c>
      <c r="DW19" s="632">
        <f t="shared" si="39"/>
        <v>3429.0829390571284</v>
      </c>
      <c r="DX19" s="196">
        <f t="shared" si="40"/>
        <v>4466.8974147435347</v>
      </c>
      <c r="DY19" s="196">
        <f t="shared" si="41"/>
        <v>4989.778303085317</v>
      </c>
      <c r="DZ19" s="196">
        <f t="shared" si="42"/>
        <v>6292.8889646426069</v>
      </c>
      <c r="EA19" s="196">
        <f t="shared" si="43"/>
        <v>8538.31249445096</v>
      </c>
      <c r="EB19" s="196">
        <f t="shared" si="44"/>
        <v>9690.4176302344731</v>
      </c>
      <c r="EC19" s="196">
        <f t="shared" si="45"/>
        <v>10222.960418287665</v>
      </c>
      <c r="ED19" s="196">
        <f t="shared" si="46"/>
        <v>10225.370805131053</v>
      </c>
      <c r="EE19" s="196">
        <f t="shared" si="47"/>
        <v>11875.007599617344</v>
      </c>
      <c r="EF19" s="196">
        <f t="shared" si="48"/>
        <v>12622.826178960366</v>
      </c>
      <c r="EG19" s="196">
        <f t="shared" si="49"/>
        <v>13221.433175474926</v>
      </c>
      <c r="EH19" s="196">
        <f t="shared" si="50"/>
        <v>13805.201382161773</v>
      </c>
      <c r="EI19" s="196">
        <f t="shared" si="51"/>
        <v>14288.094806529925</v>
      </c>
      <c r="EJ19" s="196">
        <f t="shared" si="52"/>
        <v>14185.488061891972</v>
      </c>
      <c r="EK19" s="367">
        <f t="shared" si="117"/>
        <v>-102.60674463795294</v>
      </c>
      <c r="EL19" s="472">
        <f t="shared" si="118"/>
        <v>-0.7181275462356238</v>
      </c>
      <c r="EM19" s="367">
        <f t="shared" si="119"/>
        <v>964.05488641704687</v>
      </c>
      <c r="EN19" s="472">
        <f t="shared" si="120"/>
        <v>7.2916065423627359</v>
      </c>
      <c r="EO19" s="478">
        <f t="shared" si="121"/>
        <v>176.89327438157517</v>
      </c>
      <c r="EP19" s="481">
        <f t="shared" si="122"/>
        <v>167.60521332187227</v>
      </c>
      <c r="EQ19" s="510">
        <f t="shared" si="123"/>
        <v>13972.117812833332</v>
      </c>
      <c r="ER19" s="523">
        <f t="shared" si="124"/>
        <v>14512.260004722415</v>
      </c>
      <c r="ES19" s="510">
        <f t="shared" si="125"/>
        <v>-326.77194283044264</v>
      </c>
      <c r="ET19" s="511">
        <f t="shared" si="53"/>
        <v>-2.2516957574086205</v>
      </c>
      <c r="EU19" s="510">
        <f t="shared" si="126"/>
        <v>213.37024905864018</v>
      </c>
      <c r="EV19" s="564">
        <f t="shared" si="54"/>
        <v>1.5271145857549275</v>
      </c>
      <c r="EW19" s="99">
        <f t="shared" si="55"/>
        <v>0.64561429334219023</v>
      </c>
      <c r="EX19" s="97">
        <f t="shared" si="56"/>
        <v>0.56692926590491</v>
      </c>
      <c r="EY19" s="97">
        <f t="shared" si="57"/>
        <v>0.50385777756200723</v>
      </c>
      <c r="EZ19" s="98">
        <f t="shared" si="58"/>
        <v>0.42023601655031489</v>
      </c>
      <c r="FA19" s="98">
        <f t="shared" si="59"/>
        <v>0.3509761312097458</v>
      </c>
      <c r="FB19" s="98">
        <f t="shared" si="60"/>
        <v>0.34043412487438357</v>
      </c>
      <c r="FC19" s="98">
        <f t="shared" si="61"/>
        <v>0.34728222650570639</v>
      </c>
      <c r="FD19" s="98">
        <f t="shared" si="62"/>
        <v>0.38523221504771554</v>
      </c>
      <c r="FE19" s="98">
        <f t="shared" si="63"/>
        <v>0.28342310503166529</v>
      </c>
      <c r="FF19" s="98">
        <f t="shared" si="64"/>
        <v>0.24130779792760057</v>
      </c>
      <c r="FG19" s="98">
        <f t="shared" si="65"/>
        <v>0.18563806636192762</v>
      </c>
      <c r="FH19" s="98">
        <f t="shared" si="66"/>
        <v>0.17022928534051651</v>
      </c>
      <c r="FI19" s="98">
        <f t="shared" si="67"/>
        <v>0.18546818231434201</v>
      </c>
      <c r="FJ19" s="98">
        <f t="shared" si="67"/>
        <v>0.18877214546373849</v>
      </c>
      <c r="FK19" s="99">
        <f t="shared" si="68"/>
        <v>0.35438570665780977</v>
      </c>
      <c r="FL19" s="97">
        <f t="shared" si="69"/>
        <v>0.43307073409508995</v>
      </c>
      <c r="FM19" s="97">
        <f t="shared" si="70"/>
        <v>0.49614222243799283</v>
      </c>
      <c r="FN19" s="98">
        <f t="shared" si="71"/>
        <v>0.57976398344968505</v>
      </c>
      <c r="FO19" s="98">
        <f t="shared" si="72"/>
        <v>0.6490238687902542</v>
      </c>
      <c r="FP19" s="98">
        <f t="shared" si="73"/>
        <v>0.65956587512561649</v>
      </c>
      <c r="FQ19" s="98">
        <f t="shared" si="74"/>
        <v>0.65271777349429361</v>
      </c>
      <c r="FR19" s="98">
        <f t="shared" si="75"/>
        <v>0.61476778495228446</v>
      </c>
      <c r="FS19" s="98">
        <f t="shared" si="76"/>
        <v>0.71657689496833477</v>
      </c>
      <c r="FT19" s="98">
        <f t="shared" si="77"/>
        <v>0.7586922020723994</v>
      </c>
      <c r="FU19" s="98">
        <f t="shared" si="78"/>
        <v>0.81436193363807241</v>
      </c>
      <c r="FV19" s="98">
        <f t="shared" si="79"/>
        <v>0.82977071465948349</v>
      </c>
      <c r="FW19" s="98">
        <f t="shared" si="80"/>
        <v>0.81453181768565797</v>
      </c>
      <c r="FX19" s="98">
        <f t="shared" si="80"/>
        <v>0.81122785453626156</v>
      </c>
    </row>
    <row r="20" spans="1:180" s="2" customFormat="1" ht="15" customHeight="1">
      <c r="A20" s="448" t="s">
        <v>11</v>
      </c>
      <c r="B20" s="690">
        <f>+'[1]FTE Enrollment Data'!AI17</f>
        <v>87343</v>
      </c>
      <c r="C20" s="690">
        <f>+'[1]FTE Enrollment Data'!AS17</f>
        <v>102614.38333333333</v>
      </c>
      <c r="D20" s="690">
        <f>+'[1]FTE Enrollment Data'!AT17</f>
        <v>103298.46666666667</v>
      </c>
      <c r="E20" s="690">
        <f>+'[1]FTE Enrollment Data'!AU17</f>
        <v>105752.85</v>
      </c>
      <c r="F20" s="690">
        <f>+'[1]FTE Enrollment Data'!AV17</f>
        <v>106813.06833333331</v>
      </c>
      <c r="G20" s="690">
        <f>+'[1]FTE Enrollment Data'!AW17</f>
        <v>107781.48333333334</v>
      </c>
      <c r="H20" s="690">
        <f>+'[1]FTE Enrollment Data'!AX17</f>
        <v>108105</v>
      </c>
      <c r="I20" s="690">
        <f>+'[1]FTE Enrollment Data'!AY17</f>
        <v>110178.6</v>
      </c>
      <c r="J20" s="690">
        <f>+'[1]FTE Enrollment Data'!AZ17</f>
        <v>111365.75833333333</v>
      </c>
      <c r="K20" s="690">
        <f>+'[1]FTE Enrollment Data'!BA17</f>
        <v>113530.85833333332</v>
      </c>
      <c r="L20" s="690">
        <f>+'[1]FTE Enrollment Data'!BB17</f>
        <v>116827.70833333333</v>
      </c>
      <c r="M20" s="690">
        <f>+'[1]FTE Enrollment Data'!BC17</f>
        <v>121178.41666666666</v>
      </c>
      <c r="N20" s="690">
        <f>+'[1]FTE Enrollment Data'!BD17</f>
        <v>122010.09166666667</v>
      </c>
      <c r="O20" s="690">
        <f>+'[1]FTE Enrollment Data'!BE17</f>
        <v>121770.39166666666</v>
      </c>
      <c r="P20" s="690">
        <f>+'[1]FTE Enrollment Data'!BF17</f>
        <v>119124.94166666668</v>
      </c>
      <c r="Q20" s="377">
        <f t="shared" si="81"/>
        <v>-2645.4499999999825</v>
      </c>
      <c r="R20" s="462">
        <f t="shared" si="82"/>
        <v>-2.1724903433353626</v>
      </c>
      <c r="S20" s="377">
        <f t="shared" si="83"/>
        <v>-2053.4749999999767</v>
      </c>
      <c r="T20" s="469">
        <f t="shared" si="84"/>
        <v>-1.6945880763969741</v>
      </c>
      <c r="U20" s="110">
        <f>+Total!B18</f>
        <v>1009259843.0665835</v>
      </c>
      <c r="V20" s="109">
        <f>+Total!C18</f>
        <v>1098945494</v>
      </c>
      <c r="W20" s="109">
        <f>+Total!D18</f>
        <v>1097836078</v>
      </c>
      <c r="X20" s="109">
        <f>+Total!E18</f>
        <v>1132796266.51</v>
      </c>
      <c r="Y20" s="109">
        <f>+Total!F18</f>
        <v>1199208923.49</v>
      </c>
      <c r="Z20" s="109">
        <f>+Total!G18</f>
        <v>1277607772.4313333</v>
      </c>
      <c r="AA20" s="109">
        <f>+Total!H18</f>
        <v>1349346937</v>
      </c>
      <c r="AB20" s="109">
        <f>+Total!I18</f>
        <v>1438984829</v>
      </c>
      <c r="AC20" s="109">
        <f>+Total!J18</f>
        <v>1434055768</v>
      </c>
      <c r="AD20" s="109">
        <f>Total!K18</f>
        <v>1447949640.3099999</v>
      </c>
      <c r="AE20" s="109">
        <f>Total!L18</f>
        <v>1640362339.6343279</v>
      </c>
      <c r="AF20" s="109">
        <f>Total!M18</f>
        <v>1544882954</v>
      </c>
      <c r="AG20" s="109">
        <f>Total!N18</f>
        <v>1626094197.8797832</v>
      </c>
      <c r="AH20" s="109">
        <f>Total!O18</f>
        <v>1705171600.2566288</v>
      </c>
      <c r="AI20" s="416">
        <f t="shared" si="85"/>
        <v>79077402.376845598</v>
      </c>
      <c r="AJ20" s="374">
        <f t="shared" si="86"/>
        <v>4.8630271530365414</v>
      </c>
      <c r="AK20" s="416">
        <f t="shared" si="87"/>
        <v>64809260.622300863</v>
      </c>
      <c r="AL20" s="497">
        <f t="shared" si="88"/>
        <v>3.9509112746850947</v>
      </c>
      <c r="AM20" s="109">
        <f t="shared" si="9"/>
        <v>9835.4617577157405</v>
      </c>
      <c r="AN20" s="109">
        <f t="shared" si="10"/>
        <v>10638.546044891276</v>
      </c>
      <c r="AO20" s="109">
        <f t="shared" si="11"/>
        <v>10381.148857926761</v>
      </c>
      <c r="AP20" s="109">
        <f t="shared" si="12"/>
        <v>10605.408909094007</v>
      </c>
      <c r="AQ20" s="109">
        <f t="shared" si="13"/>
        <v>11126.298195221845</v>
      </c>
      <c r="AR20" s="109">
        <f t="shared" si="14"/>
        <v>11818.211668575304</v>
      </c>
      <c r="AS20" s="109">
        <f t="shared" si="15"/>
        <v>12246.905814740792</v>
      </c>
      <c r="AT20" s="109">
        <f t="shared" si="16"/>
        <v>12921.250216722061</v>
      </c>
      <c r="AU20" s="109">
        <f t="shared" si="17"/>
        <v>12631.418356668522</v>
      </c>
      <c r="AV20" s="109">
        <f t="shared" si="18"/>
        <v>12393.888923839058</v>
      </c>
      <c r="AW20" s="109">
        <f t="shared" si="19"/>
        <v>13536.753365465891</v>
      </c>
      <c r="AX20" s="109">
        <f t="shared" si="20"/>
        <v>12661.927656120793</v>
      </c>
      <c r="AY20" s="109">
        <f t="shared" si="20"/>
        <v>13353.773241783118</v>
      </c>
      <c r="AZ20" s="109">
        <f t="shared" si="20"/>
        <v>14314.144262315864</v>
      </c>
      <c r="BA20" s="367">
        <f t="shared" si="89"/>
        <v>960.37102053274612</v>
      </c>
      <c r="BB20" s="472">
        <f t="shared" si="90"/>
        <v>7.1917577387625959</v>
      </c>
      <c r="BC20" s="367">
        <f t="shared" si="91"/>
        <v>777.39089684997271</v>
      </c>
      <c r="BD20" s="472">
        <f t="shared" si="92"/>
        <v>5.742816433615487</v>
      </c>
      <c r="BE20" s="478">
        <f t="shared" si="93"/>
        <v>96.904172008174541</v>
      </c>
      <c r="BF20" s="481">
        <f t="shared" si="94"/>
        <v>96.849437841932428</v>
      </c>
      <c r="BG20" s="522">
        <f t="shared" si="95"/>
        <v>14305.341207366013</v>
      </c>
      <c r="BH20" s="523">
        <f t="shared" si="96"/>
        <v>13563.279916108502</v>
      </c>
      <c r="BI20" s="510">
        <f t="shared" si="97"/>
        <v>750.86434620736145</v>
      </c>
      <c r="BJ20" s="511">
        <f t="shared" si="21"/>
        <v>5.536008626612456</v>
      </c>
      <c r="BK20" s="510">
        <f t="shared" si="98"/>
        <v>8.8030549498507753</v>
      </c>
      <c r="BL20" s="513">
        <f t="shared" si="22"/>
        <v>6.1536840137150758E-2</v>
      </c>
      <c r="BM20" s="111">
        <f>+'State General Purpose'!R18+'State Ed Special Purpose'!B18</f>
        <v>616278881</v>
      </c>
      <c r="BN20" s="112">
        <f>+'State General Purpose'!S18+'State Ed Special Purpose'!C18</f>
        <v>632403869</v>
      </c>
      <c r="BO20" s="112">
        <f>+'State General Purpose'!T18+'State Ed Special Purpose'!D18</f>
        <v>647377400</v>
      </c>
      <c r="BP20" s="112">
        <f>+'State General Purpose'!U18+'State Ed Special Purpose'!E18</f>
        <v>638347973.50999999</v>
      </c>
      <c r="BQ20" s="112">
        <f>+'State General Purpose'!V18+'State Ed Special Purpose'!F18</f>
        <v>657929220.49000001</v>
      </c>
      <c r="BR20" s="112">
        <f>+'State General Purpose'!W18+'State Ed Special Purpose'!G18</f>
        <v>682513642.4313333</v>
      </c>
      <c r="BS20" s="112">
        <f>+'State General Purpose'!X18+'State Ed Special Purpose'!H18</f>
        <v>730209700</v>
      </c>
      <c r="BT20" s="112">
        <f>+'State General Purpose'!Y18+'State Ed Special Purpose'!I18</f>
        <v>777084700</v>
      </c>
      <c r="BU20" s="112">
        <f>+'State General Purpose'!Z18+'State Ed Special Purpose'!J18</f>
        <v>728455100</v>
      </c>
      <c r="BV20" s="112">
        <f>+'State General Purpose'!AA18+'State Ed Special Purpose'!K18</f>
        <v>676573218.30999994</v>
      </c>
      <c r="BW20" s="112">
        <f>+'State General Purpose'!AB18+'State Ed Special Purpose'!L18</f>
        <v>792269811.63432777</v>
      </c>
      <c r="BX20" s="112">
        <f>+'State General Purpose'!AC18+'State Ed Special Purpose'!M18</f>
        <v>603531507</v>
      </c>
      <c r="BY20" s="112">
        <f>+'State General Purpose'!AD18+'State Ed Special Purpose'!N18</f>
        <v>627472174.87978303</v>
      </c>
      <c r="BZ20" s="112">
        <f>+'State General Purpose'!AE18+'State Ed Special Purpose'!O18</f>
        <v>669544868.25662875</v>
      </c>
      <c r="CA20" s="416">
        <f t="shared" si="99"/>
        <v>42072693.376845717</v>
      </c>
      <c r="CB20" s="374">
        <f t="shared" si="100"/>
        <v>6.7051090169705772</v>
      </c>
      <c r="CC20" s="367">
        <f t="shared" si="101"/>
        <v>-122724943.37769902</v>
      </c>
      <c r="CD20" s="374">
        <f t="shared" si="102"/>
        <v>-15.490296560023761</v>
      </c>
      <c r="CE20" s="551">
        <f t="shared" si="23"/>
        <v>6005.7748337099592</v>
      </c>
      <c r="CF20" s="112">
        <f t="shared" si="24"/>
        <v>6122.1031580333229</v>
      </c>
      <c r="CG20" s="112">
        <f t="shared" si="25"/>
        <v>6121.6071245361236</v>
      </c>
      <c r="CH20" s="112">
        <f t="shared" si="26"/>
        <v>5976.3096732498771</v>
      </c>
      <c r="CI20" s="112">
        <f t="shared" si="27"/>
        <v>6104.2880478387679</v>
      </c>
      <c r="CJ20" s="112">
        <f t="shared" si="28"/>
        <v>6313.4327036800642</v>
      </c>
      <c r="CK20" s="112">
        <f t="shared" si="29"/>
        <v>6627.5093348436085</v>
      </c>
      <c r="CL20" s="112">
        <f t="shared" si="30"/>
        <v>6977.770471189865</v>
      </c>
      <c r="CM20" s="112">
        <f t="shared" si="31"/>
        <v>6416.3621300317545</v>
      </c>
      <c r="CN20" s="112">
        <f t="shared" si="32"/>
        <v>5791.205082783943</v>
      </c>
      <c r="CO20" s="112">
        <f t="shared" si="33"/>
        <v>6538.0439308237192</v>
      </c>
      <c r="CP20" s="112">
        <f t="shared" si="34"/>
        <v>4946.5703922988332</v>
      </c>
      <c r="CQ20" s="112">
        <f t="shared" si="35"/>
        <v>5152.9125125705477</v>
      </c>
      <c r="CR20" s="112">
        <f t="shared" si="36"/>
        <v>5620.5263053151157</v>
      </c>
      <c r="CS20" s="367">
        <f t="shared" si="103"/>
        <v>467.61379274456795</v>
      </c>
      <c r="CT20" s="472">
        <f t="shared" si="104"/>
        <v>9.0747473706146273</v>
      </c>
      <c r="CU20" s="367">
        <f t="shared" si="105"/>
        <v>-917.51762550860349</v>
      </c>
      <c r="CV20" s="472">
        <f t="shared" si="106"/>
        <v>-14.033518820253732</v>
      </c>
      <c r="CW20" s="478">
        <f t="shared" si="107"/>
        <v>100.66313831521259</v>
      </c>
      <c r="CX20" s="481">
        <f t="shared" si="108"/>
        <v>88.986460058797491</v>
      </c>
      <c r="CY20" s="510">
        <f t="shared" si="109"/>
        <v>6909.2600518073232</v>
      </c>
      <c r="CZ20" s="523">
        <f t="shared" si="110"/>
        <v>5233.7562968741786</v>
      </c>
      <c r="DA20" s="510">
        <f t="shared" si="111"/>
        <v>386.77000844093709</v>
      </c>
      <c r="DB20" s="511">
        <f t="shared" si="37"/>
        <v>7.3899124548831701</v>
      </c>
      <c r="DC20" s="510">
        <f t="shared" si="112"/>
        <v>-1288.7337464922075</v>
      </c>
      <c r="DD20" s="564">
        <f t="shared" si="38"/>
        <v>-18.65226864858127</v>
      </c>
      <c r="DE20" s="583">
        <f>+'Tuition Revenues'!B18</f>
        <v>392980962.06658351</v>
      </c>
      <c r="DF20" s="112">
        <f>+'Tuition Revenues'!C18</f>
        <v>466541625</v>
      </c>
      <c r="DG20" s="112">
        <f>+'Tuition Revenues'!D18</f>
        <v>450458678</v>
      </c>
      <c r="DH20" s="112">
        <f>+'Tuition Revenues'!E18</f>
        <v>494448293</v>
      </c>
      <c r="DI20" s="112">
        <f>+'Tuition Revenues'!F18</f>
        <v>541279703</v>
      </c>
      <c r="DJ20" s="112">
        <f>+'Tuition Revenues'!G18</f>
        <v>595094130</v>
      </c>
      <c r="DK20" s="112">
        <f>+'Tuition Revenues'!H18</f>
        <v>619137237</v>
      </c>
      <c r="DL20" s="112">
        <f>+'Tuition Revenues'!I18</f>
        <v>661900129</v>
      </c>
      <c r="DM20" s="112">
        <f>+'Tuition Revenues'!J18</f>
        <v>705600668</v>
      </c>
      <c r="DN20" s="112">
        <f>+'Tuition Revenues'!K18</f>
        <v>771376422</v>
      </c>
      <c r="DO20" s="112">
        <f>+'Tuition Revenues'!L18</f>
        <v>848092528</v>
      </c>
      <c r="DP20" s="112">
        <f>+'Tuition Revenues'!M18</f>
        <v>941351447</v>
      </c>
      <c r="DQ20" s="112">
        <f>+'Tuition Revenues'!N18</f>
        <v>998622023</v>
      </c>
      <c r="DR20" s="112">
        <f>+'Tuition Revenues'!O18</f>
        <v>1035626732</v>
      </c>
      <c r="DS20" s="367">
        <f t="shared" si="113"/>
        <v>37004709</v>
      </c>
      <c r="DT20" s="374">
        <f t="shared" si="114"/>
        <v>3.7055771000155482</v>
      </c>
      <c r="DU20" s="367">
        <f t="shared" si="115"/>
        <v>187534204</v>
      </c>
      <c r="DV20" s="374">
        <f t="shared" si="116"/>
        <v>22.112469784664817</v>
      </c>
      <c r="DW20" s="583">
        <f t="shared" si="39"/>
        <v>3829.6869240057822</v>
      </c>
      <c r="DX20" s="112">
        <f t="shared" si="40"/>
        <v>4516.4428868579525</v>
      </c>
      <c r="DY20" s="112">
        <f t="shared" si="41"/>
        <v>4259.5417333906362</v>
      </c>
      <c r="DZ20" s="112">
        <f t="shared" si="42"/>
        <v>4629.099235844129</v>
      </c>
      <c r="EA20" s="112">
        <f t="shared" si="43"/>
        <v>5022.0101473830773</v>
      </c>
      <c r="EB20" s="112">
        <f t="shared" si="44"/>
        <v>5504.7789648952412</v>
      </c>
      <c r="EC20" s="112">
        <f t="shared" si="45"/>
        <v>5619.3964798971847</v>
      </c>
      <c r="ED20" s="112">
        <f t="shared" si="46"/>
        <v>5943.4797455321959</v>
      </c>
      <c r="EE20" s="112">
        <f t="shared" si="47"/>
        <v>6215.056226636767</v>
      </c>
      <c r="EF20" s="112">
        <f t="shared" si="48"/>
        <v>6602.6838410551154</v>
      </c>
      <c r="EG20" s="112">
        <f t="shared" si="49"/>
        <v>6998.7094346421709</v>
      </c>
      <c r="EH20" s="112">
        <f t="shared" si="50"/>
        <v>7715.3572638219603</v>
      </c>
      <c r="EI20" s="112">
        <f t="shared" si="51"/>
        <v>8200.8607292125689</v>
      </c>
      <c r="EJ20" s="112">
        <f t="shared" si="52"/>
        <v>8693.617957000748</v>
      </c>
      <c r="EK20" s="367">
        <f t="shared" si="117"/>
        <v>492.75722778817908</v>
      </c>
      <c r="EL20" s="472">
        <f t="shared" si="118"/>
        <v>6.0086037802460366</v>
      </c>
      <c r="EM20" s="367">
        <f t="shared" si="119"/>
        <v>1694.9085223585771</v>
      </c>
      <c r="EN20" s="472">
        <f t="shared" si="120"/>
        <v>24.217443775692828</v>
      </c>
      <c r="EO20" s="478">
        <f t="shared" si="121"/>
        <v>93.637702653563153</v>
      </c>
      <c r="EP20" s="481">
        <f t="shared" si="122"/>
        <v>102.71734647864005</v>
      </c>
      <c r="EQ20" s="510">
        <f t="shared" si="123"/>
        <v>7396.0811555586888</v>
      </c>
      <c r="ER20" s="523">
        <f t="shared" si="124"/>
        <v>8329.5236192343218</v>
      </c>
      <c r="ES20" s="510">
        <f t="shared" si="125"/>
        <v>364.09433776642618</v>
      </c>
      <c r="ET20" s="511">
        <f t="shared" si="53"/>
        <v>4.3711303840434388</v>
      </c>
      <c r="EU20" s="510">
        <f t="shared" si="126"/>
        <v>1297.5368014420592</v>
      </c>
      <c r="EV20" s="564">
        <f t="shared" si="54"/>
        <v>17.543571712525985</v>
      </c>
      <c r="EW20" s="103">
        <f t="shared" si="55"/>
        <v>0.61062459309534078</v>
      </c>
      <c r="EX20" s="104">
        <f t="shared" si="56"/>
        <v>0.5754642722981127</v>
      </c>
      <c r="EY20" s="104">
        <f t="shared" si="57"/>
        <v>0.58968493837383251</v>
      </c>
      <c r="EZ20" s="105">
        <f t="shared" si="58"/>
        <v>0.5635152519319897</v>
      </c>
      <c r="FA20" s="105">
        <f t="shared" si="59"/>
        <v>0.54863602797022248</v>
      </c>
      <c r="FB20" s="105">
        <f t="shared" si="60"/>
        <v>0.53421218715074459</v>
      </c>
      <c r="FC20" s="105">
        <f t="shared" si="61"/>
        <v>0.54115785938898231</v>
      </c>
      <c r="FD20" s="105">
        <f t="shared" si="62"/>
        <v>0.54002285801721961</v>
      </c>
      <c r="FE20" s="105">
        <f t="shared" si="63"/>
        <v>0.50796845998251305</v>
      </c>
      <c r="FF20" s="105">
        <f t="shared" si="64"/>
        <v>0.46726294856853479</v>
      </c>
      <c r="FG20" s="105">
        <f t="shared" si="65"/>
        <v>0.48298463851038043</v>
      </c>
      <c r="FH20" s="105">
        <f t="shared" si="66"/>
        <v>0.39066487557347984</v>
      </c>
      <c r="FI20" s="105">
        <f t="shared" si="67"/>
        <v>0.38587689181716883</v>
      </c>
      <c r="FJ20" s="105">
        <f t="shared" si="67"/>
        <v>0.39265541846689334</v>
      </c>
      <c r="FK20" s="103">
        <f t="shared" si="68"/>
        <v>0.38937540690465927</v>
      </c>
      <c r="FL20" s="104">
        <f t="shared" si="69"/>
        <v>0.4245357277018873</v>
      </c>
      <c r="FM20" s="104">
        <f t="shared" si="70"/>
        <v>0.41031506162616749</v>
      </c>
      <c r="FN20" s="105">
        <f t="shared" si="71"/>
        <v>0.4364847480680103</v>
      </c>
      <c r="FO20" s="105">
        <f t="shared" si="72"/>
        <v>0.45136397202977752</v>
      </c>
      <c r="FP20" s="105">
        <f t="shared" si="73"/>
        <v>0.46578781284925541</v>
      </c>
      <c r="FQ20" s="105">
        <f t="shared" si="74"/>
        <v>0.45884214061101769</v>
      </c>
      <c r="FR20" s="105">
        <f t="shared" si="75"/>
        <v>0.45997714198278039</v>
      </c>
      <c r="FS20" s="105">
        <f t="shared" si="76"/>
        <v>0.49203154001748695</v>
      </c>
      <c r="FT20" s="105">
        <f t="shared" si="77"/>
        <v>0.53273705143146521</v>
      </c>
      <c r="FU20" s="105">
        <f t="shared" si="78"/>
        <v>0.51701536148961946</v>
      </c>
      <c r="FV20" s="105">
        <f t="shared" si="79"/>
        <v>0.60933512442652016</v>
      </c>
      <c r="FW20" s="105">
        <f t="shared" si="80"/>
        <v>0.61412310818283111</v>
      </c>
      <c r="FX20" s="105">
        <f t="shared" si="80"/>
        <v>0.60734458153310666</v>
      </c>
    </row>
    <row r="21" spans="1:180" s="1" customFormat="1" ht="15" customHeight="1">
      <c r="A21" s="448" t="s">
        <v>12</v>
      </c>
      <c r="B21" s="690">
        <f>+'[1]FTE Enrollment Data'!AI18</f>
        <v>309446</v>
      </c>
      <c r="C21" s="690">
        <f>+'[1]FTE Enrollment Data'!AS18</f>
        <v>345200.04166666663</v>
      </c>
      <c r="D21" s="690">
        <f>+'[1]FTE Enrollment Data'!AT18</f>
        <v>361974.20833333326</v>
      </c>
      <c r="E21" s="690">
        <f>+'[1]FTE Enrollment Data'!AU18</f>
        <v>383288.50833333336</v>
      </c>
      <c r="F21" s="690">
        <f>+'[1]FTE Enrollment Data'!AV18</f>
        <v>399541.60000000003</v>
      </c>
      <c r="G21" s="690">
        <f>+'[1]FTE Enrollment Data'!AW18</f>
        <v>407213.2583333333</v>
      </c>
      <c r="H21" s="690">
        <f>+'[1]FTE Enrollment Data'!AX18</f>
        <v>409941.78333333338</v>
      </c>
      <c r="I21" s="690">
        <f>+'[1]FTE Enrollment Data'!AY18</f>
        <v>412943.46666666667</v>
      </c>
      <c r="J21" s="690">
        <f>+'[1]FTE Enrollment Data'!AZ18</f>
        <v>415179.59166666656</v>
      </c>
      <c r="K21" s="690">
        <f>+'[1]FTE Enrollment Data'!BA18</f>
        <v>422673.5</v>
      </c>
      <c r="L21" s="690">
        <f>+'[1]FTE Enrollment Data'!BB18</f>
        <v>431902.79166666663</v>
      </c>
      <c r="M21" s="690">
        <f>+'[1]FTE Enrollment Data'!BC18</f>
        <v>450491.65000000008</v>
      </c>
      <c r="N21" s="690">
        <f>+'[1]FTE Enrollment Data'!BD18</f>
        <v>466920.67499999987</v>
      </c>
      <c r="O21" s="690">
        <f>+'[1]FTE Enrollment Data'!BE18</f>
        <v>472795.48333333334</v>
      </c>
      <c r="P21" s="690">
        <f>+'[1]FTE Enrollment Data'!BF18</f>
        <v>478504.85833333334</v>
      </c>
      <c r="Q21" s="377">
        <f t="shared" si="81"/>
        <v>5709.375</v>
      </c>
      <c r="R21" s="462">
        <f t="shared" si="82"/>
        <v>1.2075781603807623</v>
      </c>
      <c r="S21" s="377">
        <f t="shared" si="83"/>
        <v>28013.208333333256</v>
      </c>
      <c r="T21" s="469">
        <f t="shared" si="84"/>
        <v>6.2183634998191977</v>
      </c>
      <c r="U21" s="194">
        <f>+Total!B19</f>
        <v>3499359650</v>
      </c>
      <c r="V21" s="113">
        <f>+Total!C19</f>
        <v>3907553739</v>
      </c>
      <c r="W21" s="113">
        <f>+Total!D19</f>
        <v>3938870473</v>
      </c>
      <c r="X21" s="113">
        <f>+Total!E19</f>
        <v>4118243277</v>
      </c>
      <c r="Y21" s="113">
        <f>+Total!F19</f>
        <v>4490895386.4700003</v>
      </c>
      <c r="Z21" s="113">
        <f>+Total!G19</f>
        <v>5097427623.9099998</v>
      </c>
      <c r="AA21" s="113">
        <f>+Total!H19</f>
        <v>5326623578</v>
      </c>
      <c r="AB21" s="113">
        <f>+Total!I19</f>
        <v>5813379653</v>
      </c>
      <c r="AC21" s="113">
        <f>+Total!J19</f>
        <v>6172808825</v>
      </c>
      <c r="AD21" s="113">
        <f>Total!K19</f>
        <v>6681063663</v>
      </c>
      <c r="AE21" s="113">
        <f>Total!L19</f>
        <v>6967040334</v>
      </c>
      <c r="AF21" s="113">
        <f>Total!M19</f>
        <v>6934034167</v>
      </c>
      <c r="AG21" s="113">
        <f>Total!N19</f>
        <v>6260201776</v>
      </c>
      <c r="AH21" s="113">
        <f>Total!O19</f>
        <v>6413764838</v>
      </c>
      <c r="AI21" s="416">
        <f t="shared" si="85"/>
        <v>153563062</v>
      </c>
      <c r="AJ21" s="374">
        <f t="shared" si="86"/>
        <v>2.4530049908091014</v>
      </c>
      <c r="AK21" s="416">
        <f t="shared" si="87"/>
        <v>-553275496</v>
      </c>
      <c r="AL21" s="497">
        <f t="shared" si="88"/>
        <v>-7.9413275864063628</v>
      </c>
      <c r="AM21" s="113">
        <f t="shared" si="9"/>
        <v>10137.193591010817</v>
      </c>
      <c r="AN21" s="113">
        <f t="shared" si="10"/>
        <v>10795.116472501899</v>
      </c>
      <c r="AO21" s="113">
        <f t="shared" si="11"/>
        <v>10276.515959551009</v>
      </c>
      <c r="AP21" s="113">
        <f t="shared" si="12"/>
        <v>10307.420496388861</v>
      </c>
      <c r="AQ21" s="113">
        <f t="shared" si="13"/>
        <v>11028.36239873575</v>
      </c>
      <c r="AR21" s="113">
        <f t="shared" si="14"/>
        <v>12434.515902384024</v>
      </c>
      <c r="AS21" s="113">
        <f t="shared" si="15"/>
        <v>12899.159347397352</v>
      </c>
      <c r="AT21" s="113">
        <f t="shared" si="16"/>
        <v>14002.084326118233</v>
      </c>
      <c r="AU21" s="113">
        <f t="shared" si="17"/>
        <v>14604.201174192372</v>
      </c>
      <c r="AV21" s="113">
        <f t="shared" si="18"/>
        <v>15468.905948068756</v>
      </c>
      <c r="AW21" s="113">
        <f t="shared" si="19"/>
        <v>15465.41502822527</v>
      </c>
      <c r="AX21" s="113">
        <f t="shared" si="20"/>
        <v>14850.561429947393</v>
      </c>
      <c r="AY21" s="113">
        <f t="shared" si="20"/>
        <v>13240.823985592924</v>
      </c>
      <c r="AZ21" s="113">
        <f t="shared" si="20"/>
        <v>13403.761166270289</v>
      </c>
      <c r="BA21" s="367">
        <f t="shared" si="89"/>
        <v>162.93718067736518</v>
      </c>
      <c r="BB21" s="472">
        <f t="shared" si="90"/>
        <v>1.2305667748068689</v>
      </c>
      <c r="BC21" s="367">
        <f t="shared" si="91"/>
        <v>-2061.653861954981</v>
      </c>
      <c r="BD21" s="472">
        <f t="shared" si="92"/>
        <v>-13.330737378805187</v>
      </c>
      <c r="BE21" s="478">
        <f t="shared" si="93"/>
        <v>110.71068502261731</v>
      </c>
      <c r="BF21" s="481">
        <f t="shared" si="94"/>
        <v>90.689789772370005</v>
      </c>
      <c r="BG21" s="522">
        <f t="shared" si="95"/>
        <v>16343.508145512724</v>
      </c>
      <c r="BH21" s="523">
        <f t="shared" si="96"/>
        <v>13448.558604739335</v>
      </c>
      <c r="BI21" s="510">
        <f t="shared" si="97"/>
        <v>-44.797438469046028</v>
      </c>
      <c r="BJ21" s="511">
        <f t="shared" si="21"/>
        <v>-0.33310215455550157</v>
      </c>
      <c r="BK21" s="510">
        <f t="shared" si="98"/>
        <v>-2939.7469792424345</v>
      </c>
      <c r="BL21" s="513">
        <f t="shared" si="22"/>
        <v>-17.987245780212564</v>
      </c>
      <c r="BM21" s="195">
        <f>+'State General Purpose'!R19+'State Ed Special Purpose'!B19</f>
        <v>2295372650</v>
      </c>
      <c r="BN21" s="196">
        <f>+'State General Purpose'!S19+'State Ed Special Purpose'!C19</f>
        <v>2527897590</v>
      </c>
      <c r="BO21" s="196">
        <f>+'State General Purpose'!T19+'State Ed Special Purpose'!D19</f>
        <v>2522606675</v>
      </c>
      <c r="BP21" s="196">
        <f>+'State General Purpose'!U19+'State Ed Special Purpose'!E19</f>
        <v>2495249892</v>
      </c>
      <c r="BQ21" s="196">
        <f>+'State General Purpose'!V19+'State Ed Special Purpose'!F19</f>
        <v>2502579757</v>
      </c>
      <c r="BR21" s="196">
        <f>+'State General Purpose'!W19+'State Ed Special Purpose'!G19</f>
        <v>2703145905</v>
      </c>
      <c r="BS21" s="196">
        <f>+'State General Purpose'!X19+'State Ed Special Purpose'!H19</f>
        <v>2732504948</v>
      </c>
      <c r="BT21" s="196">
        <f>+'State General Purpose'!Y19+'State Ed Special Purpose'!I19</f>
        <v>2974706658</v>
      </c>
      <c r="BU21" s="196">
        <f>+'State General Purpose'!Z19+'State Ed Special Purpose'!J19</f>
        <v>2998159532</v>
      </c>
      <c r="BV21" s="196">
        <f>+'State General Purpose'!AA19+'State Ed Special Purpose'!K19</f>
        <v>3255646189</v>
      </c>
      <c r="BW21" s="196">
        <f>+'State General Purpose'!AB19+'State Ed Special Purpose'!L19</f>
        <v>3150227588</v>
      </c>
      <c r="BX21" s="196">
        <f>+'State General Purpose'!AC19+'State Ed Special Purpose'!M19</f>
        <v>2996761450</v>
      </c>
      <c r="BY21" s="196">
        <f>+'State General Purpose'!AD19+'State Ed Special Purpose'!N19</f>
        <v>3024344829</v>
      </c>
      <c r="BZ21" s="196">
        <f>+'State General Purpose'!AE19+'State Ed Special Purpose'!O19</f>
        <v>3096120459</v>
      </c>
      <c r="CA21" s="416">
        <f t="shared" si="99"/>
        <v>71775630</v>
      </c>
      <c r="CB21" s="374">
        <f t="shared" si="100"/>
        <v>2.3732621132271028</v>
      </c>
      <c r="CC21" s="367">
        <f t="shared" si="101"/>
        <v>-54107129</v>
      </c>
      <c r="CD21" s="374">
        <f t="shared" si="102"/>
        <v>-1.7175625407544364</v>
      </c>
      <c r="CE21" s="550">
        <f t="shared" si="23"/>
        <v>6649.3985311174047</v>
      </c>
      <c r="CF21" s="196">
        <f t="shared" si="24"/>
        <v>6983.640082091486</v>
      </c>
      <c r="CG21" s="196">
        <f t="shared" si="25"/>
        <v>6581.4826694625872</v>
      </c>
      <c r="CH21" s="196">
        <f t="shared" si="26"/>
        <v>6245.281822969122</v>
      </c>
      <c r="CI21" s="112">
        <f t="shared" si="27"/>
        <v>6145.6244505463983</v>
      </c>
      <c r="CJ21" s="112">
        <f t="shared" si="28"/>
        <v>6593.9750835352343</v>
      </c>
      <c r="CK21" s="112">
        <f t="shared" si="29"/>
        <v>6617.1405254504571</v>
      </c>
      <c r="CL21" s="112">
        <f t="shared" si="30"/>
        <v>7164.8672471075843</v>
      </c>
      <c r="CM21" s="112">
        <f t="shared" si="31"/>
        <v>7093.3226994358529</v>
      </c>
      <c r="CN21" s="112">
        <f t="shared" si="32"/>
        <v>7537.914206196283</v>
      </c>
      <c r="CO21" s="112">
        <f t="shared" si="33"/>
        <v>6992.8656568884226</v>
      </c>
      <c r="CP21" s="112">
        <f t="shared" si="34"/>
        <v>6418.1382629929612</v>
      </c>
      <c r="CQ21" s="112">
        <f t="shared" si="35"/>
        <v>6396.7295281197867</v>
      </c>
      <c r="CR21" s="112">
        <f t="shared" si="36"/>
        <v>6470.4054829955312</v>
      </c>
      <c r="CS21" s="367">
        <f t="shared" si="103"/>
        <v>73.675954875744537</v>
      </c>
      <c r="CT21" s="472">
        <f t="shared" si="104"/>
        <v>1.1517753650809803</v>
      </c>
      <c r="CU21" s="367">
        <f t="shared" si="105"/>
        <v>-522.46017389289136</v>
      </c>
      <c r="CV21" s="472">
        <f t="shared" si="106"/>
        <v>-7.4713314902344008</v>
      </c>
      <c r="CW21" s="478">
        <f t="shared" si="107"/>
        <v>107.66581110298119</v>
      </c>
      <c r="CX21" s="481">
        <f t="shared" si="108"/>
        <v>102.4420931065325</v>
      </c>
      <c r="CY21" s="510">
        <f t="shared" si="109"/>
        <v>7389.9055806294264</v>
      </c>
      <c r="CZ21" s="523">
        <f t="shared" si="110"/>
        <v>6497.087494795609</v>
      </c>
      <c r="DA21" s="510">
        <f t="shared" si="111"/>
        <v>-26.682011800077817</v>
      </c>
      <c r="DB21" s="511">
        <f t="shared" si="37"/>
        <v>-0.41067650422517826</v>
      </c>
      <c r="DC21" s="510">
        <f t="shared" si="112"/>
        <v>-919.50009763389517</v>
      </c>
      <c r="DD21" s="564">
        <f t="shared" si="38"/>
        <v>-12.442650147575741</v>
      </c>
      <c r="DE21" s="632">
        <f>+'Tuition Revenues'!B19</f>
        <v>1203987000</v>
      </c>
      <c r="DF21" s="196">
        <f>+'Tuition Revenues'!C19</f>
        <v>1379656149</v>
      </c>
      <c r="DG21" s="196">
        <f>+'Tuition Revenues'!D19</f>
        <v>1416263798</v>
      </c>
      <c r="DH21" s="196">
        <f>+'Tuition Revenues'!E19</f>
        <v>1622993385</v>
      </c>
      <c r="DI21" s="196">
        <f>+'Tuition Revenues'!F19</f>
        <v>1988315629.4700003</v>
      </c>
      <c r="DJ21" s="196">
        <f>+'Tuition Revenues'!G19</f>
        <v>2394281718.9099998</v>
      </c>
      <c r="DK21" s="196">
        <f>+'Tuition Revenues'!H19</f>
        <v>2594118630</v>
      </c>
      <c r="DL21" s="196">
        <f>+'Tuition Revenues'!I19</f>
        <v>2838672995</v>
      </c>
      <c r="DM21" s="196">
        <f>+'Tuition Revenues'!J19</f>
        <v>3174649293</v>
      </c>
      <c r="DN21" s="196">
        <f>+'Tuition Revenues'!K19</f>
        <v>3425417474</v>
      </c>
      <c r="DO21" s="196">
        <f>+'Tuition Revenues'!L19</f>
        <v>3816812746</v>
      </c>
      <c r="DP21" s="196">
        <f>+'Tuition Revenues'!M19</f>
        <v>3937272717</v>
      </c>
      <c r="DQ21" s="196">
        <f>+'Tuition Revenues'!N19</f>
        <v>3235856947</v>
      </c>
      <c r="DR21" s="196">
        <f>+'Tuition Revenues'!O19</f>
        <v>3317644379</v>
      </c>
      <c r="DS21" s="367">
        <f t="shared" si="113"/>
        <v>81787432</v>
      </c>
      <c r="DT21" s="374">
        <f t="shared" si="114"/>
        <v>2.5275354670986325</v>
      </c>
      <c r="DU21" s="367">
        <f t="shared" si="115"/>
        <v>-499168367</v>
      </c>
      <c r="DV21" s="374">
        <f t="shared" si="116"/>
        <v>-13.078146616522538</v>
      </c>
      <c r="DW21" s="632">
        <f t="shared" si="39"/>
        <v>3487.7950598934126</v>
      </c>
      <c r="DX21" s="196">
        <f t="shared" si="40"/>
        <v>3811.4763904104134</v>
      </c>
      <c r="DY21" s="196">
        <f t="shared" si="41"/>
        <v>3695.0332900884214</v>
      </c>
      <c r="DZ21" s="196">
        <f t="shared" si="42"/>
        <v>4062.1386734197386</v>
      </c>
      <c r="EA21" s="196">
        <f t="shared" si="43"/>
        <v>4882.7379481893513</v>
      </c>
      <c r="EB21" s="196">
        <f t="shared" si="44"/>
        <v>5840.5408188487891</v>
      </c>
      <c r="EC21" s="196">
        <f t="shared" si="45"/>
        <v>6282.0188219468946</v>
      </c>
      <c r="ED21" s="196">
        <f t="shared" si="46"/>
        <v>6837.2170790106493</v>
      </c>
      <c r="EE21" s="196">
        <f t="shared" si="47"/>
        <v>7510.8784747565205</v>
      </c>
      <c r="EF21" s="196">
        <f t="shared" si="48"/>
        <v>7930.9917418724726</v>
      </c>
      <c r="EG21" s="196">
        <f t="shared" si="49"/>
        <v>8472.5493713368487</v>
      </c>
      <c r="EH21" s="196">
        <f t="shared" si="50"/>
        <v>8432.4231669544315</v>
      </c>
      <c r="EI21" s="196">
        <f t="shared" si="51"/>
        <v>6844.0944574731375</v>
      </c>
      <c r="EJ21" s="196">
        <f t="shared" si="52"/>
        <v>6933.355683274759</v>
      </c>
      <c r="EK21" s="367">
        <f t="shared" si="117"/>
        <v>89.261225801621549</v>
      </c>
      <c r="EL21" s="472">
        <f t="shared" si="118"/>
        <v>1.3042079760333567</v>
      </c>
      <c r="EM21" s="367">
        <f t="shared" si="119"/>
        <v>-1539.1936880620897</v>
      </c>
      <c r="EN21" s="472">
        <f t="shared" si="120"/>
        <v>-18.166830555974993</v>
      </c>
      <c r="EO21" s="478">
        <f t="shared" si="121"/>
        <v>113.35662184001436</v>
      </c>
      <c r="EP21" s="481">
        <f t="shared" si="122"/>
        <v>81.919392076009572</v>
      </c>
      <c r="EQ21" s="510">
        <f t="shared" si="123"/>
        <v>8953.6025648832983</v>
      </c>
      <c r="ER21" s="523">
        <f t="shared" si="124"/>
        <v>6951.4711099437263</v>
      </c>
      <c r="ES21" s="510">
        <f t="shared" si="125"/>
        <v>-18.115426668967302</v>
      </c>
      <c r="ET21" s="511">
        <f t="shared" si="53"/>
        <v>-0.26059846013103766</v>
      </c>
      <c r="EU21" s="510">
        <f t="shared" si="126"/>
        <v>-2020.2468816085393</v>
      </c>
      <c r="EV21" s="564">
        <f t="shared" si="54"/>
        <v>-22.563508565056253</v>
      </c>
      <c r="EW21" s="99">
        <f t="shared" si="55"/>
        <v>0.65594076619132302</v>
      </c>
      <c r="EX21" s="97">
        <f t="shared" si="56"/>
        <v>0.64692586688441189</v>
      </c>
      <c r="EY21" s="97">
        <f t="shared" si="57"/>
        <v>0.64043910361913547</v>
      </c>
      <c r="EZ21" s="98">
        <f t="shared" si="58"/>
        <v>0.60590152746335679</v>
      </c>
      <c r="FA21" s="98">
        <f t="shared" si="59"/>
        <v>0.55725630228209666</v>
      </c>
      <c r="FB21" s="98">
        <f t="shared" si="60"/>
        <v>0.53029608352272051</v>
      </c>
      <c r="FC21" s="98">
        <f t="shared" si="61"/>
        <v>0.51299005983561163</v>
      </c>
      <c r="FD21" s="98">
        <f t="shared" si="62"/>
        <v>0.5117000498092189</v>
      </c>
      <c r="FE21" s="98">
        <f t="shared" si="63"/>
        <v>0.48570425830416025</v>
      </c>
      <c r="FF21" s="98">
        <f t="shared" si="64"/>
        <v>0.48729459158275945</v>
      </c>
      <c r="FG21" s="98">
        <f t="shared" si="65"/>
        <v>0.45216152583852687</v>
      </c>
      <c r="FH21" s="98">
        <f t="shared" si="66"/>
        <v>0.43218152345743988</v>
      </c>
      <c r="FI21" s="98">
        <f t="shared" si="67"/>
        <v>0.48310660538044614</v>
      </c>
      <c r="FJ21" s="98">
        <f t="shared" si="67"/>
        <v>0.48273058604460173</v>
      </c>
      <c r="FK21" s="99">
        <f t="shared" si="68"/>
        <v>0.34405923380867698</v>
      </c>
      <c r="FL21" s="97">
        <f t="shared" si="69"/>
        <v>0.35307413311558811</v>
      </c>
      <c r="FM21" s="97">
        <f t="shared" si="70"/>
        <v>0.35956089638086458</v>
      </c>
      <c r="FN21" s="98">
        <f t="shared" si="71"/>
        <v>0.39409847253664321</v>
      </c>
      <c r="FO21" s="98">
        <f t="shared" si="72"/>
        <v>0.44274369771790328</v>
      </c>
      <c r="FP21" s="98">
        <f t="shared" si="73"/>
        <v>0.46970391647727949</v>
      </c>
      <c r="FQ21" s="98">
        <f t="shared" si="74"/>
        <v>0.48700994016438831</v>
      </c>
      <c r="FR21" s="98">
        <f t="shared" si="75"/>
        <v>0.48829995019078104</v>
      </c>
      <c r="FS21" s="98">
        <f t="shared" si="76"/>
        <v>0.51429574169583969</v>
      </c>
      <c r="FT21" s="98">
        <f t="shared" si="77"/>
        <v>0.51270540841724055</v>
      </c>
      <c r="FU21" s="98">
        <f t="shared" si="78"/>
        <v>0.54783847416147313</v>
      </c>
      <c r="FV21" s="98">
        <f t="shared" si="79"/>
        <v>0.56781847654256012</v>
      </c>
      <c r="FW21" s="98">
        <f t="shared" si="80"/>
        <v>0.51689339461955386</v>
      </c>
      <c r="FX21" s="98">
        <f t="shared" si="80"/>
        <v>0.51726941395539827</v>
      </c>
    </row>
    <row r="22" spans="1:180" s="1" customFormat="1" ht="15" customHeight="1">
      <c r="A22" s="448" t="s">
        <v>13</v>
      </c>
      <c r="B22" s="690">
        <f>+'[1]FTE Enrollment Data'!AI19</f>
        <v>132989</v>
      </c>
      <c r="C22" s="690">
        <f>+'[1]FTE Enrollment Data'!AS19</f>
        <v>150046.82499999998</v>
      </c>
      <c r="D22" s="690">
        <f>+'[1]FTE Enrollment Data'!AT19</f>
        <v>152883.77499999999</v>
      </c>
      <c r="E22" s="690">
        <f>+'[1]FTE Enrollment Data'!AU19</f>
        <v>157389.61833333329</v>
      </c>
      <c r="F22" s="690">
        <f>+'[1]FTE Enrollment Data'!AV19</f>
        <v>163391.17916666667</v>
      </c>
      <c r="G22" s="690">
        <f>+'[1]FTE Enrollment Data'!AW19</f>
        <v>164323.19583333336</v>
      </c>
      <c r="H22" s="690">
        <f>+'[1]FTE Enrollment Data'!AX19</f>
        <v>167728.73333333334</v>
      </c>
      <c r="I22" s="690">
        <f>+'[1]FTE Enrollment Data'!AY19</f>
        <v>171690.875</v>
      </c>
      <c r="J22" s="690">
        <f>+'[1]FTE Enrollment Data'!AZ19</f>
        <v>176097.55416666667</v>
      </c>
      <c r="K22" s="690">
        <f>+'[1]FTE Enrollment Data'!BA19</f>
        <v>180201.40833333333</v>
      </c>
      <c r="L22" s="690">
        <f>+'[1]FTE Enrollment Data'!BB19</f>
        <v>189579.95833333334</v>
      </c>
      <c r="M22" s="690">
        <f>+'[1]FTE Enrollment Data'!BC19</f>
        <v>189489.67666666664</v>
      </c>
      <c r="N22" s="690">
        <f>+'[1]FTE Enrollment Data'!BD19</f>
        <v>192551.3833333333</v>
      </c>
      <c r="O22" s="690">
        <f>+'[1]FTE Enrollment Data'!BE19</f>
        <v>194555.27500000002</v>
      </c>
      <c r="P22" s="690">
        <f>+'[1]FTE Enrollment Data'!BF19</f>
        <v>194983.49666666664</v>
      </c>
      <c r="Q22" s="377">
        <f t="shared" si="81"/>
        <v>428.22166666662088</v>
      </c>
      <c r="R22" s="462">
        <f t="shared" si="82"/>
        <v>0.22010283024534844</v>
      </c>
      <c r="S22" s="377">
        <f t="shared" si="83"/>
        <v>5493.820000000007</v>
      </c>
      <c r="T22" s="469">
        <f t="shared" si="84"/>
        <v>2.8992713991824717</v>
      </c>
      <c r="U22" s="194">
        <f>+Total!B20</f>
        <v>1653309698</v>
      </c>
      <c r="V22" s="113">
        <f>+Total!C20</f>
        <v>1674962888</v>
      </c>
      <c r="W22" s="113">
        <f>+Total!D20</f>
        <v>1610195660</v>
      </c>
      <c r="X22" s="113">
        <f>+Total!E20</f>
        <v>1717100659</v>
      </c>
      <c r="Y22" s="113">
        <f>+Total!F20</f>
        <v>1897588736</v>
      </c>
      <c r="Z22" s="113">
        <f>+Total!G20</f>
        <v>2051990479</v>
      </c>
      <c r="AA22" s="113">
        <f>+Total!H20</f>
        <v>2356948768</v>
      </c>
      <c r="AB22" s="113">
        <f>+Total!I20</f>
        <v>2401420736</v>
      </c>
      <c r="AC22" s="113">
        <f>+Total!J20</f>
        <v>2531795105</v>
      </c>
      <c r="AD22" s="113">
        <f>Total!K20</f>
        <v>2488884695</v>
      </c>
      <c r="AE22" s="113">
        <f>Total!L20</f>
        <v>2634166450</v>
      </c>
      <c r="AF22" s="113">
        <f>Total!M20</f>
        <v>2897465952</v>
      </c>
      <c r="AG22" s="113">
        <f>Total!N20</f>
        <v>3043792287</v>
      </c>
      <c r="AH22" s="113">
        <f>Total!O20</f>
        <v>3116908572</v>
      </c>
      <c r="AI22" s="416">
        <f t="shared" si="85"/>
        <v>73116285</v>
      </c>
      <c r="AJ22" s="374">
        <f t="shared" si="86"/>
        <v>2.4021443681383503</v>
      </c>
      <c r="AK22" s="416">
        <f t="shared" si="87"/>
        <v>482742122</v>
      </c>
      <c r="AL22" s="497">
        <f t="shared" si="88"/>
        <v>18.326181399812452</v>
      </c>
      <c r="AM22" s="113">
        <f t="shared" si="9"/>
        <v>11018.625005893995</v>
      </c>
      <c r="AN22" s="113">
        <f t="shared" si="10"/>
        <v>10955.792320015646</v>
      </c>
      <c r="AO22" s="113">
        <f t="shared" si="11"/>
        <v>10230.634504683714</v>
      </c>
      <c r="AP22" s="113">
        <f t="shared" si="12"/>
        <v>10509.139280086085</v>
      </c>
      <c r="AQ22" s="113">
        <f t="shared" si="13"/>
        <v>11547.905494271488</v>
      </c>
      <c r="AR22" s="113">
        <f t="shared" si="14"/>
        <v>12233.983040472891</v>
      </c>
      <c r="AS22" s="113">
        <f t="shared" si="15"/>
        <v>13727.862753335028</v>
      </c>
      <c r="AT22" s="113">
        <f t="shared" si="16"/>
        <v>13636.877282958667</v>
      </c>
      <c r="AU22" s="113">
        <f t="shared" si="17"/>
        <v>14049.807537112756</v>
      </c>
      <c r="AV22" s="113">
        <f t="shared" si="18"/>
        <v>13128.416721264708</v>
      </c>
      <c r="AW22" s="113">
        <f t="shared" si="19"/>
        <v>13901.37181263859</v>
      </c>
      <c r="AX22" s="113">
        <f t="shared" si="20"/>
        <v>15047.75453617013</v>
      </c>
      <c r="AY22" s="113">
        <f t="shared" si="20"/>
        <v>15644.87155128536</v>
      </c>
      <c r="AZ22" s="113">
        <f t="shared" si="20"/>
        <v>15985.499415514638</v>
      </c>
      <c r="BA22" s="367">
        <f t="shared" si="89"/>
        <v>340.6278642292782</v>
      </c>
      <c r="BB22" s="472">
        <f t="shared" si="90"/>
        <v>2.1772493504511563</v>
      </c>
      <c r="BC22" s="367">
        <f t="shared" si="91"/>
        <v>2084.1276028760476</v>
      </c>
      <c r="BD22" s="472">
        <f t="shared" si="92"/>
        <v>14.992244153783723</v>
      </c>
      <c r="BE22" s="478">
        <f t="shared" si="93"/>
        <v>99.51432879896872</v>
      </c>
      <c r="BF22" s="481">
        <f t="shared" si="94"/>
        <v>108.15781954154018</v>
      </c>
      <c r="BG22" s="522">
        <f t="shared" si="95"/>
        <v>14690.661908459093</v>
      </c>
      <c r="BH22" s="523">
        <f t="shared" si="96"/>
        <v>15890.323151339633</v>
      </c>
      <c r="BI22" s="510">
        <f t="shared" si="97"/>
        <v>95.17626417500469</v>
      </c>
      <c r="BJ22" s="511">
        <f t="shared" si="21"/>
        <v>0.59895738600495896</v>
      </c>
      <c r="BK22" s="510">
        <f t="shared" si="98"/>
        <v>1294.8375070555448</v>
      </c>
      <c r="BL22" s="513">
        <f t="shared" si="22"/>
        <v>8.8140174699001061</v>
      </c>
      <c r="BM22" s="195">
        <f>+'State General Purpose'!R20+'State Ed Special Purpose'!B20</f>
        <v>1006843330</v>
      </c>
      <c r="BN22" s="196">
        <f>+'State General Purpose'!S20+'State Ed Special Purpose'!C20</f>
        <v>1000017930</v>
      </c>
      <c r="BO22" s="196">
        <f>+'State General Purpose'!T20+'State Ed Special Purpose'!D20</f>
        <v>849165494</v>
      </c>
      <c r="BP22" s="196">
        <f>+'State General Purpose'!U20+'State Ed Special Purpose'!E20</f>
        <v>796131903</v>
      </c>
      <c r="BQ22" s="196">
        <f>+'State General Purpose'!V20+'State Ed Special Purpose'!F20</f>
        <v>875934656</v>
      </c>
      <c r="BR22" s="196">
        <f>+'State General Purpose'!W20+'State Ed Special Purpose'!G20</f>
        <v>956630178</v>
      </c>
      <c r="BS22" s="196">
        <f>+'State General Purpose'!X20+'State Ed Special Purpose'!H20</f>
        <v>1105775300</v>
      </c>
      <c r="BT22" s="196">
        <f>+'State General Purpose'!Y20+'State Ed Special Purpose'!I20</f>
        <v>1103193167</v>
      </c>
      <c r="BU22" s="196">
        <f>+'State General Purpose'!Z20+'State Ed Special Purpose'!J20</f>
        <v>1118456257</v>
      </c>
      <c r="BV22" s="196">
        <f>+'State General Purpose'!AA20+'State Ed Special Purpose'!K20</f>
        <v>971942541</v>
      </c>
      <c r="BW22" s="196">
        <f>+'State General Purpose'!AB20+'State Ed Special Purpose'!L20</f>
        <v>968546955</v>
      </c>
      <c r="BX22" s="196">
        <f>+'State General Purpose'!AC20+'State Ed Special Purpose'!M20</f>
        <v>894125666</v>
      </c>
      <c r="BY22" s="196">
        <f>+'State General Purpose'!AD20+'State Ed Special Purpose'!N20</f>
        <v>947646168</v>
      </c>
      <c r="BZ22" s="196">
        <f>+'State General Purpose'!AE20+'State Ed Special Purpose'!O20</f>
        <v>985511485</v>
      </c>
      <c r="CA22" s="416">
        <f t="shared" si="99"/>
        <v>37865317</v>
      </c>
      <c r="CB22" s="374">
        <f t="shared" si="100"/>
        <v>3.9957231167741081</v>
      </c>
      <c r="CC22" s="367">
        <f t="shared" si="101"/>
        <v>16964530</v>
      </c>
      <c r="CD22" s="374">
        <f t="shared" si="102"/>
        <v>1.7515444049896374</v>
      </c>
      <c r="CE22" s="550">
        <f t="shared" si="23"/>
        <v>6710.1941677206441</v>
      </c>
      <c r="CF22" s="196">
        <f t="shared" si="24"/>
        <v>6541.0337362483369</v>
      </c>
      <c r="CG22" s="196">
        <f t="shared" si="25"/>
        <v>5395.3081721156741</v>
      </c>
      <c r="CH22" s="196">
        <f t="shared" si="26"/>
        <v>4872.5513033228563</v>
      </c>
      <c r="CI22" s="112">
        <f t="shared" si="27"/>
        <v>5330.5600074162785</v>
      </c>
      <c r="CJ22" s="112">
        <f t="shared" si="28"/>
        <v>5703.4364893154861</v>
      </c>
      <c r="CK22" s="112">
        <f t="shared" si="29"/>
        <v>6440.5012788245149</v>
      </c>
      <c r="CL22" s="112">
        <f t="shared" si="30"/>
        <v>6264.6705811478123</v>
      </c>
      <c r="CM22" s="112">
        <f t="shared" si="31"/>
        <v>6206.7009761161225</v>
      </c>
      <c r="CN22" s="112">
        <f t="shared" si="32"/>
        <v>5126.8211552777093</v>
      </c>
      <c r="CO22" s="112">
        <f t="shared" si="33"/>
        <v>5111.3441747213574</v>
      </c>
      <c r="CP22" s="112">
        <f t="shared" si="34"/>
        <v>4643.5691633133774</v>
      </c>
      <c r="CQ22" s="112">
        <f t="shared" si="35"/>
        <v>4870.8325590246777</v>
      </c>
      <c r="CR22" s="112">
        <f t="shared" si="36"/>
        <v>5054.3328119957641</v>
      </c>
      <c r="CS22" s="367">
        <f t="shared" si="103"/>
        <v>183.50025297108641</v>
      </c>
      <c r="CT22" s="472">
        <f t="shared" si="104"/>
        <v>3.7673282903370837</v>
      </c>
      <c r="CU22" s="367">
        <f t="shared" si="105"/>
        <v>-57.011362725593244</v>
      </c>
      <c r="CV22" s="472">
        <f t="shared" si="106"/>
        <v>-1.1153888444364284</v>
      </c>
      <c r="CW22" s="478">
        <f t="shared" si="107"/>
        <v>78.69692389353645</v>
      </c>
      <c r="CX22" s="481">
        <f t="shared" si="108"/>
        <v>80.022254227900888</v>
      </c>
      <c r="CY22" s="510">
        <f t="shared" si="109"/>
        <v>5401.5553414904907</v>
      </c>
      <c r="CZ22" s="523">
        <f t="shared" si="110"/>
        <v>4947.2508051758159</v>
      </c>
      <c r="DA22" s="510">
        <f t="shared" si="111"/>
        <v>107.08200681994822</v>
      </c>
      <c r="DB22" s="511">
        <f t="shared" si="37"/>
        <v>2.1644749990827021</v>
      </c>
      <c r="DC22" s="510">
        <f t="shared" si="112"/>
        <v>-347.22252949472659</v>
      </c>
      <c r="DD22" s="564">
        <f t="shared" si="38"/>
        <v>-6.4281953538018355</v>
      </c>
      <c r="DE22" s="632">
        <f>+'Tuition Revenues'!B20</f>
        <v>646466368</v>
      </c>
      <c r="DF22" s="196">
        <f>+'Tuition Revenues'!C20</f>
        <v>674944958</v>
      </c>
      <c r="DG22" s="196">
        <f>+'Tuition Revenues'!D20</f>
        <v>761030166</v>
      </c>
      <c r="DH22" s="196">
        <f>+'Tuition Revenues'!E20</f>
        <v>920968756</v>
      </c>
      <c r="DI22" s="196">
        <f>+'Tuition Revenues'!F20</f>
        <v>1021654080</v>
      </c>
      <c r="DJ22" s="196">
        <f>+'Tuition Revenues'!G20</f>
        <v>1095360301</v>
      </c>
      <c r="DK22" s="196">
        <f>+'Tuition Revenues'!H20</f>
        <v>1251173468</v>
      </c>
      <c r="DL22" s="196">
        <f>+'Tuition Revenues'!I20</f>
        <v>1298227569</v>
      </c>
      <c r="DM22" s="196">
        <f>+'Tuition Revenues'!J20</f>
        <v>1413338848</v>
      </c>
      <c r="DN22" s="196">
        <f>+'Tuition Revenues'!K20</f>
        <v>1516942154</v>
      </c>
      <c r="DO22" s="196">
        <f>+'Tuition Revenues'!L20</f>
        <v>1665619495</v>
      </c>
      <c r="DP22" s="196">
        <f>+'Tuition Revenues'!M20</f>
        <v>2003340286</v>
      </c>
      <c r="DQ22" s="196">
        <f>+'Tuition Revenues'!N20</f>
        <v>2096146119</v>
      </c>
      <c r="DR22" s="196">
        <f>+'Tuition Revenues'!O20</f>
        <v>2131397087</v>
      </c>
      <c r="DS22" s="367">
        <f t="shared" si="113"/>
        <v>35250968</v>
      </c>
      <c r="DT22" s="374">
        <f t="shared" si="114"/>
        <v>1.681703755309627</v>
      </c>
      <c r="DU22" s="367">
        <f t="shared" si="115"/>
        <v>465777592</v>
      </c>
      <c r="DV22" s="374">
        <f t="shared" si="116"/>
        <v>27.964225526791157</v>
      </c>
      <c r="DW22" s="632">
        <f t="shared" si="39"/>
        <v>4308.4308381733508</v>
      </c>
      <c r="DX22" s="196">
        <f t="shared" si="40"/>
        <v>4414.7585837673096</v>
      </c>
      <c r="DY22" s="196">
        <f t="shared" si="41"/>
        <v>4835.32633256804</v>
      </c>
      <c r="DZ22" s="196">
        <f t="shared" si="42"/>
        <v>5636.5879767632296</v>
      </c>
      <c r="EA22" s="196">
        <f t="shared" si="43"/>
        <v>6217.3454868552099</v>
      </c>
      <c r="EB22" s="196">
        <f t="shared" si="44"/>
        <v>6530.5465511574048</v>
      </c>
      <c r="EC22" s="196">
        <f t="shared" si="45"/>
        <v>7287.3614745105124</v>
      </c>
      <c r="ED22" s="196">
        <f t="shared" si="46"/>
        <v>7372.2067018108546</v>
      </c>
      <c r="EE22" s="196">
        <f t="shared" si="47"/>
        <v>7843.1065609966336</v>
      </c>
      <c r="EF22" s="196">
        <f t="shared" si="48"/>
        <v>8001.5955659869987</v>
      </c>
      <c r="EG22" s="196">
        <f t="shared" si="49"/>
        <v>8790.0276379172337</v>
      </c>
      <c r="EH22" s="196">
        <f t="shared" si="50"/>
        <v>10404.185372856753</v>
      </c>
      <c r="EI22" s="196">
        <f t="shared" si="51"/>
        <v>10774.038992260681</v>
      </c>
      <c r="EJ22" s="196">
        <f t="shared" si="52"/>
        <v>10931.166603518874</v>
      </c>
      <c r="EK22" s="367">
        <f t="shared" si="117"/>
        <v>157.1276112581927</v>
      </c>
      <c r="EL22" s="472">
        <f t="shared" si="118"/>
        <v>1.4583909652736753</v>
      </c>
      <c r="EM22" s="367">
        <f t="shared" si="119"/>
        <v>2141.1389656016399</v>
      </c>
      <c r="EN22" s="472">
        <f t="shared" si="120"/>
        <v>24.358728479595264</v>
      </c>
      <c r="EO22" s="478">
        <f t="shared" si="121"/>
        <v>117.60425289294471</v>
      </c>
      <c r="EP22" s="481">
        <f t="shared" si="122"/>
        <v>129.15456291994158</v>
      </c>
      <c r="EQ22" s="510">
        <f t="shared" si="123"/>
        <v>9289.1065669686031</v>
      </c>
      <c r="ER22" s="523">
        <f t="shared" si="124"/>
        <v>10943.072346163817</v>
      </c>
      <c r="ES22" s="510">
        <f t="shared" si="125"/>
        <v>-11.90574264494353</v>
      </c>
      <c r="ET22" s="511">
        <f t="shared" si="53"/>
        <v>-0.10879707515702557</v>
      </c>
      <c r="EU22" s="510">
        <f t="shared" si="126"/>
        <v>1642.0600365502705</v>
      </c>
      <c r="EV22" s="564">
        <f t="shared" si="54"/>
        <v>17.677265565983692</v>
      </c>
      <c r="EW22" s="99">
        <f t="shared" si="55"/>
        <v>0.60898652637069328</v>
      </c>
      <c r="EX22" s="97">
        <f t="shared" si="56"/>
        <v>0.59703885809319501</v>
      </c>
      <c r="EY22" s="97">
        <f t="shared" si="57"/>
        <v>0.52736789391172501</v>
      </c>
      <c r="EZ22" s="98">
        <f t="shared" si="58"/>
        <v>0.46364894150331815</v>
      </c>
      <c r="FA22" s="98">
        <f t="shared" si="59"/>
        <v>0.46160405539000837</v>
      </c>
      <c r="FB22" s="98">
        <f t="shared" si="60"/>
        <v>0.46619620694643582</v>
      </c>
      <c r="FC22" s="98">
        <f t="shared" si="61"/>
        <v>0.46915542459512638</v>
      </c>
      <c r="FD22" s="98">
        <f t="shared" si="62"/>
        <v>0.45939187184565061</v>
      </c>
      <c r="FE22" s="98">
        <f t="shared" si="63"/>
        <v>0.44176412806517373</v>
      </c>
      <c r="FF22" s="98">
        <f t="shared" si="64"/>
        <v>0.39051328611267788</v>
      </c>
      <c r="FG22" s="98">
        <f t="shared" si="65"/>
        <v>0.3676863149631262</v>
      </c>
      <c r="FH22" s="98">
        <f t="shared" si="66"/>
        <v>0.30858884308297818</v>
      </c>
      <c r="FI22" s="98">
        <f t="shared" si="67"/>
        <v>0.31133733140969749</v>
      </c>
      <c r="FJ22" s="98">
        <f t="shared" si="67"/>
        <v>0.31618235255698734</v>
      </c>
      <c r="FK22" s="99">
        <f t="shared" si="68"/>
        <v>0.39101347362930666</v>
      </c>
      <c r="FL22" s="97">
        <f t="shared" si="69"/>
        <v>0.40296114190680504</v>
      </c>
      <c r="FM22" s="97">
        <f t="shared" si="70"/>
        <v>0.47263210608827499</v>
      </c>
      <c r="FN22" s="98">
        <f t="shared" si="71"/>
        <v>0.53635105849668185</v>
      </c>
      <c r="FO22" s="98">
        <f t="shared" si="72"/>
        <v>0.53839594460999163</v>
      </c>
      <c r="FP22" s="98">
        <f t="shared" si="73"/>
        <v>0.53380379305356418</v>
      </c>
      <c r="FQ22" s="98">
        <f t="shared" si="74"/>
        <v>0.53084457540487362</v>
      </c>
      <c r="FR22" s="98">
        <f t="shared" si="75"/>
        <v>0.54060812815434933</v>
      </c>
      <c r="FS22" s="98">
        <f t="shared" si="76"/>
        <v>0.55823587193482627</v>
      </c>
      <c r="FT22" s="98">
        <f t="shared" si="77"/>
        <v>0.60948671388732212</v>
      </c>
      <c r="FU22" s="98">
        <f t="shared" si="78"/>
        <v>0.6323136850368738</v>
      </c>
      <c r="FV22" s="98">
        <f t="shared" si="79"/>
        <v>0.69141115691702182</v>
      </c>
      <c r="FW22" s="98">
        <f t="shared" si="80"/>
        <v>0.68866266859030256</v>
      </c>
      <c r="FX22" s="98">
        <f t="shared" si="80"/>
        <v>0.68381764744301266</v>
      </c>
    </row>
    <row r="23" spans="1:180" s="1" customFormat="1" ht="15" customHeight="1">
      <c r="A23" s="449" t="s">
        <v>14</v>
      </c>
      <c r="B23" s="690">
        <f>+'[1]FTE Enrollment Data'!AI20</f>
        <v>49648</v>
      </c>
      <c r="C23" s="690">
        <f>+'[1]FTE Enrollment Data'!AS20</f>
        <v>55070.979166666657</v>
      </c>
      <c r="D23" s="690">
        <f>+'[1]FTE Enrollment Data'!AT20</f>
        <v>56272.740000000005</v>
      </c>
      <c r="E23" s="690">
        <f>+'[1]FTE Enrollment Data'!AU20</f>
        <v>57881.981666666659</v>
      </c>
      <c r="F23" s="690">
        <f>+'[1]FTE Enrollment Data'!AV20</f>
        <v>55777.84</v>
      </c>
      <c r="G23" s="690">
        <f>+'[1]FTE Enrollment Data'!AW20</f>
        <v>53088.608333333337</v>
      </c>
      <c r="H23" s="690">
        <f>+'[1]FTE Enrollment Data'!AX20</f>
        <v>54280.415000000008</v>
      </c>
      <c r="I23" s="690">
        <f>+'[1]FTE Enrollment Data'!AY20</f>
        <v>54912.465000000004</v>
      </c>
      <c r="J23" s="690">
        <f>+'[1]FTE Enrollment Data'!AZ20</f>
        <v>55328.857499999998</v>
      </c>
      <c r="K23" s="690">
        <f>+'[1]FTE Enrollment Data'!BA20</f>
        <v>55816.903333333335</v>
      </c>
      <c r="L23" s="690">
        <f>+'[1]FTE Enrollment Data'!BB20</f>
        <v>56964.216666666674</v>
      </c>
      <c r="M23" s="690">
        <f>+'[1]FTE Enrollment Data'!BC20</f>
        <v>58089.93</v>
      </c>
      <c r="N23" s="690">
        <f>+'[1]FTE Enrollment Data'!BD20</f>
        <v>58566.64</v>
      </c>
      <c r="O23" s="690">
        <f>+'[1]FTE Enrollment Data'!BE20</f>
        <v>57788.103333333333</v>
      </c>
      <c r="P23" s="690">
        <f>+'[1]FTE Enrollment Data'!BF20</f>
        <v>57042.111666666671</v>
      </c>
      <c r="Q23" s="377">
        <f t="shared" si="81"/>
        <v>-745.99166666666133</v>
      </c>
      <c r="R23" s="462">
        <f t="shared" si="82"/>
        <v>-1.29090872279305</v>
      </c>
      <c r="S23" s="377">
        <f t="shared" si="83"/>
        <v>-1047.8183333333291</v>
      </c>
      <c r="T23" s="469">
        <f t="shared" si="84"/>
        <v>-1.8037865312169066</v>
      </c>
      <c r="U23" s="197">
        <f>+Total!B21</f>
        <v>449948902.28603876</v>
      </c>
      <c r="V23" s="198">
        <f>+Total!C21</f>
        <v>458444428</v>
      </c>
      <c r="W23" s="198">
        <f>+Total!D21</f>
        <v>499854937</v>
      </c>
      <c r="X23" s="198">
        <f>+Total!E21</f>
        <v>462440843</v>
      </c>
      <c r="Y23" s="198">
        <f>+Total!F21</f>
        <v>489508825</v>
      </c>
      <c r="Z23" s="198">
        <f>+Total!G21</f>
        <v>525453595</v>
      </c>
      <c r="AA23" s="198">
        <f>+Total!H21</f>
        <v>580569252</v>
      </c>
      <c r="AB23" s="198">
        <f>+Total!I21</f>
        <v>613532481</v>
      </c>
      <c r="AC23" s="198">
        <f>+Total!J21</f>
        <v>665204238</v>
      </c>
      <c r="AD23" s="198">
        <f>Total!K21</f>
        <v>663784700</v>
      </c>
      <c r="AE23" s="198">
        <f>Total!L21</f>
        <v>686717147</v>
      </c>
      <c r="AF23" s="198">
        <f>Total!M21</f>
        <v>710772705</v>
      </c>
      <c r="AG23" s="198">
        <f>Total!N21</f>
        <v>739870909</v>
      </c>
      <c r="AH23" s="198">
        <f>Total!O21</f>
        <v>740167394</v>
      </c>
      <c r="AI23" s="416">
        <f t="shared" si="85"/>
        <v>296485</v>
      </c>
      <c r="AJ23" s="374">
        <f t="shared" si="86"/>
        <v>4.0072531085284233E-2</v>
      </c>
      <c r="AK23" s="416">
        <f t="shared" si="87"/>
        <v>53450247</v>
      </c>
      <c r="AL23" s="497">
        <f t="shared" si="88"/>
        <v>7.7834443531086022</v>
      </c>
      <c r="AM23" s="198">
        <f t="shared" si="9"/>
        <v>8170.345054594266</v>
      </c>
      <c r="AN23" s="198">
        <f t="shared" si="10"/>
        <v>8146.8296727687321</v>
      </c>
      <c r="AO23" s="198">
        <f t="shared" si="11"/>
        <v>8635.760604717836</v>
      </c>
      <c r="AP23" s="198">
        <f t="shared" si="12"/>
        <v>8290.7628369976319</v>
      </c>
      <c r="AQ23" s="198">
        <f t="shared" si="13"/>
        <v>9220.6000565406921</v>
      </c>
      <c r="AR23" s="198">
        <f t="shared" si="14"/>
        <v>9680.3533097526961</v>
      </c>
      <c r="AS23" s="198">
        <f t="shared" si="15"/>
        <v>10572.631405273829</v>
      </c>
      <c r="AT23" s="198">
        <f t="shared" si="16"/>
        <v>11088.833363313168</v>
      </c>
      <c r="AU23" s="198">
        <f t="shared" si="17"/>
        <v>11917.61273511471</v>
      </c>
      <c r="AV23" s="198">
        <f t="shared" si="18"/>
        <v>11652.660895597322</v>
      </c>
      <c r="AW23" s="198">
        <f t="shared" si="19"/>
        <v>11821.621182879717</v>
      </c>
      <c r="AX23" s="198">
        <f t="shared" si="20"/>
        <v>12136.135947016937</v>
      </c>
      <c r="AY23" s="198">
        <f t="shared" si="20"/>
        <v>12803.169966182775</v>
      </c>
      <c r="AZ23" s="198">
        <f t="shared" si="20"/>
        <v>12975.806336295345</v>
      </c>
      <c r="BA23" s="367">
        <f t="shared" si="89"/>
        <v>172.63637011257015</v>
      </c>
      <c r="BB23" s="472">
        <f t="shared" si="90"/>
        <v>1.3483877084234408</v>
      </c>
      <c r="BC23" s="367">
        <f t="shared" si="91"/>
        <v>1154.1851534156285</v>
      </c>
      <c r="BD23" s="472">
        <f t="shared" si="92"/>
        <v>9.7633407090318549</v>
      </c>
      <c r="BE23" s="478">
        <f t="shared" si="93"/>
        <v>84.626230647279669</v>
      </c>
      <c r="BF23" s="481">
        <f t="shared" si="94"/>
        <v>87.794249253477162</v>
      </c>
      <c r="BG23" s="522">
        <f t="shared" si="95"/>
        <v>12492.827495605323</v>
      </c>
      <c r="BH23" s="523">
        <f t="shared" si="96"/>
        <v>13004.038253510336</v>
      </c>
      <c r="BI23" s="510">
        <f t="shared" si="97"/>
        <v>-28.231917214990972</v>
      </c>
      <c r="BJ23" s="514">
        <f t="shared" si="21"/>
        <v>-0.2171011547691348</v>
      </c>
      <c r="BK23" s="510">
        <f t="shared" si="98"/>
        <v>482.97884069002248</v>
      </c>
      <c r="BL23" s="515">
        <f t="shared" si="22"/>
        <v>3.8660490658333582</v>
      </c>
      <c r="BM23" s="199">
        <f>+'State General Purpose'!R21+'State Ed Special Purpose'!B21</f>
        <v>263068660</v>
      </c>
      <c r="BN23" s="200">
        <f>+'State General Purpose'!S21+'State Ed Special Purpose'!C21</f>
        <v>274340932</v>
      </c>
      <c r="BO23" s="200">
        <f>+'State General Purpose'!T21+'State Ed Special Purpose'!D21</f>
        <v>267929564</v>
      </c>
      <c r="BP23" s="200">
        <f>+'State General Purpose'!U21+'State Ed Special Purpose'!E21</f>
        <v>211126475</v>
      </c>
      <c r="BQ23" s="200">
        <f>+'State General Purpose'!V21+'State Ed Special Purpose'!F21</f>
        <v>203507295</v>
      </c>
      <c r="BR23" s="200">
        <f>+'State General Purpose'!W21+'State Ed Special Purpose'!G21</f>
        <v>206923623</v>
      </c>
      <c r="BS23" s="200">
        <f>+'State General Purpose'!X21+'State Ed Special Purpose'!H21</f>
        <v>221811799</v>
      </c>
      <c r="BT23" s="200">
        <f>+'State General Purpose'!Y21+'State Ed Special Purpose'!I21</f>
        <v>234677030</v>
      </c>
      <c r="BU23" s="200">
        <f>+'State General Purpose'!Z21+'State Ed Special Purpose'!J21</f>
        <v>247700002</v>
      </c>
      <c r="BV23" s="200">
        <f>+'State General Purpose'!AA21+'State Ed Special Purpose'!K21</f>
        <v>229264856</v>
      </c>
      <c r="BW23" s="200">
        <f>+'State General Purpose'!AB21+'State Ed Special Purpose'!L21</f>
        <v>230674502</v>
      </c>
      <c r="BX23" s="200">
        <f>+'State General Purpose'!AC21+'State Ed Special Purpose'!M21</f>
        <v>256731272</v>
      </c>
      <c r="BY23" s="200">
        <f>+'State General Purpose'!AD21+'State Ed Special Purpose'!N21</f>
        <v>259633632</v>
      </c>
      <c r="BZ23" s="200">
        <f>+'State General Purpose'!AE21+'State Ed Special Purpose'!O21</f>
        <v>233807650</v>
      </c>
      <c r="CA23" s="416">
        <f t="shared" si="99"/>
        <v>-25825982</v>
      </c>
      <c r="CB23" s="374">
        <f t="shared" si="100"/>
        <v>-9.947086516125923</v>
      </c>
      <c r="CC23" s="367">
        <f t="shared" si="101"/>
        <v>3133148</v>
      </c>
      <c r="CD23" s="374">
        <f t="shared" si="102"/>
        <v>1.3582550185802504</v>
      </c>
      <c r="CE23" s="552">
        <f t="shared" si="23"/>
        <v>4776.9018089155406</v>
      </c>
      <c r="CF23" s="201">
        <f t="shared" si="24"/>
        <v>4875.2012430885716</v>
      </c>
      <c r="CG23" s="201">
        <f t="shared" si="25"/>
        <v>4628.8941097933503</v>
      </c>
      <c r="CH23" s="201">
        <f t="shared" si="26"/>
        <v>3785.1317835183295</v>
      </c>
      <c r="CI23" s="122">
        <f t="shared" si="27"/>
        <v>3833.3514738645276</v>
      </c>
      <c r="CJ23" s="122">
        <f t="shared" si="28"/>
        <v>3812.1230834362627</v>
      </c>
      <c r="CK23" s="122">
        <f t="shared" si="29"/>
        <v>4039.3706419844743</v>
      </c>
      <c r="CL23" s="122">
        <f t="shared" si="30"/>
        <v>4241.4942329145333</v>
      </c>
      <c r="CM23" s="122">
        <f t="shared" si="31"/>
        <v>4437.7238292987831</v>
      </c>
      <c r="CN23" s="122">
        <f t="shared" si="32"/>
        <v>4024.7170840875833</v>
      </c>
      <c r="CO23" s="122">
        <f t="shared" si="33"/>
        <v>3970.9894985240985</v>
      </c>
      <c r="CP23" s="122">
        <f t="shared" si="34"/>
        <v>4383.5752230279904</v>
      </c>
      <c r="CQ23" s="122">
        <f t="shared" si="35"/>
        <v>4492.8560901606561</v>
      </c>
      <c r="CR23" s="122">
        <f t="shared" si="36"/>
        <v>4098.8603536679493</v>
      </c>
      <c r="CS23" s="367">
        <f t="shared" si="103"/>
        <v>-393.99573649270678</v>
      </c>
      <c r="CT23" s="472">
        <f t="shared" si="104"/>
        <v>-8.7693825171822546</v>
      </c>
      <c r="CU23" s="367">
        <f t="shared" si="105"/>
        <v>127.8708551438508</v>
      </c>
      <c r="CV23" s="472">
        <f t="shared" si="106"/>
        <v>3.2201257442603839</v>
      </c>
      <c r="CW23" s="478">
        <f t="shared" si="107"/>
        <v>61.139427842269981</v>
      </c>
      <c r="CX23" s="481">
        <f t="shared" si="108"/>
        <v>64.894825383761315</v>
      </c>
      <c r="CY23" s="510">
        <f t="shared" si="109"/>
        <v>4196.4537709740125</v>
      </c>
      <c r="CZ23" s="523">
        <f t="shared" si="110"/>
        <v>4563.3442825710899</v>
      </c>
      <c r="DA23" s="510">
        <f t="shared" si="111"/>
        <v>-464.48392890314062</v>
      </c>
      <c r="DB23" s="514">
        <f t="shared" si="37"/>
        <v>-10.17858614519087</v>
      </c>
      <c r="DC23" s="510">
        <f t="shared" si="112"/>
        <v>-97.593417306063202</v>
      </c>
      <c r="DD23" s="565">
        <f t="shared" si="38"/>
        <v>-2.325616404524609</v>
      </c>
      <c r="DE23" s="633">
        <f>+'Tuition Revenues'!B21</f>
        <v>186880242.28603879</v>
      </c>
      <c r="DF23" s="201">
        <f>+'Tuition Revenues'!C21</f>
        <v>184103496</v>
      </c>
      <c r="DG23" s="201">
        <f>+'Tuition Revenues'!D21</f>
        <v>231925373</v>
      </c>
      <c r="DH23" s="201">
        <f>+'Tuition Revenues'!E21</f>
        <v>251314368</v>
      </c>
      <c r="DI23" s="201">
        <f>+'Tuition Revenues'!F21</f>
        <v>286001530</v>
      </c>
      <c r="DJ23" s="201">
        <f>+'Tuition Revenues'!G21</f>
        <v>318529972</v>
      </c>
      <c r="DK23" s="201">
        <f>+'Tuition Revenues'!H21</f>
        <v>358757453</v>
      </c>
      <c r="DL23" s="201">
        <f>+'Tuition Revenues'!I21</f>
        <v>378855451</v>
      </c>
      <c r="DM23" s="201">
        <f>+'Tuition Revenues'!J21</f>
        <v>417504236</v>
      </c>
      <c r="DN23" s="201">
        <f>+'Tuition Revenues'!K21</f>
        <v>434519844</v>
      </c>
      <c r="DO23" s="201">
        <f>+'Tuition Revenues'!L21</f>
        <v>456042645</v>
      </c>
      <c r="DP23" s="201">
        <f>+'Tuition Revenues'!M21</f>
        <v>454041433</v>
      </c>
      <c r="DQ23" s="201">
        <f>+'Tuition Revenues'!N21</f>
        <v>480237277</v>
      </c>
      <c r="DR23" s="201">
        <f>+'Tuition Revenues'!O21</f>
        <v>506359744</v>
      </c>
      <c r="DS23" s="367">
        <f t="shared" si="113"/>
        <v>26122467</v>
      </c>
      <c r="DT23" s="374">
        <f t="shared" si="114"/>
        <v>5.4394917369148752</v>
      </c>
      <c r="DU23" s="367">
        <f t="shared" si="115"/>
        <v>50317099</v>
      </c>
      <c r="DV23" s="374">
        <f t="shared" si="116"/>
        <v>11.033419692581599</v>
      </c>
      <c r="DW23" s="633">
        <f t="shared" si="39"/>
        <v>3393.4432456787258</v>
      </c>
      <c r="DX23" s="201">
        <f t="shared" si="40"/>
        <v>3271.6284296801609</v>
      </c>
      <c r="DY23" s="201">
        <f t="shared" si="41"/>
        <v>4006.8664949244862</v>
      </c>
      <c r="DZ23" s="200">
        <f t="shared" si="42"/>
        <v>4505.6310534793029</v>
      </c>
      <c r="EA23" s="200">
        <f t="shared" si="43"/>
        <v>5387.248582676164</v>
      </c>
      <c r="EB23" s="200">
        <f t="shared" si="44"/>
        <v>5868.2302263164338</v>
      </c>
      <c r="EC23" s="200">
        <f t="shared" si="45"/>
        <v>6533.2607632893551</v>
      </c>
      <c r="ED23" s="200">
        <f t="shared" si="46"/>
        <v>6847.3391303986355</v>
      </c>
      <c r="EE23" s="200">
        <f t="shared" si="47"/>
        <v>7479.8889058159257</v>
      </c>
      <c r="EF23" s="200">
        <f t="shared" si="48"/>
        <v>7627.9438115097391</v>
      </c>
      <c r="EG23" s="200">
        <f t="shared" si="49"/>
        <v>7850.6316843556187</v>
      </c>
      <c r="EH23" s="200">
        <f t="shared" si="50"/>
        <v>7752.5607239889468</v>
      </c>
      <c r="EI23" s="200">
        <f t="shared" si="51"/>
        <v>8310.3138760221173</v>
      </c>
      <c r="EJ23" s="200">
        <f t="shared" si="52"/>
        <v>8876.945982627396</v>
      </c>
      <c r="EK23" s="367">
        <f t="shared" si="117"/>
        <v>566.63210660527875</v>
      </c>
      <c r="EL23" s="472">
        <f t="shared" si="118"/>
        <v>6.8184200387447644</v>
      </c>
      <c r="EM23" s="367">
        <f t="shared" si="119"/>
        <v>1026.3142982717773</v>
      </c>
      <c r="EN23" s="472">
        <f t="shared" si="120"/>
        <v>13.07301551691655</v>
      </c>
      <c r="EO23" s="478">
        <f t="shared" si="121"/>
        <v>105.0358101257447</v>
      </c>
      <c r="EP23" s="481">
        <f t="shared" si="122"/>
        <v>104.88341455532306</v>
      </c>
      <c r="EQ23" s="510">
        <f t="shared" si="123"/>
        <v>8296.3737246313103</v>
      </c>
      <c r="ER23" s="523">
        <f t="shared" si="124"/>
        <v>8440.6939709392445</v>
      </c>
      <c r="ES23" s="510">
        <f t="shared" si="125"/>
        <v>436.25201168815147</v>
      </c>
      <c r="ET23" s="514">
        <f t="shared" si="53"/>
        <v>5.1684377278709368</v>
      </c>
      <c r="EU23" s="510">
        <f t="shared" si="126"/>
        <v>580.57225799608568</v>
      </c>
      <c r="EV23" s="565">
        <f t="shared" si="54"/>
        <v>6.9979038706080745</v>
      </c>
      <c r="EW23" s="100">
        <f t="shared" si="55"/>
        <v>0.58466341103053432</v>
      </c>
      <c r="EX23" s="101">
        <f t="shared" si="56"/>
        <v>0.59841698414098732</v>
      </c>
      <c r="EY23" s="101">
        <f t="shared" si="57"/>
        <v>0.53601463978338182</v>
      </c>
      <c r="EZ23" s="101">
        <f t="shared" si="58"/>
        <v>0.45654807138218112</v>
      </c>
      <c r="FA23" s="101">
        <f t="shared" si="59"/>
        <v>0.41573774487109605</v>
      </c>
      <c r="FB23" s="101">
        <f t="shared" si="60"/>
        <v>0.39379999484064809</v>
      </c>
      <c r="FC23" s="101">
        <f t="shared" si="61"/>
        <v>0.3820591570013081</v>
      </c>
      <c r="FD23" s="101">
        <f t="shared" si="62"/>
        <v>0.3825013952276799</v>
      </c>
      <c r="FE23" s="101">
        <f t="shared" si="63"/>
        <v>0.37236684291840005</v>
      </c>
      <c r="FF23" s="101">
        <f t="shared" si="64"/>
        <v>0.34539038938378663</v>
      </c>
      <c r="FG23" s="101">
        <f t="shared" si="65"/>
        <v>0.33590904640684616</v>
      </c>
      <c r="FH23" s="101">
        <f t="shared" si="66"/>
        <v>0.36120024051852134</v>
      </c>
      <c r="FI23" s="101">
        <f t="shared" si="67"/>
        <v>0.35091747606473334</v>
      </c>
      <c r="FJ23" s="101">
        <f t="shared" si="67"/>
        <v>0.31588482807444501</v>
      </c>
      <c r="FK23" s="100">
        <f t="shared" si="68"/>
        <v>0.41533658896946574</v>
      </c>
      <c r="FL23" s="101">
        <f t="shared" si="69"/>
        <v>0.40158301585901268</v>
      </c>
      <c r="FM23" s="101">
        <f t="shared" si="70"/>
        <v>0.46398536021661818</v>
      </c>
      <c r="FN23" s="101">
        <f t="shared" si="71"/>
        <v>0.54345192861781888</v>
      </c>
      <c r="FO23" s="101">
        <f t="shared" si="72"/>
        <v>0.58426225512890395</v>
      </c>
      <c r="FP23" s="101">
        <f t="shared" si="73"/>
        <v>0.60620000515935191</v>
      </c>
      <c r="FQ23" s="101">
        <f t="shared" si="74"/>
        <v>0.6179408429986919</v>
      </c>
      <c r="FR23" s="101">
        <f t="shared" si="75"/>
        <v>0.6174986047723201</v>
      </c>
      <c r="FS23" s="101">
        <f t="shared" si="76"/>
        <v>0.62763315708159995</v>
      </c>
      <c r="FT23" s="101">
        <f t="shared" si="77"/>
        <v>0.65460961061621337</v>
      </c>
      <c r="FU23" s="101">
        <f t="shared" si="78"/>
        <v>0.66409095359315384</v>
      </c>
      <c r="FV23" s="101">
        <f t="shared" si="79"/>
        <v>0.63879975948147871</v>
      </c>
      <c r="FW23" s="101">
        <f t="shared" si="80"/>
        <v>0.64908252393526666</v>
      </c>
      <c r="FX23" s="101">
        <f t="shared" si="80"/>
        <v>0.68411517192555504</v>
      </c>
    </row>
    <row r="24" spans="1:180" s="1" customFormat="1" ht="15" customHeight="1">
      <c r="B24" s="384" t="s">
        <v>133</v>
      </c>
      <c r="G24" s="17"/>
      <c r="I24" s="385"/>
      <c r="J24" s="385"/>
      <c r="K24" s="385"/>
      <c r="L24" s="385"/>
      <c r="M24" s="385"/>
      <c r="N24" s="385"/>
      <c r="O24" s="385"/>
      <c r="P24" s="385"/>
      <c r="Q24" s="385"/>
      <c r="R24" s="463"/>
      <c r="T24" s="470"/>
      <c r="AA24" s="386"/>
      <c r="AJ24" s="470"/>
      <c r="AL24" s="470"/>
      <c r="AS24" s="386"/>
      <c r="AT24" s="386"/>
      <c r="AU24" s="386"/>
      <c r="AV24" s="386"/>
      <c r="AW24" s="386"/>
      <c r="AX24" s="386"/>
      <c r="AY24" s="386"/>
      <c r="AZ24" s="386"/>
      <c r="BB24" s="473"/>
      <c r="BD24" s="470"/>
      <c r="BE24" s="470"/>
      <c r="BF24" s="464"/>
      <c r="BI24" s="17"/>
      <c r="BJ24" s="470"/>
      <c r="BK24" s="17"/>
      <c r="BL24" s="464"/>
      <c r="BS24" s="386"/>
      <c r="BT24" s="386"/>
      <c r="BU24" s="386"/>
      <c r="BV24" s="386"/>
      <c r="BW24" s="386"/>
      <c r="BX24" s="386"/>
      <c r="BY24" s="386"/>
      <c r="BZ24" s="386"/>
      <c r="CB24" s="470"/>
      <c r="CD24" s="470"/>
      <c r="CK24" s="386"/>
      <c r="CL24" s="386"/>
      <c r="CM24" s="386"/>
      <c r="CN24" s="386"/>
      <c r="CO24" s="386"/>
      <c r="CP24" s="386"/>
      <c r="CQ24" s="386"/>
      <c r="CR24" s="386"/>
      <c r="CT24" s="470"/>
      <c r="CV24" s="470"/>
      <c r="CW24" s="470"/>
      <c r="CX24" s="470"/>
      <c r="DA24" s="17"/>
      <c r="DB24" s="470"/>
      <c r="DC24" s="17"/>
      <c r="DD24" s="464"/>
      <c r="DK24" s="386"/>
      <c r="DL24" s="386"/>
      <c r="DM24" s="386"/>
      <c r="DN24" s="386"/>
      <c r="DO24" s="386"/>
      <c r="DP24" s="386"/>
      <c r="DQ24" s="386"/>
      <c r="DR24" s="386"/>
      <c r="DS24" s="386"/>
      <c r="DT24" s="386"/>
      <c r="DV24" s="470"/>
      <c r="EC24" s="386"/>
      <c r="ED24" s="386"/>
      <c r="EE24" s="386"/>
      <c r="EF24" s="386"/>
      <c r="EG24" s="386"/>
      <c r="EH24" s="386"/>
      <c r="EI24" s="386"/>
      <c r="EJ24" s="386"/>
      <c r="EL24" s="470"/>
      <c r="EN24" s="470"/>
      <c r="EO24" s="470"/>
      <c r="EP24" s="470"/>
      <c r="EQ24" s="12"/>
      <c r="ER24" s="20"/>
      <c r="ES24" s="17"/>
      <c r="ET24" s="470"/>
      <c r="EU24" s="17"/>
      <c r="EV24" s="470"/>
      <c r="EW24" s="494"/>
      <c r="EX24" s="494"/>
      <c r="EY24" s="494"/>
      <c r="EZ24" s="494"/>
      <c r="FA24" s="494"/>
      <c r="FB24" s="494"/>
      <c r="FC24" s="494"/>
      <c r="FD24" s="494"/>
      <c r="FE24" s="494"/>
      <c r="FF24" s="494"/>
      <c r="FG24" s="494"/>
      <c r="FH24" s="494"/>
      <c r="FI24" s="494"/>
      <c r="FJ24" s="494"/>
      <c r="FK24" s="494"/>
      <c r="FL24" s="494"/>
      <c r="FM24" s="494"/>
      <c r="FN24" s="486"/>
      <c r="FO24" s="486"/>
      <c r="FP24" s="486"/>
      <c r="FQ24" s="486"/>
      <c r="FR24" s="486"/>
      <c r="FS24" s="486"/>
      <c r="FT24" s="486"/>
      <c r="FU24" s="486"/>
    </row>
    <row r="25" spans="1:180" s="12" customFormat="1" ht="15" customHeight="1">
      <c r="G25" s="20"/>
      <c r="I25" s="20"/>
      <c r="J25" s="20"/>
      <c r="K25" s="20"/>
      <c r="L25" s="20"/>
      <c r="M25" s="20"/>
      <c r="N25" s="20"/>
      <c r="O25" s="20"/>
      <c r="P25" s="20"/>
      <c r="Q25" s="20"/>
      <c r="R25" s="464"/>
      <c r="S25" s="20"/>
      <c r="T25" s="464"/>
      <c r="AJ25" s="470"/>
      <c r="AL25" s="470"/>
      <c r="AM25" s="136"/>
      <c r="AN25" s="136"/>
      <c r="AO25" s="136"/>
      <c r="AP25" s="136"/>
      <c r="AQ25" s="136"/>
      <c r="AR25" s="136"/>
      <c r="AS25" s="136"/>
      <c r="AT25" s="136"/>
      <c r="AU25" s="136"/>
      <c r="AV25" s="136"/>
      <c r="AW25" s="136"/>
      <c r="AX25" s="136"/>
      <c r="AY25" s="136"/>
      <c r="AZ25" s="136"/>
      <c r="BB25" s="470"/>
      <c r="BD25" s="470"/>
      <c r="BE25" s="470"/>
      <c r="BF25" s="470"/>
      <c r="BJ25" s="470"/>
      <c r="BL25" s="470"/>
      <c r="CB25" s="470"/>
      <c r="CD25" s="470"/>
      <c r="CT25" s="470"/>
      <c r="CV25" s="470"/>
      <c r="CW25" s="470"/>
      <c r="CX25" s="470"/>
      <c r="DB25" s="470"/>
      <c r="DD25" s="470"/>
      <c r="DV25" s="470"/>
      <c r="EL25" s="470"/>
      <c r="EN25" s="470"/>
      <c r="EO25" s="470"/>
      <c r="EP25" s="470"/>
      <c r="ET25" s="470"/>
      <c r="EV25" s="470"/>
      <c r="EW25" s="494"/>
      <c r="EX25" s="494"/>
      <c r="EY25" s="494"/>
      <c r="EZ25" s="494"/>
      <c r="FA25" s="494"/>
      <c r="FB25" s="494"/>
      <c r="FC25" s="494"/>
      <c r="FD25" s="494"/>
      <c r="FE25" s="494"/>
      <c r="FF25" s="494"/>
      <c r="FG25" s="494"/>
      <c r="FH25" s="494"/>
      <c r="FI25" s="494"/>
      <c r="FJ25" s="494"/>
      <c r="FK25" s="494"/>
      <c r="FL25" s="494"/>
      <c r="FM25" s="494"/>
      <c r="FN25" s="486"/>
      <c r="FO25" s="486"/>
      <c r="FP25" s="486"/>
      <c r="FQ25" s="486"/>
      <c r="FR25" s="486"/>
      <c r="FS25" s="486"/>
      <c r="FT25" s="486"/>
      <c r="FU25" s="486"/>
    </row>
    <row r="26" spans="1:180" s="12" customFormat="1" ht="15" customHeight="1">
      <c r="G26" s="20"/>
      <c r="I26" s="20"/>
      <c r="J26" s="20"/>
      <c r="K26" s="20"/>
      <c r="L26" s="20"/>
      <c r="M26" s="20"/>
      <c r="N26" s="20"/>
      <c r="O26" s="20"/>
      <c r="P26" s="20"/>
      <c r="Q26" s="20"/>
      <c r="R26" s="464"/>
      <c r="T26" s="470"/>
      <c r="AJ26" s="470"/>
      <c r="AL26" s="470"/>
      <c r="AM26" s="136"/>
      <c r="AN26" s="136"/>
      <c r="AO26" s="136"/>
      <c r="AP26" s="136"/>
      <c r="AQ26" s="136"/>
      <c r="AR26" s="136"/>
      <c r="AS26" s="136"/>
      <c r="AT26" s="136"/>
      <c r="AU26" s="136"/>
      <c r="AV26" s="136"/>
      <c r="AW26" s="136"/>
      <c r="AX26" s="136"/>
      <c r="AY26" s="136"/>
      <c r="AZ26" s="136"/>
      <c r="BB26" s="470"/>
      <c r="BD26" s="470"/>
      <c r="BE26" s="470"/>
      <c r="BF26" s="470"/>
      <c r="BJ26" s="470"/>
      <c r="BL26" s="470"/>
      <c r="CB26" s="470"/>
      <c r="CD26" s="470"/>
      <c r="CT26" s="470"/>
      <c r="CV26" s="470"/>
      <c r="CW26" s="470"/>
      <c r="CX26" s="470"/>
      <c r="DB26" s="470"/>
      <c r="DD26" s="470"/>
      <c r="DV26" s="470"/>
      <c r="EL26" s="470"/>
      <c r="EN26" s="470"/>
      <c r="EO26" s="470"/>
      <c r="EP26" s="470"/>
      <c r="ET26" s="470"/>
      <c r="EV26" s="470"/>
      <c r="EW26" s="494"/>
      <c r="EX26" s="494"/>
      <c r="EY26" s="494"/>
      <c r="EZ26" s="494"/>
      <c r="FA26" s="494"/>
      <c r="FB26" s="494"/>
      <c r="FC26" s="494"/>
      <c r="FD26" s="494"/>
      <c r="FE26" s="494"/>
      <c r="FF26" s="494"/>
      <c r="FG26" s="494"/>
      <c r="FH26" s="494"/>
      <c r="FI26" s="494"/>
      <c r="FJ26" s="494"/>
      <c r="FK26" s="494"/>
      <c r="FL26" s="494"/>
      <c r="FM26" s="494"/>
      <c r="FN26" s="486"/>
      <c r="FO26" s="486"/>
      <c r="FP26" s="486"/>
      <c r="FQ26" s="486"/>
      <c r="FR26" s="486"/>
      <c r="FS26" s="486"/>
      <c r="FT26" s="486"/>
      <c r="FU26" s="486"/>
    </row>
    <row r="27" spans="1:180" s="12" customFormat="1" ht="15" customHeight="1">
      <c r="G27" s="20"/>
      <c r="I27" s="20"/>
      <c r="J27" s="20"/>
      <c r="K27" s="20"/>
      <c r="L27" s="20"/>
      <c r="M27" s="20"/>
      <c r="N27" s="20"/>
      <c r="O27" s="20"/>
      <c r="P27" s="20"/>
      <c r="Q27" s="20"/>
      <c r="R27" s="464"/>
      <c r="T27" s="470"/>
      <c r="AJ27" s="470"/>
      <c r="AL27" s="470"/>
      <c r="AM27" s="136"/>
      <c r="AN27" s="136"/>
      <c r="AO27" s="136"/>
      <c r="AP27" s="136"/>
      <c r="AQ27" s="136"/>
      <c r="AR27" s="136"/>
      <c r="AS27" s="136"/>
      <c r="AT27" s="136"/>
      <c r="AU27" s="136"/>
      <c r="AV27" s="136"/>
      <c r="AW27" s="136"/>
      <c r="AX27" s="136"/>
      <c r="AY27" s="136"/>
      <c r="AZ27" s="136"/>
      <c r="BB27" s="470"/>
      <c r="BD27" s="470"/>
      <c r="BE27" s="470"/>
      <c r="BF27" s="470"/>
      <c r="BJ27" s="470"/>
      <c r="BL27" s="470"/>
      <c r="CB27" s="470"/>
      <c r="CD27" s="470"/>
      <c r="CT27" s="470"/>
      <c r="CV27" s="470"/>
      <c r="CW27" s="470"/>
      <c r="CX27" s="470"/>
      <c r="DB27" s="470"/>
      <c r="DD27" s="470"/>
      <c r="DV27" s="470"/>
      <c r="EL27" s="470"/>
      <c r="EN27" s="470"/>
      <c r="EO27" s="470"/>
      <c r="EP27" s="470"/>
      <c r="ET27" s="470"/>
      <c r="EV27" s="470"/>
      <c r="EW27" s="494"/>
      <c r="EX27" s="494"/>
      <c r="EY27" s="494"/>
      <c r="EZ27" s="494"/>
      <c r="FA27" s="494"/>
      <c r="FB27" s="494"/>
      <c r="FC27" s="494"/>
      <c r="FD27" s="494"/>
      <c r="FE27" s="494"/>
      <c r="FF27" s="494"/>
      <c r="FG27" s="494"/>
      <c r="FH27" s="494"/>
      <c r="FI27" s="494"/>
      <c r="FJ27" s="494"/>
      <c r="FK27" s="494"/>
      <c r="FL27" s="494"/>
      <c r="FM27" s="494"/>
      <c r="FN27" s="486"/>
      <c r="FO27" s="486"/>
      <c r="FP27" s="486"/>
      <c r="FQ27" s="486"/>
      <c r="FR27" s="486"/>
      <c r="FS27" s="486"/>
      <c r="FT27" s="486"/>
      <c r="FU27" s="486"/>
    </row>
    <row r="28" spans="1:180" s="12" customFormat="1" ht="15" customHeight="1">
      <c r="I28" s="20"/>
      <c r="J28" s="20"/>
      <c r="K28" s="20"/>
      <c r="L28" s="20"/>
      <c r="M28" s="20"/>
      <c r="N28" s="20"/>
      <c r="O28" s="20"/>
      <c r="P28" s="20"/>
      <c r="Q28" s="20"/>
      <c r="R28" s="464"/>
      <c r="T28" s="470"/>
      <c r="AJ28" s="470"/>
      <c r="AL28" s="470"/>
      <c r="AM28" s="136"/>
      <c r="AN28" s="136"/>
      <c r="AO28" s="136"/>
      <c r="AP28" s="136"/>
      <c r="AQ28" s="136"/>
      <c r="AR28" s="136"/>
      <c r="AS28" s="136"/>
      <c r="AT28" s="136"/>
      <c r="AU28" s="136"/>
      <c r="AV28" s="136"/>
      <c r="AW28" s="136"/>
      <c r="AX28" s="136"/>
      <c r="AY28" s="136"/>
      <c r="AZ28" s="136"/>
      <c r="BB28" s="470"/>
      <c r="BD28" s="470"/>
      <c r="BE28" s="470"/>
      <c r="BF28" s="470"/>
      <c r="BJ28" s="470"/>
      <c r="BL28" s="470"/>
      <c r="CB28" s="470"/>
      <c r="CD28" s="470"/>
      <c r="CT28" s="470"/>
      <c r="CV28" s="470"/>
      <c r="CW28" s="470"/>
      <c r="CX28" s="470"/>
      <c r="DB28" s="470"/>
      <c r="DD28" s="470"/>
      <c r="DV28" s="470"/>
      <c r="EL28" s="470"/>
      <c r="EN28" s="470"/>
      <c r="EO28" s="470"/>
      <c r="EP28" s="470"/>
      <c r="ET28" s="470"/>
      <c r="EV28" s="470"/>
      <c r="EW28" s="494"/>
      <c r="EX28" s="494"/>
      <c r="EY28" s="494"/>
      <c r="EZ28" s="494"/>
      <c r="FA28" s="494"/>
      <c r="FB28" s="494"/>
      <c r="FC28" s="494"/>
      <c r="FD28" s="494"/>
      <c r="FE28" s="494"/>
      <c r="FF28" s="494"/>
      <c r="FG28" s="494"/>
      <c r="FH28" s="494"/>
      <c r="FI28" s="494"/>
      <c r="FJ28" s="494"/>
      <c r="FK28" s="494"/>
      <c r="FL28" s="494"/>
      <c r="FM28" s="494"/>
      <c r="FN28" s="486"/>
      <c r="FO28" s="486"/>
      <c r="FP28" s="486"/>
      <c r="FQ28" s="486"/>
      <c r="FR28" s="486"/>
      <c r="FS28" s="486"/>
      <c r="FT28" s="486"/>
      <c r="FU28" s="486"/>
    </row>
    <row r="29" spans="1:180" s="12" customFormat="1" ht="15" customHeight="1">
      <c r="I29" s="20"/>
      <c r="J29" s="20"/>
      <c r="K29" s="20"/>
      <c r="L29" s="20"/>
      <c r="M29" s="20"/>
      <c r="N29" s="20"/>
      <c r="O29" s="20"/>
      <c r="P29" s="20"/>
      <c r="Q29" s="20"/>
      <c r="R29" s="464"/>
      <c r="T29" s="470"/>
      <c r="AJ29" s="470"/>
      <c r="AL29" s="470"/>
      <c r="AM29" s="136"/>
      <c r="AN29" s="136"/>
      <c r="AO29" s="136"/>
      <c r="AP29" s="136"/>
      <c r="AQ29" s="136"/>
      <c r="AR29" s="136"/>
      <c r="AS29" s="136"/>
      <c r="AT29" s="136"/>
      <c r="AU29" s="136"/>
      <c r="AV29" s="136"/>
      <c r="AW29" s="136"/>
      <c r="AX29" s="136"/>
      <c r="AY29" s="136"/>
      <c r="AZ29" s="136"/>
      <c r="BB29" s="470"/>
      <c r="BD29" s="470"/>
      <c r="BE29" s="470"/>
      <c r="BF29" s="470"/>
      <c r="BJ29" s="470"/>
      <c r="BL29" s="470"/>
      <c r="CB29" s="470"/>
      <c r="CD29" s="470"/>
      <c r="CT29" s="470"/>
      <c r="CV29" s="470"/>
      <c r="CW29" s="470"/>
      <c r="CX29" s="470"/>
      <c r="DB29" s="470"/>
      <c r="DD29" s="470"/>
      <c r="DV29" s="470"/>
      <c r="EL29" s="470"/>
      <c r="EN29" s="470"/>
      <c r="EO29" s="470"/>
      <c r="EP29" s="470"/>
      <c r="ET29" s="470"/>
      <c r="EV29" s="470"/>
      <c r="EW29" s="494"/>
      <c r="EX29" s="494"/>
      <c r="EY29" s="494"/>
      <c r="EZ29" s="494"/>
      <c r="FA29" s="494"/>
      <c r="FB29" s="494"/>
      <c r="FC29" s="494"/>
      <c r="FD29" s="494"/>
      <c r="FE29" s="494"/>
      <c r="FF29" s="494"/>
      <c r="FG29" s="494"/>
      <c r="FH29" s="494"/>
      <c r="FI29" s="494"/>
      <c r="FJ29" s="494"/>
      <c r="FK29" s="494"/>
      <c r="FL29" s="494"/>
      <c r="FM29" s="494"/>
      <c r="FN29" s="486"/>
      <c r="FO29" s="486"/>
      <c r="FP29" s="486"/>
      <c r="FQ29" s="486"/>
      <c r="FR29" s="486"/>
      <c r="FS29" s="486"/>
      <c r="FT29" s="486"/>
      <c r="FU29" s="486"/>
    </row>
    <row r="30" spans="1:180" s="12" customFormat="1" ht="15" customHeight="1">
      <c r="I30" s="20"/>
      <c r="J30" s="20"/>
      <c r="K30" s="20"/>
      <c r="L30" s="20"/>
      <c r="M30" s="20"/>
      <c r="N30" s="20"/>
      <c r="O30" s="20"/>
      <c r="P30" s="20"/>
      <c r="Q30" s="20"/>
      <c r="R30" s="464"/>
      <c r="T30" s="470"/>
      <c r="AJ30" s="470"/>
      <c r="AL30" s="470"/>
      <c r="AM30" s="136"/>
      <c r="AN30" s="136"/>
      <c r="AO30" s="136"/>
      <c r="AP30" s="136"/>
      <c r="AQ30" s="136"/>
      <c r="AR30" s="136"/>
      <c r="AS30" s="136"/>
      <c r="AT30" s="136"/>
      <c r="AU30" s="136"/>
      <c r="AV30" s="136"/>
      <c r="AW30" s="136"/>
      <c r="AX30" s="136"/>
      <c r="AY30" s="136"/>
      <c r="AZ30" s="136"/>
      <c r="BB30" s="470"/>
      <c r="BD30" s="470"/>
      <c r="BE30" s="470"/>
      <c r="BF30" s="470"/>
      <c r="BJ30" s="470"/>
      <c r="BL30" s="470"/>
      <c r="CB30" s="470"/>
      <c r="CD30" s="470"/>
      <c r="CT30" s="470"/>
      <c r="CV30" s="470"/>
      <c r="CW30" s="470"/>
      <c r="CX30" s="470"/>
      <c r="DB30" s="470"/>
      <c r="DD30" s="470"/>
      <c r="DV30" s="470"/>
      <c r="EL30" s="470"/>
      <c r="EN30" s="470"/>
      <c r="EO30" s="470"/>
      <c r="EP30" s="470"/>
      <c r="ET30" s="470"/>
      <c r="EV30" s="470"/>
      <c r="EW30" s="494"/>
      <c r="EX30" s="494"/>
      <c r="EY30" s="494"/>
      <c r="EZ30" s="494"/>
      <c r="FA30" s="494"/>
      <c r="FB30" s="494"/>
      <c r="FC30" s="494"/>
      <c r="FD30" s="494"/>
      <c r="FE30" s="494"/>
      <c r="FF30" s="494"/>
      <c r="FG30" s="494"/>
      <c r="FH30" s="494"/>
      <c r="FI30" s="494"/>
      <c r="FJ30" s="494"/>
      <c r="FK30" s="494"/>
      <c r="FL30" s="494"/>
      <c r="FM30" s="494"/>
      <c r="FN30" s="486"/>
      <c r="FO30" s="486"/>
      <c r="FP30" s="486"/>
      <c r="FQ30" s="486"/>
      <c r="FR30" s="486"/>
      <c r="FS30" s="486"/>
      <c r="FT30" s="486"/>
      <c r="FU30" s="486"/>
    </row>
    <row r="31" spans="1:180" s="12" customFormat="1" ht="15" customHeight="1">
      <c r="I31" s="20"/>
      <c r="J31" s="20"/>
      <c r="K31" s="20"/>
      <c r="L31" s="20"/>
      <c r="M31" s="20"/>
      <c r="N31" s="20"/>
      <c r="O31" s="20"/>
      <c r="P31" s="20"/>
      <c r="Q31" s="20"/>
      <c r="R31" s="464"/>
      <c r="T31" s="470"/>
      <c r="AJ31" s="470"/>
      <c r="AL31" s="470"/>
      <c r="AM31" s="136"/>
      <c r="AN31" s="136"/>
      <c r="AO31" s="136"/>
      <c r="AP31" s="136"/>
      <c r="AQ31" s="136"/>
      <c r="AR31" s="136"/>
      <c r="AS31" s="136"/>
      <c r="AT31" s="136"/>
      <c r="AU31" s="136"/>
      <c r="AV31" s="136"/>
      <c r="AW31" s="136"/>
      <c r="AX31" s="136"/>
      <c r="AY31" s="136"/>
      <c r="AZ31" s="136"/>
      <c r="BB31" s="470"/>
      <c r="BD31" s="470"/>
      <c r="BE31" s="470"/>
      <c r="BF31" s="470"/>
      <c r="BJ31" s="470"/>
      <c r="BL31" s="470"/>
      <c r="CB31" s="470"/>
      <c r="CD31" s="470"/>
      <c r="CT31" s="470"/>
      <c r="CV31" s="470"/>
      <c r="CW31" s="470"/>
      <c r="CX31" s="470"/>
      <c r="DB31" s="470"/>
      <c r="DD31" s="470"/>
      <c r="DV31" s="470"/>
      <c r="EL31" s="470"/>
      <c r="EN31" s="470"/>
      <c r="EO31" s="470"/>
      <c r="EP31" s="470"/>
      <c r="ET31" s="470"/>
      <c r="EV31" s="470"/>
      <c r="EW31" s="494"/>
      <c r="EX31" s="494"/>
      <c r="EY31" s="494"/>
      <c r="EZ31" s="494"/>
      <c r="FA31" s="494"/>
      <c r="FB31" s="494"/>
      <c r="FC31" s="494"/>
      <c r="FD31" s="494"/>
      <c r="FE31" s="494"/>
      <c r="FF31" s="494"/>
      <c r="FG31" s="494"/>
      <c r="FH31" s="494"/>
      <c r="FI31" s="494"/>
      <c r="FJ31" s="494"/>
      <c r="FK31" s="494"/>
      <c r="FL31" s="494"/>
      <c r="FM31" s="494"/>
      <c r="FN31" s="486"/>
      <c r="FO31" s="486"/>
      <c r="FP31" s="486"/>
      <c r="FQ31" s="486"/>
      <c r="FR31" s="486"/>
      <c r="FS31" s="486"/>
      <c r="FT31" s="486"/>
      <c r="FU31" s="486"/>
    </row>
    <row r="32" spans="1:180" s="12" customFormat="1" ht="15" customHeight="1">
      <c r="I32" s="20"/>
      <c r="J32" s="20"/>
      <c r="K32" s="20"/>
      <c r="L32" s="20"/>
      <c r="M32" s="20"/>
      <c r="N32" s="20"/>
      <c r="O32" s="20"/>
      <c r="P32" s="20"/>
      <c r="Q32" s="20"/>
      <c r="R32" s="464"/>
      <c r="T32" s="470"/>
      <c r="AJ32" s="470"/>
      <c r="AL32" s="470"/>
      <c r="AM32" s="136"/>
      <c r="AN32" s="136"/>
      <c r="AO32" s="136"/>
      <c r="AP32" s="136"/>
      <c r="AQ32" s="136"/>
      <c r="AR32" s="136"/>
      <c r="AS32" s="136"/>
      <c r="AT32" s="136"/>
      <c r="AU32" s="136"/>
      <c r="AV32" s="136"/>
      <c r="AW32" s="136"/>
      <c r="AX32" s="136"/>
      <c r="AY32" s="136"/>
      <c r="AZ32" s="136"/>
      <c r="BB32" s="470"/>
      <c r="BD32" s="470"/>
      <c r="BE32" s="470"/>
      <c r="BF32" s="470"/>
      <c r="BJ32" s="470"/>
      <c r="BL32" s="470"/>
      <c r="CB32" s="470"/>
      <c r="CD32" s="470"/>
      <c r="CT32" s="470"/>
      <c r="CV32" s="470"/>
      <c r="CW32" s="470"/>
      <c r="CX32" s="470"/>
      <c r="DB32" s="470"/>
      <c r="DD32" s="470"/>
      <c r="DV32" s="470"/>
      <c r="EL32" s="470"/>
      <c r="EN32" s="470"/>
      <c r="EO32" s="470"/>
      <c r="EP32" s="470"/>
      <c r="ET32" s="470"/>
      <c r="EV32" s="470"/>
      <c r="EW32" s="494"/>
      <c r="EX32" s="494"/>
      <c r="EY32" s="494"/>
      <c r="EZ32" s="494"/>
      <c r="FA32" s="494"/>
      <c r="FB32" s="494"/>
      <c r="FC32" s="494"/>
      <c r="FD32" s="494"/>
      <c r="FE32" s="494"/>
      <c r="FF32" s="494"/>
      <c r="FG32" s="494"/>
      <c r="FH32" s="494"/>
      <c r="FI32" s="494"/>
      <c r="FJ32" s="494"/>
      <c r="FK32" s="494"/>
      <c r="FL32" s="494"/>
      <c r="FM32" s="494"/>
      <c r="FN32" s="486"/>
      <c r="FO32" s="486"/>
      <c r="FP32" s="486"/>
      <c r="FQ32" s="486"/>
      <c r="FR32" s="486"/>
      <c r="FS32" s="486"/>
      <c r="FT32" s="486"/>
      <c r="FU32" s="486"/>
    </row>
    <row r="33" spans="9:177" s="12" customFormat="1" ht="15" customHeight="1">
      <c r="I33" s="20"/>
      <c r="J33" s="20"/>
      <c r="K33" s="20"/>
      <c r="L33" s="20"/>
      <c r="M33" s="20"/>
      <c r="N33" s="20"/>
      <c r="O33" s="20"/>
      <c r="P33" s="20"/>
      <c r="Q33" s="20"/>
      <c r="R33" s="464"/>
      <c r="T33" s="470"/>
      <c r="AJ33" s="470"/>
      <c r="AL33" s="470"/>
      <c r="AM33" s="136"/>
      <c r="AN33" s="136"/>
      <c r="AO33" s="136"/>
      <c r="AP33" s="136"/>
      <c r="AQ33" s="136"/>
      <c r="AR33" s="136"/>
      <c r="AS33" s="136"/>
      <c r="AT33" s="136"/>
      <c r="AU33" s="136"/>
      <c r="AV33" s="136"/>
      <c r="AW33" s="136"/>
      <c r="AX33" s="136"/>
      <c r="AY33" s="136"/>
      <c r="AZ33" s="136"/>
      <c r="BB33" s="470"/>
      <c r="BD33" s="470"/>
      <c r="BE33" s="470"/>
      <c r="BF33" s="470"/>
      <c r="BJ33" s="470"/>
      <c r="BL33" s="470"/>
      <c r="CB33" s="470"/>
      <c r="CD33" s="470"/>
      <c r="CT33" s="470"/>
      <c r="CV33" s="470"/>
      <c r="CW33" s="470"/>
      <c r="CX33" s="470"/>
      <c r="DB33" s="470"/>
      <c r="DD33" s="470"/>
      <c r="DV33" s="470"/>
      <c r="EL33" s="470"/>
      <c r="EN33" s="470"/>
      <c r="EO33" s="470"/>
      <c r="EP33" s="470"/>
      <c r="ET33" s="470"/>
      <c r="EV33" s="470"/>
      <c r="EW33" s="494"/>
      <c r="EX33" s="494"/>
      <c r="EY33" s="494"/>
      <c r="EZ33" s="494"/>
      <c r="FA33" s="494"/>
      <c r="FB33" s="494"/>
      <c r="FC33" s="494"/>
      <c r="FD33" s="494"/>
      <c r="FE33" s="494"/>
      <c r="FF33" s="494"/>
      <c r="FG33" s="494"/>
      <c r="FH33" s="494"/>
      <c r="FI33" s="494"/>
      <c r="FJ33" s="494"/>
      <c r="FK33" s="494"/>
      <c r="FL33" s="494"/>
      <c r="FM33" s="494"/>
      <c r="FN33" s="486"/>
      <c r="FO33" s="486"/>
      <c r="FP33" s="486"/>
      <c r="FQ33" s="486"/>
      <c r="FR33" s="486"/>
      <c r="FS33" s="486"/>
      <c r="FT33" s="486"/>
      <c r="FU33" s="486"/>
    </row>
    <row r="34" spans="9:177" s="12" customFormat="1" ht="15" customHeight="1">
      <c r="I34" s="20"/>
      <c r="J34" s="20"/>
      <c r="K34" s="20"/>
      <c r="L34" s="20"/>
      <c r="M34" s="20"/>
      <c r="N34" s="20"/>
      <c r="O34" s="20"/>
      <c r="P34" s="20"/>
      <c r="Q34" s="20"/>
      <c r="R34" s="464"/>
      <c r="T34" s="470"/>
      <c r="AJ34" s="470"/>
      <c r="AL34" s="470"/>
      <c r="AM34" s="136"/>
      <c r="AN34" s="136"/>
      <c r="AO34" s="136"/>
      <c r="AP34" s="136"/>
      <c r="AQ34" s="136"/>
      <c r="AR34" s="136"/>
      <c r="AS34" s="136"/>
      <c r="AT34" s="136"/>
      <c r="AU34" s="136"/>
      <c r="AV34" s="136"/>
      <c r="AW34" s="136"/>
      <c r="AX34" s="136"/>
      <c r="AY34" s="136"/>
      <c r="AZ34" s="136"/>
      <c r="BB34" s="470"/>
      <c r="BD34" s="470"/>
      <c r="BE34" s="470"/>
      <c r="BF34" s="470"/>
      <c r="BJ34" s="470"/>
      <c r="BL34" s="470"/>
      <c r="CB34" s="470"/>
      <c r="CD34" s="470"/>
      <c r="CT34" s="470"/>
      <c r="CV34" s="470"/>
      <c r="CW34" s="470"/>
      <c r="CX34" s="470"/>
      <c r="DB34" s="470"/>
      <c r="DD34" s="470"/>
      <c r="DV34" s="470"/>
      <c r="EL34" s="470"/>
      <c r="EN34" s="470"/>
      <c r="EO34" s="470"/>
      <c r="EP34" s="470"/>
      <c r="ET34" s="470"/>
      <c r="EV34" s="470"/>
      <c r="EW34" s="494"/>
      <c r="EX34" s="494"/>
      <c r="EY34" s="494"/>
      <c r="EZ34" s="494"/>
      <c r="FA34" s="494"/>
      <c r="FB34" s="494"/>
      <c r="FC34" s="494"/>
      <c r="FD34" s="494"/>
      <c r="FE34" s="494"/>
      <c r="FF34" s="494"/>
      <c r="FG34" s="494"/>
      <c r="FH34" s="494"/>
      <c r="FI34" s="494"/>
      <c r="FJ34" s="494"/>
      <c r="FK34" s="494"/>
      <c r="FL34" s="494"/>
      <c r="FM34" s="494"/>
      <c r="FN34" s="486"/>
      <c r="FO34" s="486"/>
      <c r="FP34" s="486"/>
      <c r="FQ34" s="486"/>
      <c r="FR34" s="486"/>
      <c r="FS34" s="486"/>
      <c r="FT34" s="486"/>
      <c r="FU34" s="486"/>
    </row>
    <row r="35" spans="9:177" s="12" customFormat="1" ht="15" customHeight="1">
      <c r="I35" s="20"/>
      <c r="J35" s="20"/>
      <c r="K35" s="20"/>
      <c r="L35" s="20"/>
      <c r="M35" s="20"/>
      <c r="N35" s="20"/>
      <c r="O35" s="20"/>
      <c r="P35" s="20"/>
      <c r="Q35" s="20"/>
      <c r="R35" s="464"/>
      <c r="T35" s="470"/>
      <c r="AJ35" s="470"/>
      <c r="AL35" s="470"/>
      <c r="AM35" s="136"/>
      <c r="AN35" s="136"/>
      <c r="AO35" s="136"/>
      <c r="AP35" s="136"/>
      <c r="AQ35" s="136"/>
      <c r="AR35" s="136"/>
      <c r="AS35" s="136"/>
      <c r="AT35" s="136"/>
      <c r="AU35" s="136"/>
      <c r="AV35" s="136"/>
      <c r="AW35" s="136"/>
      <c r="AX35" s="136"/>
      <c r="AY35" s="136"/>
      <c r="AZ35" s="136"/>
      <c r="BB35" s="470"/>
      <c r="BD35" s="470"/>
      <c r="BE35" s="470"/>
      <c r="BF35" s="470"/>
      <c r="BJ35" s="470"/>
      <c r="BL35" s="470"/>
      <c r="CB35" s="470"/>
      <c r="CD35" s="470"/>
      <c r="CT35" s="470"/>
      <c r="CV35" s="470"/>
      <c r="CW35" s="470"/>
      <c r="CX35" s="470"/>
      <c r="DB35" s="470"/>
      <c r="DD35" s="470"/>
      <c r="DV35" s="470"/>
      <c r="EL35" s="470"/>
      <c r="EN35" s="470"/>
      <c r="EO35" s="470"/>
      <c r="EP35" s="470"/>
      <c r="ET35" s="470"/>
      <c r="EV35" s="470"/>
      <c r="EW35" s="494"/>
      <c r="EX35" s="494"/>
      <c r="EY35" s="494"/>
      <c r="EZ35" s="494"/>
      <c r="FA35" s="494"/>
      <c r="FB35" s="494"/>
      <c r="FC35" s="494"/>
      <c r="FD35" s="494"/>
      <c r="FE35" s="494"/>
      <c r="FF35" s="494"/>
      <c r="FG35" s="494"/>
      <c r="FH35" s="494"/>
      <c r="FI35" s="494"/>
      <c r="FJ35" s="494"/>
      <c r="FK35" s="494"/>
      <c r="FL35" s="494"/>
      <c r="FM35" s="494"/>
      <c r="FN35" s="486"/>
      <c r="FO35" s="486"/>
      <c r="FP35" s="486"/>
      <c r="FQ35" s="486"/>
      <c r="FR35" s="486"/>
      <c r="FS35" s="486"/>
      <c r="FT35" s="486"/>
      <c r="FU35" s="486"/>
    </row>
    <row r="36" spans="9:177" s="12" customFormat="1" ht="15" customHeight="1">
      <c r="I36" s="20"/>
      <c r="J36" s="20"/>
      <c r="K36" s="20"/>
      <c r="L36" s="20"/>
      <c r="M36" s="20"/>
      <c r="N36" s="20"/>
      <c r="O36" s="20"/>
      <c r="P36" s="20"/>
      <c r="Q36" s="20"/>
      <c r="R36" s="464"/>
      <c r="T36" s="470"/>
      <c r="AJ36" s="470"/>
      <c r="AL36" s="470"/>
      <c r="AM36" s="136"/>
      <c r="AN36" s="136"/>
      <c r="AO36" s="136"/>
      <c r="AP36" s="136"/>
      <c r="AQ36" s="136"/>
      <c r="AR36" s="136"/>
      <c r="AS36" s="136"/>
      <c r="AT36" s="136"/>
      <c r="AU36" s="136"/>
      <c r="AV36" s="136"/>
      <c r="AW36" s="136"/>
      <c r="AX36" s="136"/>
      <c r="AY36" s="136"/>
      <c r="AZ36" s="136"/>
      <c r="BB36" s="470"/>
      <c r="BD36" s="470"/>
      <c r="BE36" s="470"/>
      <c r="BF36" s="470"/>
      <c r="BJ36" s="470"/>
      <c r="BL36" s="470"/>
      <c r="CB36" s="470"/>
      <c r="CD36" s="470"/>
      <c r="CT36" s="470"/>
      <c r="CV36" s="470"/>
      <c r="CW36" s="470"/>
      <c r="CX36" s="470"/>
      <c r="DB36" s="470"/>
      <c r="DD36" s="470"/>
      <c r="DV36" s="470"/>
      <c r="EL36" s="470"/>
      <c r="EN36" s="470"/>
      <c r="EO36" s="470"/>
      <c r="EP36" s="470"/>
      <c r="ET36" s="470"/>
      <c r="EV36" s="470"/>
      <c r="EW36" s="494"/>
      <c r="EX36" s="494"/>
      <c r="EY36" s="494"/>
      <c r="EZ36" s="494"/>
      <c r="FA36" s="494"/>
      <c r="FB36" s="494"/>
      <c r="FC36" s="494"/>
      <c r="FD36" s="494"/>
      <c r="FE36" s="494"/>
      <c r="FF36" s="494"/>
      <c r="FG36" s="494"/>
      <c r="FH36" s="494"/>
      <c r="FI36" s="494"/>
      <c r="FJ36" s="494"/>
      <c r="FK36" s="494"/>
      <c r="FL36" s="494"/>
      <c r="FM36" s="494"/>
      <c r="FN36" s="486"/>
      <c r="FO36" s="486"/>
      <c r="FP36" s="486"/>
      <c r="FQ36" s="486"/>
      <c r="FR36" s="486"/>
      <c r="FS36" s="486"/>
      <c r="FT36" s="486"/>
      <c r="FU36" s="486"/>
    </row>
    <row r="37" spans="9:177" s="12" customFormat="1" ht="15" customHeight="1">
      <c r="I37" s="20"/>
      <c r="J37" s="20"/>
      <c r="K37" s="20"/>
      <c r="L37" s="20"/>
      <c r="M37" s="20"/>
      <c r="N37" s="20"/>
      <c r="O37" s="20"/>
      <c r="P37" s="20"/>
      <c r="Q37" s="20"/>
      <c r="R37" s="464"/>
      <c r="T37" s="470"/>
      <c r="AJ37" s="470"/>
      <c r="AL37" s="470"/>
      <c r="AM37" s="136"/>
      <c r="AN37" s="136"/>
      <c r="AO37" s="136"/>
      <c r="AP37" s="136"/>
      <c r="AQ37" s="136"/>
      <c r="AR37" s="136"/>
      <c r="AS37" s="136"/>
      <c r="AT37" s="136"/>
      <c r="AU37" s="136"/>
      <c r="AV37" s="136"/>
      <c r="AW37" s="136"/>
      <c r="AX37" s="136"/>
      <c r="AY37" s="136"/>
      <c r="AZ37" s="136"/>
      <c r="BB37" s="470"/>
      <c r="BD37" s="470"/>
      <c r="BE37" s="470"/>
      <c r="BF37" s="470"/>
      <c r="BJ37" s="470"/>
      <c r="BL37" s="470"/>
      <c r="CB37" s="470"/>
      <c r="CD37" s="470"/>
      <c r="CT37" s="470"/>
      <c r="CV37" s="470"/>
      <c r="CW37" s="470"/>
      <c r="CX37" s="470"/>
      <c r="DB37" s="470"/>
      <c r="DD37" s="470"/>
      <c r="DV37" s="470"/>
      <c r="EL37" s="470"/>
      <c r="EN37" s="470"/>
      <c r="EO37" s="470"/>
      <c r="EP37" s="470"/>
      <c r="ET37" s="470"/>
      <c r="EV37" s="470"/>
      <c r="EW37" s="494"/>
      <c r="EX37" s="494"/>
      <c r="EY37" s="494"/>
      <c r="EZ37" s="494"/>
      <c r="FA37" s="494"/>
      <c r="FB37" s="494"/>
      <c r="FC37" s="494"/>
      <c r="FD37" s="494"/>
      <c r="FE37" s="494"/>
      <c r="FF37" s="494"/>
      <c r="FG37" s="494"/>
      <c r="FH37" s="494"/>
      <c r="FI37" s="494"/>
      <c r="FJ37" s="494"/>
      <c r="FK37" s="494"/>
      <c r="FL37" s="494"/>
      <c r="FM37" s="494"/>
      <c r="FN37" s="486"/>
      <c r="FO37" s="486"/>
      <c r="FP37" s="486"/>
      <c r="FQ37" s="486"/>
      <c r="FR37" s="486"/>
      <c r="FS37" s="486"/>
      <c r="FT37" s="486"/>
      <c r="FU37" s="486"/>
    </row>
    <row r="38" spans="9:177" s="12" customFormat="1" ht="15" customHeight="1">
      <c r="I38" s="20"/>
      <c r="J38" s="20"/>
      <c r="K38" s="20"/>
      <c r="L38" s="20"/>
      <c r="M38" s="20"/>
      <c r="N38" s="20"/>
      <c r="O38" s="20"/>
      <c r="P38" s="20"/>
      <c r="Q38" s="20"/>
      <c r="R38" s="464"/>
      <c r="T38" s="470"/>
      <c r="AJ38" s="470"/>
      <c r="AL38" s="470"/>
      <c r="AM38" s="136"/>
      <c r="AN38" s="136"/>
      <c r="AO38" s="136"/>
      <c r="AP38" s="136"/>
      <c r="AQ38" s="136"/>
      <c r="AR38" s="136"/>
      <c r="AS38" s="136"/>
      <c r="AT38" s="136"/>
      <c r="AU38" s="136"/>
      <c r="AV38" s="136"/>
      <c r="AW38" s="136"/>
      <c r="AX38" s="136"/>
      <c r="AY38" s="136"/>
      <c r="AZ38" s="136"/>
      <c r="BB38" s="470"/>
      <c r="BD38" s="470"/>
      <c r="BE38" s="470"/>
      <c r="BF38" s="470"/>
      <c r="BJ38" s="470"/>
      <c r="BL38" s="470"/>
      <c r="CB38" s="470"/>
      <c r="CD38" s="470"/>
      <c r="CT38" s="470"/>
      <c r="CV38" s="470"/>
      <c r="CW38" s="470"/>
      <c r="CX38" s="470"/>
      <c r="DB38" s="470"/>
      <c r="DD38" s="470"/>
      <c r="DV38" s="470"/>
      <c r="EL38" s="470"/>
      <c r="EN38" s="470"/>
      <c r="EO38" s="470"/>
      <c r="EP38" s="470"/>
      <c r="ET38" s="470"/>
      <c r="EV38" s="470"/>
      <c r="EW38" s="494"/>
      <c r="EX38" s="494"/>
      <c r="EY38" s="494"/>
      <c r="EZ38" s="494"/>
      <c r="FA38" s="494"/>
      <c r="FB38" s="494"/>
      <c r="FC38" s="494"/>
      <c r="FD38" s="494"/>
      <c r="FE38" s="494"/>
      <c r="FF38" s="494"/>
      <c r="FG38" s="494"/>
      <c r="FH38" s="494"/>
      <c r="FI38" s="494"/>
      <c r="FJ38" s="494"/>
      <c r="FK38" s="494"/>
      <c r="FL38" s="494"/>
      <c r="FM38" s="494"/>
      <c r="FN38" s="486"/>
      <c r="FO38" s="486"/>
      <c r="FP38" s="486"/>
      <c r="FQ38" s="486"/>
      <c r="FR38" s="486"/>
      <c r="FS38" s="486"/>
      <c r="FT38" s="486"/>
      <c r="FU38" s="486"/>
    </row>
    <row r="39" spans="9:177" s="12" customFormat="1" ht="15" customHeight="1">
      <c r="I39" s="20"/>
      <c r="J39" s="20"/>
      <c r="K39" s="20"/>
      <c r="L39" s="20"/>
      <c r="M39" s="20"/>
      <c r="N39" s="20"/>
      <c r="O39" s="20"/>
      <c r="P39" s="20"/>
      <c r="Q39" s="20"/>
      <c r="R39" s="464"/>
      <c r="T39" s="470"/>
      <c r="AJ39" s="470"/>
      <c r="AL39" s="470"/>
      <c r="AM39" s="136"/>
      <c r="AN39" s="136"/>
      <c r="AO39" s="136"/>
      <c r="AP39" s="136"/>
      <c r="AQ39" s="136"/>
      <c r="AR39" s="136"/>
      <c r="AS39" s="136"/>
      <c r="AT39" s="136"/>
      <c r="AU39" s="136"/>
      <c r="AV39" s="136"/>
      <c r="AW39" s="136"/>
      <c r="AX39" s="136"/>
      <c r="AY39" s="136"/>
      <c r="AZ39" s="136"/>
      <c r="BB39" s="470"/>
      <c r="BD39" s="470"/>
      <c r="BE39" s="470"/>
      <c r="BF39" s="470"/>
      <c r="BJ39" s="470"/>
      <c r="BL39" s="470"/>
      <c r="CB39" s="470"/>
      <c r="CD39" s="470"/>
      <c r="CT39" s="470"/>
      <c r="CV39" s="470"/>
      <c r="CW39" s="470"/>
      <c r="CX39" s="470"/>
      <c r="DB39" s="470"/>
      <c r="DD39" s="470"/>
      <c r="DV39" s="470"/>
      <c r="EL39" s="470"/>
      <c r="EN39" s="470"/>
      <c r="EO39" s="470"/>
      <c r="EP39" s="470"/>
      <c r="ET39" s="470"/>
      <c r="EV39" s="470"/>
      <c r="EW39" s="494"/>
      <c r="EX39" s="494"/>
      <c r="EY39" s="494"/>
      <c r="EZ39" s="494"/>
      <c r="FA39" s="494"/>
      <c r="FB39" s="494"/>
      <c r="FC39" s="494"/>
      <c r="FD39" s="494"/>
      <c r="FE39" s="494"/>
      <c r="FF39" s="494"/>
      <c r="FG39" s="494"/>
      <c r="FH39" s="494"/>
      <c r="FI39" s="494"/>
      <c r="FJ39" s="494"/>
      <c r="FK39" s="494"/>
      <c r="FL39" s="494"/>
      <c r="FM39" s="494"/>
      <c r="FN39" s="486"/>
      <c r="FO39" s="486"/>
      <c r="FP39" s="486"/>
      <c r="FQ39" s="486"/>
      <c r="FR39" s="486"/>
      <c r="FS39" s="486"/>
      <c r="FT39" s="486"/>
      <c r="FU39" s="486"/>
    </row>
    <row r="40" spans="9:177" s="12" customFormat="1" ht="15" customHeight="1">
      <c r="I40" s="20"/>
      <c r="J40" s="20"/>
      <c r="K40" s="20"/>
      <c r="L40" s="20"/>
      <c r="M40" s="20"/>
      <c r="N40" s="20"/>
      <c r="O40" s="20"/>
      <c r="P40" s="20"/>
      <c r="Q40" s="20"/>
      <c r="R40" s="464"/>
      <c r="T40" s="470"/>
      <c r="AJ40" s="470"/>
      <c r="AL40" s="470"/>
      <c r="AM40" s="136"/>
      <c r="AN40" s="136"/>
      <c r="AO40" s="136"/>
      <c r="AP40" s="136"/>
      <c r="AQ40" s="136"/>
      <c r="AR40" s="136"/>
      <c r="AS40" s="136"/>
      <c r="AT40" s="136"/>
      <c r="AU40" s="136"/>
      <c r="AV40" s="136"/>
      <c r="AW40" s="136"/>
      <c r="AX40" s="136"/>
      <c r="AY40" s="136"/>
      <c r="AZ40" s="136"/>
      <c r="BB40" s="470"/>
      <c r="BD40" s="470"/>
      <c r="BE40" s="470"/>
      <c r="BF40" s="470"/>
      <c r="BJ40" s="470"/>
      <c r="BL40" s="470"/>
      <c r="CB40" s="470"/>
      <c r="CD40" s="470"/>
      <c r="CT40" s="470"/>
      <c r="CV40" s="470"/>
      <c r="CW40" s="470"/>
      <c r="CX40" s="470"/>
      <c r="DB40" s="470"/>
      <c r="DD40" s="470"/>
      <c r="DV40" s="470"/>
      <c r="EL40" s="470"/>
      <c r="EN40" s="470"/>
      <c r="EO40" s="470"/>
      <c r="EP40" s="470"/>
      <c r="ET40" s="470"/>
      <c r="EV40" s="470"/>
      <c r="EW40" s="494"/>
      <c r="EX40" s="494"/>
      <c r="EY40" s="494"/>
      <c r="EZ40" s="494"/>
      <c r="FA40" s="494"/>
      <c r="FB40" s="494"/>
      <c r="FC40" s="494"/>
      <c r="FD40" s="494"/>
      <c r="FE40" s="494"/>
      <c r="FF40" s="494"/>
      <c r="FG40" s="494"/>
      <c r="FH40" s="494"/>
      <c r="FI40" s="494"/>
      <c r="FJ40" s="494"/>
      <c r="FK40" s="494"/>
      <c r="FL40" s="494"/>
      <c r="FM40" s="494"/>
      <c r="FN40" s="486"/>
      <c r="FO40" s="486"/>
      <c r="FP40" s="486"/>
      <c r="FQ40" s="486"/>
      <c r="FR40" s="486"/>
      <c r="FS40" s="486"/>
      <c r="FT40" s="486"/>
      <c r="FU40" s="486"/>
    </row>
    <row r="41" spans="9:177" s="12" customFormat="1" ht="15" customHeight="1">
      <c r="I41" s="20"/>
      <c r="J41" s="20"/>
      <c r="K41" s="20"/>
      <c r="L41" s="20"/>
      <c r="M41" s="20"/>
      <c r="N41" s="20"/>
      <c r="O41" s="20"/>
      <c r="P41" s="20"/>
      <c r="Q41" s="20"/>
      <c r="R41" s="464"/>
      <c r="T41" s="470"/>
      <c r="AJ41" s="470"/>
      <c r="AL41" s="470"/>
      <c r="BB41" s="470"/>
      <c r="BD41" s="470"/>
      <c r="BE41" s="470"/>
      <c r="BF41" s="470"/>
      <c r="BJ41" s="470"/>
      <c r="BL41" s="470"/>
      <c r="CB41" s="470"/>
      <c r="CD41" s="470"/>
      <c r="CT41" s="470"/>
      <c r="CV41" s="470"/>
      <c r="CW41" s="470"/>
      <c r="CX41" s="470"/>
      <c r="DB41" s="470"/>
      <c r="DD41" s="470"/>
      <c r="DV41" s="470"/>
      <c r="EL41" s="470"/>
      <c r="EN41" s="470"/>
      <c r="EO41" s="470"/>
      <c r="EP41" s="470"/>
      <c r="ET41" s="470"/>
      <c r="EV41" s="470"/>
      <c r="EW41" s="494"/>
      <c r="EX41" s="494"/>
      <c r="EY41" s="494"/>
      <c r="EZ41" s="494"/>
      <c r="FA41" s="494"/>
      <c r="FB41" s="494"/>
      <c r="FC41" s="494"/>
      <c r="FD41" s="494"/>
      <c r="FE41" s="494"/>
      <c r="FF41" s="494"/>
      <c r="FG41" s="494"/>
      <c r="FH41" s="494"/>
      <c r="FI41" s="494"/>
      <c r="FJ41" s="494"/>
      <c r="FK41" s="494"/>
      <c r="FL41" s="494"/>
      <c r="FM41" s="494"/>
      <c r="FN41" s="486"/>
      <c r="FO41" s="486"/>
      <c r="FP41" s="486"/>
      <c r="FQ41" s="486"/>
      <c r="FR41" s="486"/>
      <c r="FS41" s="486"/>
      <c r="FT41" s="486"/>
      <c r="FU41" s="486"/>
    </row>
  </sheetData>
  <phoneticPr fontId="5" type="noConversion"/>
  <pageMargins left="0.5" right="0.5" top="1" bottom="1" header="0.5" footer="0.5"/>
  <pageSetup scale="96" orientation="landscape" r:id="rId1"/>
  <headerFooter alignWithMargins="0"/>
  <colBreaks count="3" manualBreakCount="3">
    <brk id="80" max="22" man="1"/>
    <brk id="126" max="22" man="1"/>
    <brk id="152" max="22" man="1"/>
  </col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6600"/>
  </sheetPr>
  <dimension ref="A1:FY26"/>
  <sheetViews>
    <sheetView zoomScale="90" zoomScaleNormal="9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M3" sqref="AM3"/>
    </sheetView>
  </sheetViews>
  <sheetFormatPr defaultRowHeight="12.75"/>
  <cols>
    <col min="1" max="1" width="10.33203125" style="15" customWidth="1"/>
    <col min="2" max="8" width="8.33203125" style="15" customWidth="1"/>
    <col min="9" max="16" width="8.33203125" style="148" customWidth="1"/>
    <col min="17" max="18" width="6.77734375" style="148" customWidth="1"/>
    <col min="19" max="19" width="7.21875" style="15" customWidth="1"/>
    <col min="20" max="20" width="6.77734375" style="15" customWidth="1"/>
    <col min="21" max="26" width="11.33203125" style="15" customWidth="1"/>
    <col min="27" max="27" width="12.44140625" style="148" customWidth="1"/>
    <col min="28" max="34" width="13" style="148" customWidth="1"/>
    <col min="35" max="35" width="10.77734375" style="148" customWidth="1"/>
    <col min="36" max="36" width="5.77734375" style="148" customWidth="1"/>
    <col min="37" max="37" width="11.109375" style="15" customWidth="1"/>
    <col min="38" max="38" width="7" style="15" customWidth="1"/>
    <col min="39" max="41" width="7.44140625" style="14" customWidth="1"/>
    <col min="42" max="44" width="6.88671875" style="14" customWidth="1"/>
    <col min="45" max="52" width="6.88671875" style="149" customWidth="1"/>
    <col min="53" max="54" width="7" style="15" customWidth="1"/>
    <col min="55" max="56" width="6.6640625" style="15" bestFit="1" customWidth="1"/>
    <col min="57" max="57" width="6.88671875" style="15" bestFit="1" customWidth="1"/>
    <col min="58" max="58" width="7.109375" style="15" bestFit="1" customWidth="1"/>
    <col min="59" max="59" width="6.88671875" style="15" customWidth="1"/>
    <col min="60" max="60" width="6.88671875" style="38" customWidth="1"/>
    <col min="61" max="61" width="6.77734375" style="38" customWidth="1"/>
    <col min="62" max="62" width="6.88671875" style="38" customWidth="1"/>
    <col min="63" max="63" width="6.44140625" style="15" customWidth="1"/>
    <col min="64" max="64" width="6.88671875" style="15" customWidth="1"/>
    <col min="65" max="67" width="11.77734375" style="15" customWidth="1"/>
    <col min="68" max="70" width="11.88671875" style="15" customWidth="1"/>
    <col min="71" max="78" width="11.88671875" style="148" customWidth="1"/>
    <col min="79" max="79" width="10.77734375" style="148" customWidth="1"/>
    <col min="80" max="80" width="5.77734375" style="148" customWidth="1"/>
    <col min="81" max="81" width="11.5546875" style="15" customWidth="1"/>
    <col min="82" max="82" width="7.109375" style="15" customWidth="1"/>
    <col min="83" max="84" width="6.88671875" style="15" bestFit="1" customWidth="1"/>
    <col min="85" max="85" width="7.21875" style="15" bestFit="1" customWidth="1"/>
    <col min="86" max="88" width="6.5546875" style="15" customWidth="1"/>
    <col min="89" max="96" width="6.5546875" style="148" customWidth="1"/>
    <col min="97" max="98" width="6.5546875" style="15" customWidth="1"/>
    <col min="99" max="99" width="6.6640625" style="15" bestFit="1" customWidth="1"/>
    <col min="100" max="100" width="7" style="15" customWidth="1"/>
    <col min="101" max="101" width="6.77734375" style="15" customWidth="1"/>
    <col min="102" max="102" width="6.6640625" style="15" bestFit="1" customWidth="1"/>
    <col min="103" max="103" width="6.88671875" style="15" customWidth="1"/>
    <col min="104" max="106" width="6.88671875" style="38" customWidth="1"/>
    <col min="107" max="107" width="6" style="15" customWidth="1"/>
    <col min="108" max="108" width="7.44140625" style="15" customWidth="1"/>
    <col min="109" max="114" width="12.33203125" style="15" customWidth="1"/>
    <col min="115" max="122" width="12.33203125" style="148" customWidth="1"/>
    <col min="123" max="123" width="10.77734375" style="148" customWidth="1"/>
    <col min="124" max="124" width="5.77734375" style="148" customWidth="1"/>
    <col min="125" max="125" width="10.77734375" style="148" customWidth="1"/>
    <col min="126" max="126" width="7.44140625" style="148" customWidth="1"/>
    <col min="127" max="129" width="6.6640625" style="15" bestFit="1" customWidth="1"/>
    <col min="130" max="132" width="6.6640625" style="15" customWidth="1"/>
    <col min="133" max="140" width="6.6640625" style="148" customWidth="1"/>
    <col min="141" max="142" width="6.6640625" style="15" customWidth="1"/>
    <col min="143" max="143" width="7.5546875" style="15" customWidth="1"/>
    <col min="144" max="144" width="8.88671875" style="15" customWidth="1"/>
    <col min="145" max="145" width="6.77734375" style="15" customWidth="1"/>
    <col min="146" max="146" width="6.6640625" style="15" bestFit="1" customWidth="1"/>
    <col min="147" max="147" width="8" style="15" customWidth="1"/>
    <col min="148" max="150" width="6.88671875" style="38" customWidth="1"/>
    <col min="151" max="151" width="6.109375" style="15" customWidth="1"/>
    <col min="152" max="152" width="6.6640625" style="15" customWidth="1"/>
    <col min="153" max="180" width="7.44140625" style="15" customWidth="1"/>
    <col min="181" max="16384" width="8.88671875" style="15"/>
  </cols>
  <sheetData>
    <row r="1" spans="1:181" s="237" customFormat="1">
      <c r="A1" s="93" t="s">
        <v>127</v>
      </c>
      <c r="B1" s="93"/>
      <c r="C1" s="93"/>
      <c r="D1" s="93"/>
      <c r="E1" s="93"/>
      <c r="F1" s="93"/>
      <c r="G1" s="93"/>
      <c r="H1" s="93"/>
      <c r="I1" s="229"/>
      <c r="J1" s="229"/>
      <c r="K1" s="229"/>
      <c r="L1" s="229"/>
      <c r="M1" s="229"/>
      <c r="N1" s="229"/>
      <c r="O1" s="229"/>
      <c r="P1" s="229"/>
      <c r="Q1" s="411"/>
      <c r="R1" s="229"/>
      <c r="S1" s="93"/>
      <c r="T1" s="93"/>
      <c r="U1" s="93"/>
      <c r="V1" s="93"/>
      <c r="W1" s="93"/>
      <c r="X1" s="93"/>
      <c r="Y1" s="93"/>
      <c r="Z1" s="93"/>
      <c r="AA1" s="229"/>
      <c r="AB1" s="229"/>
      <c r="AC1" s="229"/>
      <c r="AD1" s="229"/>
      <c r="AE1" s="229"/>
      <c r="AF1" s="229"/>
      <c r="AG1" s="229"/>
      <c r="AH1" s="229"/>
      <c r="AI1" s="229"/>
      <c r="AJ1" s="229"/>
      <c r="AK1" s="325"/>
      <c r="AL1" s="93"/>
      <c r="AM1" s="93"/>
      <c r="AN1" s="93"/>
      <c r="AO1" s="93"/>
      <c r="AP1" s="93"/>
      <c r="AQ1" s="93"/>
      <c r="AR1" s="93"/>
      <c r="AS1" s="229"/>
      <c r="AT1" s="229"/>
      <c r="AU1" s="229"/>
      <c r="AV1" s="229"/>
      <c r="AW1" s="229"/>
      <c r="AX1" s="229"/>
      <c r="AY1" s="229"/>
      <c r="AZ1" s="229"/>
      <c r="BA1" s="93"/>
      <c r="BB1" s="93"/>
      <c r="BC1" s="93"/>
      <c r="BD1" s="93"/>
      <c r="BE1" s="93"/>
      <c r="BF1" s="93"/>
      <c r="BG1" s="93"/>
      <c r="BH1" s="76"/>
      <c r="BI1" s="76"/>
      <c r="BJ1" s="76"/>
      <c r="BM1" s="93"/>
      <c r="BN1" s="93"/>
      <c r="BO1" s="93"/>
      <c r="BP1" s="93"/>
      <c r="BQ1" s="93"/>
      <c r="BR1" s="93"/>
      <c r="BS1" s="229"/>
      <c r="BT1" s="229"/>
      <c r="BU1" s="229"/>
      <c r="BV1" s="229"/>
      <c r="BW1" s="229"/>
      <c r="BX1" s="229"/>
      <c r="BY1" s="229"/>
      <c r="BZ1" s="229"/>
      <c r="CA1" s="229"/>
      <c r="CB1" s="229"/>
      <c r="CC1" s="93"/>
      <c r="CD1" s="93"/>
      <c r="CE1" s="93"/>
      <c r="CF1" s="93"/>
      <c r="CG1" s="93"/>
      <c r="CH1" s="93"/>
      <c r="CI1" s="93"/>
      <c r="CJ1" s="93"/>
      <c r="CK1" s="229"/>
      <c r="CL1" s="229"/>
      <c r="CM1" s="229"/>
      <c r="CN1" s="229"/>
      <c r="CO1" s="229"/>
      <c r="CP1" s="229"/>
      <c r="CQ1" s="229"/>
      <c r="CR1" s="229"/>
      <c r="CS1" s="93"/>
      <c r="CT1" s="93"/>
      <c r="CU1" s="93"/>
      <c r="CV1" s="93"/>
      <c r="CW1" s="93"/>
      <c r="CX1" s="93"/>
      <c r="CY1" s="93"/>
      <c r="CZ1" s="76"/>
      <c r="DA1" s="76"/>
      <c r="DB1" s="93"/>
      <c r="DC1" s="93"/>
      <c r="DD1" s="93"/>
      <c r="DE1" s="93"/>
      <c r="DF1" s="93"/>
      <c r="DG1" s="93"/>
      <c r="DH1" s="93"/>
      <c r="DI1" s="93"/>
      <c r="DJ1" s="93"/>
      <c r="DK1" s="229"/>
      <c r="DL1" s="229"/>
      <c r="DM1" s="229"/>
      <c r="DN1" s="229"/>
      <c r="DO1" s="229"/>
      <c r="DP1" s="229"/>
      <c r="DQ1" s="229"/>
      <c r="DR1" s="229"/>
      <c r="DS1" s="229"/>
      <c r="DT1" s="229"/>
      <c r="DU1" s="229"/>
      <c r="DV1" s="229"/>
      <c r="DW1" s="93"/>
      <c r="DX1" s="93"/>
      <c r="DY1" s="93"/>
      <c r="DZ1" s="93"/>
      <c r="EA1" s="93"/>
      <c r="EB1" s="93"/>
      <c r="EC1" s="229"/>
      <c r="ED1" s="229"/>
      <c r="EE1" s="229"/>
      <c r="EF1" s="229"/>
      <c r="EG1" s="229"/>
      <c r="EH1" s="229"/>
      <c r="EI1" s="229"/>
      <c r="EJ1" s="229"/>
      <c r="EK1" s="93"/>
      <c r="EL1" s="93"/>
      <c r="EM1" s="93"/>
      <c r="EN1" s="93"/>
      <c r="EO1" s="93"/>
      <c r="EP1" s="93"/>
      <c r="EQ1" s="93"/>
      <c r="ER1" s="76"/>
      <c r="ES1" s="76"/>
      <c r="ET1" s="76"/>
      <c r="EU1" s="93"/>
      <c r="EV1" s="93"/>
      <c r="EW1" s="93"/>
      <c r="EX1" s="227"/>
      <c r="EY1" s="227"/>
      <c r="EZ1" s="227"/>
      <c r="FA1" s="227"/>
      <c r="FB1" s="227"/>
      <c r="FC1" s="227"/>
      <c r="FD1" s="227"/>
      <c r="FE1" s="227"/>
      <c r="FF1" s="227"/>
      <c r="FG1" s="227"/>
      <c r="FH1" s="227"/>
      <c r="FI1" s="227"/>
      <c r="FJ1" s="227"/>
      <c r="FK1" s="227"/>
      <c r="FL1" s="227"/>
      <c r="FM1" s="227"/>
      <c r="FQ1" s="227"/>
      <c r="FR1" s="227"/>
      <c r="FS1" s="93"/>
      <c r="FT1" s="93"/>
      <c r="FU1" s="93"/>
      <c r="FV1" s="93"/>
      <c r="FW1" s="93"/>
      <c r="FX1" s="93"/>
    </row>
    <row r="2" spans="1:181" s="237" customFormat="1" ht="13.5" customHeight="1">
      <c r="A2" s="227"/>
      <c r="B2" s="72" t="s">
        <v>61</v>
      </c>
      <c r="C2" s="72"/>
      <c r="D2" s="72"/>
      <c r="E2" s="72"/>
      <c r="F2" s="72"/>
      <c r="G2" s="72"/>
      <c r="H2" s="72"/>
      <c r="I2" s="389"/>
      <c r="J2" s="389"/>
      <c r="K2" s="389"/>
      <c r="L2" s="389"/>
      <c r="M2" s="389"/>
      <c r="N2" s="389"/>
      <c r="O2" s="389"/>
      <c r="P2" s="389"/>
      <c r="Q2" s="390"/>
      <c r="R2" s="390"/>
      <c r="S2" s="81"/>
      <c r="T2" s="81"/>
      <c r="U2" s="285" t="s">
        <v>128</v>
      </c>
      <c r="V2" s="93"/>
      <c r="W2" s="93"/>
      <c r="X2" s="93"/>
      <c r="Y2" s="93"/>
      <c r="Z2" s="93"/>
      <c r="AA2" s="229"/>
      <c r="AB2" s="229"/>
      <c r="AC2" s="229"/>
      <c r="AD2" s="229"/>
      <c r="AE2" s="229"/>
      <c r="AF2" s="229"/>
      <c r="AG2" s="229"/>
      <c r="AH2" s="229"/>
      <c r="AI2" s="229"/>
      <c r="AJ2" s="229"/>
      <c r="AK2" s="436"/>
      <c r="AL2" s="81"/>
      <c r="AM2" s="93"/>
      <c r="AN2" s="93"/>
      <c r="AO2" s="93"/>
      <c r="AP2" s="93"/>
      <c r="AQ2" s="93"/>
      <c r="AR2" s="93"/>
      <c r="AS2" s="229"/>
      <c r="AT2" s="229"/>
      <c r="AU2" s="229"/>
      <c r="AV2" s="229"/>
      <c r="AW2" s="229"/>
      <c r="AX2" s="229"/>
      <c r="AY2" s="229"/>
      <c r="AZ2" s="229"/>
      <c r="BA2" s="93"/>
      <c r="BB2" s="93"/>
      <c r="BC2" s="93"/>
      <c r="BD2" s="93"/>
      <c r="BE2" s="93"/>
      <c r="BF2" s="93"/>
      <c r="BG2" s="393"/>
      <c r="BH2" s="393"/>
      <c r="BI2" s="393"/>
      <c r="BJ2" s="393"/>
      <c r="BK2" s="391"/>
      <c r="BL2" s="392"/>
      <c r="BM2" s="82" t="s">
        <v>129</v>
      </c>
      <c r="BN2" s="93"/>
      <c r="BO2" s="93"/>
      <c r="BP2" s="93"/>
      <c r="BQ2" s="93"/>
      <c r="BR2" s="93"/>
      <c r="BS2" s="229"/>
      <c r="BT2" s="229"/>
      <c r="BU2" s="229"/>
      <c r="BV2" s="229"/>
      <c r="BW2" s="229"/>
      <c r="BX2" s="229"/>
      <c r="BY2" s="229"/>
      <c r="BZ2" s="229"/>
      <c r="CA2" s="229"/>
      <c r="CB2" s="229"/>
      <c r="CC2" s="436"/>
      <c r="CD2" s="81"/>
      <c r="CE2" s="93"/>
      <c r="CF2" s="93"/>
      <c r="CG2" s="93"/>
      <c r="CH2" s="93"/>
      <c r="CI2" s="93"/>
      <c r="CJ2" s="93"/>
      <c r="CK2" s="229"/>
      <c r="CL2" s="229"/>
      <c r="CM2" s="229"/>
      <c r="CN2" s="229"/>
      <c r="CO2" s="229"/>
      <c r="CP2" s="229"/>
      <c r="CQ2" s="229"/>
      <c r="CR2" s="229"/>
      <c r="CS2" s="93"/>
      <c r="CT2" s="93"/>
      <c r="CU2" s="93"/>
      <c r="CV2" s="93"/>
      <c r="CW2" s="93"/>
      <c r="CX2" s="93"/>
      <c r="CY2" s="393"/>
      <c r="CZ2" s="393"/>
      <c r="DA2" s="393"/>
      <c r="DB2" s="393"/>
      <c r="DC2" s="227"/>
      <c r="DD2" s="394"/>
      <c r="DE2" s="82" t="s">
        <v>85</v>
      </c>
      <c r="DF2" s="93"/>
      <c r="DG2" s="93"/>
      <c r="DH2" s="93"/>
      <c r="DI2" s="93"/>
      <c r="DJ2" s="93"/>
      <c r="DK2" s="229"/>
      <c r="DL2" s="229"/>
      <c r="DM2" s="229"/>
      <c r="DN2" s="229"/>
      <c r="DO2" s="229"/>
      <c r="DP2" s="229"/>
      <c r="DQ2" s="229"/>
      <c r="DR2" s="229"/>
      <c r="DS2" s="229"/>
      <c r="DT2" s="229"/>
      <c r="DU2" s="229"/>
      <c r="DV2" s="229"/>
      <c r="DW2" s="93"/>
      <c r="DX2" s="93"/>
      <c r="DY2" s="93"/>
      <c r="DZ2" s="93"/>
      <c r="EA2" s="93"/>
      <c r="EB2" s="93"/>
      <c r="EC2" s="229"/>
      <c r="ED2" s="229"/>
      <c r="EE2" s="229"/>
      <c r="EF2" s="229"/>
      <c r="EG2" s="229"/>
      <c r="EH2" s="229"/>
      <c r="EI2" s="229"/>
      <c r="EJ2" s="229"/>
      <c r="EK2" s="93"/>
      <c r="EL2" s="93"/>
      <c r="EM2" s="93"/>
      <c r="EN2" s="93"/>
      <c r="EO2" s="93"/>
      <c r="EP2" s="93"/>
      <c r="EQ2" s="393"/>
      <c r="ER2" s="393"/>
      <c r="ES2" s="393"/>
      <c r="ET2" s="393"/>
      <c r="EU2" s="227"/>
      <c r="EV2" s="394"/>
      <c r="EW2" s="408"/>
      <c r="EX2" s="395"/>
      <c r="EY2" s="395"/>
      <c r="EZ2" s="395"/>
      <c r="FA2" s="395"/>
      <c r="FB2" s="395"/>
      <c r="FC2" s="395"/>
      <c r="FD2" s="395"/>
      <c r="FE2" s="395"/>
      <c r="FF2" s="395"/>
      <c r="FG2" s="395"/>
      <c r="FH2" s="395"/>
      <c r="FI2" s="395"/>
      <c r="FJ2" s="395"/>
      <c r="FK2" s="395"/>
      <c r="FL2" s="395"/>
      <c r="FM2" s="395"/>
      <c r="FN2" s="395"/>
      <c r="FO2" s="395"/>
      <c r="FP2" s="395"/>
      <c r="FQ2" s="395"/>
      <c r="FR2" s="395"/>
      <c r="FS2" s="393"/>
      <c r="FT2" s="393"/>
      <c r="FU2" s="393"/>
      <c r="FV2" s="393"/>
      <c r="FW2" s="393"/>
      <c r="FX2" s="393"/>
    </row>
    <row r="3" spans="1:181" s="237" customFormat="1" ht="30" customHeight="1">
      <c r="A3" s="227"/>
      <c r="B3" s="356"/>
      <c r="C3" s="71"/>
      <c r="D3" s="71"/>
      <c r="E3" s="71"/>
      <c r="F3" s="71"/>
      <c r="G3" s="71"/>
      <c r="H3" s="71"/>
      <c r="I3" s="396"/>
      <c r="J3" s="396"/>
      <c r="K3" s="397"/>
      <c r="L3" s="396"/>
      <c r="M3" s="396"/>
      <c r="N3" s="396"/>
      <c r="O3" s="396"/>
      <c r="P3" s="396"/>
      <c r="Q3" s="382" t="s">
        <v>126</v>
      </c>
      <c r="R3" s="458"/>
      <c r="S3" s="368" t="s">
        <v>158</v>
      </c>
      <c r="T3" s="458"/>
      <c r="U3" s="685"/>
      <c r="V3" s="227"/>
      <c r="W3" s="227"/>
      <c r="X3" s="227"/>
      <c r="Y3" s="227"/>
      <c r="Z3" s="227"/>
      <c r="AA3" s="180"/>
      <c r="AB3" s="180"/>
      <c r="AC3" s="180"/>
      <c r="AD3" s="180"/>
      <c r="AE3" s="180"/>
      <c r="AF3" s="180"/>
      <c r="AG3" s="180"/>
      <c r="AH3" s="180"/>
      <c r="AI3" s="382" t="s">
        <v>126</v>
      </c>
      <c r="AJ3" s="458"/>
      <c r="AK3" s="368" t="s">
        <v>158</v>
      </c>
      <c r="AL3" s="458"/>
      <c r="AM3" s="437" t="s">
        <v>81</v>
      </c>
      <c r="AN3" s="438"/>
      <c r="AO3" s="438"/>
      <c r="AP3" s="401"/>
      <c r="AQ3" s="401"/>
      <c r="AR3" s="401"/>
      <c r="AS3" s="402"/>
      <c r="AT3" s="402"/>
      <c r="AU3" s="402"/>
      <c r="AV3" s="402"/>
      <c r="AW3" s="402"/>
      <c r="AX3" s="402"/>
      <c r="AY3" s="402"/>
      <c r="AZ3" s="402"/>
      <c r="BA3" s="382" t="s">
        <v>126</v>
      </c>
      <c r="BB3" s="458"/>
      <c r="BC3" s="368" t="s">
        <v>158</v>
      </c>
      <c r="BD3" s="458"/>
      <c r="BE3" s="499" t="s">
        <v>45</v>
      </c>
      <c r="BF3" s="498"/>
      <c r="BG3" s="503" t="s">
        <v>194</v>
      </c>
      <c r="BH3" s="517"/>
      <c r="BI3" s="501"/>
      <c r="BJ3" s="502"/>
      <c r="BK3" s="503"/>
      <c r="BL3" s="502"/>
      <c r="BM3" s="399"/>
      <c r="BN3" s="227"/>
      <c r="BO3" s="227"/>
      <c r="BP3" s="227"/>
      <c r="BQ3" s="227"/>
      <c r="BR3" s="227"/>
      <c r="BS3" s="180"/>
      <c r="BT3" s="180"/>
      <c r="BU3" s="180"/>
      <c r="BV3" s="180"/>
      <c r="BW3" s="180"/>
      <c r="BX3" s="180"/>
      <c r="BY3" s="180"/>
      <c r="BZ3" s="180"/>
      <c r="CA3" s="382" t="s">
        <v>126</v>
      </c>
      <c r="CB3" s="458"/>
      <c r="CC3" s="368" t="s">
        <v>158</v>
      </c>
      <c r="CD3" s="458"/>
      <c r="CE3" s="437" t="s">
        <v>81</v>
      </c>
      <c r="CF3" s="438"/>
      <c r="CG3" s="438"/>
      <c r="CH3" s="401"/>
      <c r="CI3" s="401"/>
      <c r="CJ3" s="401"/>
      <c r="CK3" s="402"/>
      <c r="CL3" s="402"/>
      <c r="CM3" s="402"/>
      <c r="CN3" s="402"/>
      <c r="CO3" s="402"/>
      <c r="CP3" s="402"/>
      <c r="CQ3" s="402"/>
      <c r="CR3" s="402"/>
      <c r="CS3" s="382" t="s">
        <v>126</v>
      </c>
      <c r="CT3" s="458"/>
      <c r="CU3" s="368" t="s">
        <v>158</v>
      </c>
      <c r="CV3" s="458"/>
      <c r="CW3" s="499" t="s">
        <v>45</v>
      </c>
      <c r="CX3" s="498"/>
      <c r="CY3" s="503" t="s">
        <v>194</v>
      </c>
      <c r="CZ3" s="517"/>
      <c r="DA3" s="501"/>
      <c r="DB3" s="502"/>
      <c r="DC3" s="503"/>
      <c r="DD3" s="502"/>
      <c r="DE3" s="399"/>
      <c r="DF3" s="227"/>
      <c r="DG3" s="227"/>
      <c r="DH3" s="227"/>
      <c r="DI3" s="227"/>
      <c r="DJ3" s="227"/>
      <c r="DK3" s="180"/>
      <c r="DL3" s="180"/>
      <c r="DM3" s="180"/>
      <c r="DN3" s="180"/>
      <c r="DO3" s="180"/>
      <c r="DP3" s="180"/>
      <c r="DQ3" s="180"/>
      <c r="DR3" s="180"/>
      <c r="DS3" s="382" t="s">
        <v>126</v>
      </c>
      <c r="DT3" s="458"/>
      <c r="DU3" s="368" t="s">
        <v>158</v>
      </c>
      <c r="DV3" s="458"/>
      <c r="DW3" s="437" t="s">
        <v>81</v>
      </c>
      <c r="DX3" s="438"/>
      <c r="DY3" s="438"/>
      <c r="DZ3" s="401"/>
      <c r="EA3" s="401"/>
      <c r="EB3" s="401"/>
      <c r="EC3" s="402"/>
      <c r="ED3" s="402"/>
      <c r="EE3" s="402"/>
      <c r="EF3" s="402"/>
      <c r="EG3" s="402"/>
      <c r="EH3" s="402"/>
      <c r="EI3" s="402"/>
      <c r="EJ3" s="402"/>
      <c r="EK3" s="382" t="s">
        <v>126</v>
      </c>
      <c r="EL3" s="458"/>
      <c r="EM3" s="368" t="s">
        <v>158</v>
      </c>
      <c r="EN3" s="458"/>
      <c r="EO3" s="499" t="s">
        <v>45</v>
      </c>
      <c r="EP3" s="498"/>
      <c r="EQ3" s="503" t="s">
        <v>194</v>
      </c>
      <c r="ER3" s="517"/>
      <c r="ES3" s="501"/>
      <c r="ET3" s="502"/>
      <c r="EU3" s="503"/>
      <c r="EV3" s="502"/>
      <c r="EW3" s="82" t="s">
        <v>101</v>
      </c>
      <c r="EX3" s="72"/>
      <c r="EY3" s="72"/>
      <c r="EZ3" s="72"/>
      <c r="FA3" s="72"/>
      <c r="FB3" s="72"/>
      <c r="FC3" s="72"/>
      <c r="FD3" s="72"/>
      <c r="FE3" s="72"/>
      <c r="FF3" s="72"/>
      <c r="FG3" s="72"/>
      <c r="FH3" s="72"/>
      <c r="FI3" s="72"/>
      <c r="FJ3" s="72"/>
      <c r="FK3" s="76"/>
      <c r="FL3" s="76"/>
      <c r="FM3" s="76"/>
      <c r="FN3" s="76"/>
      <c r="FO3" s="76"/>
      <c r="FP3" s="76"/>
      <c r="FQ3" s="72"/>
      <c r="FR3" s="72"/>
      <c r="FS3" s="72"/>
      <c r="FT3" s="72"/>
      <c r="FU3" s="72"/>
      <c r="FV3" s="72"/>
      <c r="FW3" s="72"/>
      <c r="FX3" s="72"/>
    </row>
    <row r="4" spans="1:181" s="237" customFormat="1" ht="58.5" customHeight="1">
      <c r="A4" s="238"/>
      <c r="B4" s="71"/>
      <c r="C4" s="71"/>
      <c r="D4" s="71"/>
      <c r="E4" s="71"/>
      <c r="F4" s="71"/>
      <c r="G4" s="71"/>
      <c r="H4" s="71"/>
      <c r="I4" s="396"/>
      <c r="J4" s="396"/>
      <c r="K4" s="396"/>
      <c r="L4" s="396"/>
      <c r="M4" s="396"/>
      <c r="N4" s="396"/>
      <c r="O4" s="396"/>
      <c r="P4" s="739"/>
      <c r="Q4" s="365" t="s">
        <v>192</v>
      </c>
      <c r="R4" s="459"/>
      <c r="S4" s="368" t="s">
        <v>193</v>
      </c>
      <c r="T4" s="459"/>
      <c r="U4" s="358" t="s">
        <v>39</v>
      </c>
      <c r="V4" s="436"/>
      <c r="W4" s="436"/>
      <c r="X4" s="81"/>
      <c r="Y4" s="81"/>
      <c r="Z4" s="405"/>
      <c r="AA4" s="405"/>
      <c r="AB4" s="389"/>
      <c r="AC4" s="389"/>
      <c r="AD4" s="389"/>
      <c r="AE4" s="389"/>
      <c r="AF4" s="389"/>
      <c r="AG4" s="389"/>
      <c r="AH4" s="389"/>
      <c r="AI4" s="733" t="s">
        <v>192</v>
      </c>
      <c r="AJ4" s="741"/>
      <c r="AK4" s="734" t="s">
        <v>193</v>
      </c>
      <c r="AL4" s="741"/>
      <c r="AM4" s="580" t="s">
        <v>45</v>
      </c>
      <c r="AN4" s="440"/>
      <c r="AO4" s="440"/>
      <c r="AP4" s="635"/>
      <c r="AQ4" s="400"/>
      <c r="AR4" s="406"/>
      <c r="AS4" s="406"/>
      <c r="AT4" s="396"/>
      <c r="AU4" s="396"/>
      <c r="AV4" s="396"/>
      <c r="AW4" s="396"/>
      <c r="AX4" s="396"/>
      <c r="AY4" s="396"/>
      <c r="AZ4" s="396"/>
      <c r="BA4" s="733" t="s">
        <v>192</v>
      </c>
      <c r="BB4" s="741"/>
      <c r="BC4" s="734" t="s">
        <v>193</v>
      </c>
      <c r="BD4" s="741"/>
      <c r="BE4" s="740" t="s">
        <v>82</v>
      </c>
      <c r="BF4" s="742"/>
      <c r="BG4" s="749"/>
      <c r="BH4" s="750"/>
      <c r="BI4" s="734" t="s">
        <v>195</v>
      </c>
      <c r="BJ4" s="751"/>
      <c r="BK4" s="734" t="s">
        <v>196</v>
      </c>
      <c r="BL4" s="752"/>
      <c r="BM4" s="439" t="s">
        <v>39</v>
      </c>
      <c r="BN4" s="436"/>
      <c r="BO4" s="436"/>
      <c r="BP4" s="81"/>
      <c r="BQ4" s="81"/>
      <c r="BR4" s="72"/>
      <c r="BS4" s="409"/>
      <c r="BT4" s="72"/>
      <c r="BU4" s="72"/>
      <c r="BV4" s="72"/>
      <c r="BW4" s="72"/>
      <c r="BX4" s="72"/>
      <c r="BY4" s="72"/>
      <c r="BZ4" s="72"/>
      <c r="CA4" s="733" t="s">
        <v>192</v>
      </c>
      <c r="CB4" s="741"/>
      <c r="CC4" s="734" t="s">
        <v>193</v>
      </c>
      <c r="CD4" s="741"/>
      <c r="CE4" s="580" t="s">
        <v>45</v>
      </c>
      <c r="CF4" s="440"/>
      <c r="CG4" s="440"/>
      <c r="CH4" s="404"/>
      <c r="CI4" s="400"/>
      <c r="CJ4" s="406"/>
      <c r="CK4" s="407"/>
      <c r="CL4" s="396"/>
      <c r="CM4" s="396"/>
      <c r="CN4" s="396"/>
      <c r="CO4" s="396"/>
      <c r="CP4" s="396"/>
      <c r="CQ4" s="396"/>
      <c r="CR4" s="396"/>
      <c r="CS4" s="733" t="s">
        <v>192</v>
      </c>
      <c r="CT4" s="741"/>
      <c r="CU4" s="734" t="s">
        <v>193</v>
      </c>
      <c r="CV4" s="741"/>
      <c r="CW4" s="740" t="s">
        <v>82</v>
      </c>
      <c r="CX4" s="742"/>
      <c r="CY4" s="749"/>
      <c r="CZ4" s="750"/>
      <c r="DA4" s="734" t="s">
        <v>195</v>
      </c>
      <c r="DB4" s="751"/>
      <c r="DC4" s="734" t="s">
        <v>177</v>
      </c>
      <c r="DD4" s="752"/>
      <c r="DE4" s="439" t="s">
        <v>39</v>
      </c>
      <c r="DF4" s="436"/>
      <c r="DG4" s="436"/>
      <c r="DH4" s="81"/>
      <c r="DI4" s="81"/>
      <c r="DJ4" s="389"/>
      <c r="DK4" s="405"/>
      <c r="DL4" s="389"/>
      <c r="DM4" s="389"/>
      <c r="DN4" s="389"/>
      <c r="DO4" s="389"/>
      <c r="DP4" s="389"/>
      <c r="DQ4" s="389"/>
      <c r="DR4" s="389"/>
      <c r="DS4" s="733" t="s">
        <v>192</v>
      </c>
      <c r="DT4" s="741"/>
      <c r="DU4" s="734" t="s">
        <v>193</v>
      </c>
      <c r="DV4" s="741"/>
      <c r="DW4" s="580" t="s">
        <v>45</v>
      </c>
      <c r="DX4" s="440"/>
      <c r="DY4" s="440"/>
      <c r="DZ4" s="404"/>
      <c r="EA4" s="400"/>
      <c r="EB4" s="398"/>
      <c r="EC4" s="405"/>
      <c r="ED4" s="389"/>
      <c r="EE4" s="389"/>
      <c r="EF4" s="389"/>
      <c r="EG4" s="389"/>
      <c r="EH4" s="389"/>
      <c r="EI4" s="389"/>
      <c r="EJ4" s="389"/>
      <c r="EK4" s="733" t="s">
        <v>192</v>
      </c>
      <c r="EL4" s="741"/>
      <c r="EM4" s="734" t="s">
        <v>193</v>
      </c>
      <c r="EN4" s="741"/>
      <c r="EO4" s="740" t="s">
        <v>82</v>
      </c>
      <c r="EP4" s="742"/>
      <c r="EQ4" s="749"/>
      <c r="ER4" s="750"/>
      <c r="ES4" s="734" t="s">
        <v>195</v>
      </c>
      <c r="ET4" s="751"/>
      <c r="EU4" s="734" t="s">
        <v>196</v>
      </c>
      <c r="EV4" s="752"/>
      <c r="EW4" s="439" t="s">
        <v>36</v>
      </c>
      <c r="EX4" s="72"/>
      <c r="EY4" s="72"/>
      <c r="EZ4" s="72"/>
      <c r="FA4" s="72"/>
      <c r="FB4" s="72"/>
      <c r="FC4" s="72"/>
      <c r="FD4" s="72"/>
      <c r="FE4" s="72"/>
      <c r="FF4" s="72"/>
      <c r="FG4" s="72"/>
      <c r="FH4" s="72"/>
      <c r="FI4" s="72"/>
      <c r="FJ4" s="72"/>
      <c r="FK4" s="403" t="s">
        <v>89</v>
      </c>
      <c r="FL4" s="76"/>
      <c r="FM4" s="76"/>
      <c r="FN4" s="76"/>
      <c r="FO4" s="76"/>
      <c r="FP4" s="76"/>
      <c r="FQ4" s="72"/>
      <c r="FR4" s="72"/>
      <c r="FS4" s="72"/>
      <c r="FT4" s="72"/>
      <c r="FU4" s="72"/>
      <c r="FV4" s="72"/>
      <c r="FW4" s="72"/>
      <c r="FX4" s="72"/>
    </row>
    <row r="5" spans="1:181" s="421" customFormat="1">
      <c r="A5" s="413"/>
      <c r="B5" s="413" t="s">
        <v>70</v>
      </c>
      <c r="C5" s="413" t="s">
        <v>22</v>
      </c>
      <c r="D5" s="413" t="s">
        <v>23</v>
      </c>
      <c r="E5" s="413" t="s">
        <v>62</v>
      </c>
      <c r="F5" s="414" t="s">
        <v>87</v>
      </c>
      <c r="G5" s="414" t="s">
        <v>93</v>
      </c>
      <c r="H5" s="414" t="s">
        <v>103</v>
      </c>
      <c r="I5" s="414" t="s">
        <v>107</v>
      </c>
      <c r="J5" s="414" t="s">
        <v>109</v>
      </c>
      <c r="K5" s="414" t="s">
        <v>115</v>
      </c>
      <c r="L5" s="414" t="s">
        <v>122</v>
      </c>
      <c r="M5" s="414" t="s">
        <v>132</v>
      </c>
      <c r="N5" s="414" t="s">
        <v>159</v>
      </c>
      <c r="O5" s="730" t="s">
        <v>178</v>
      </c>
      <c r="P5" s="730" t="s">
        <v>179</v>
      </c>
      <c r="Q5" s="745" t="s">
        <v>116</v>
      </c>
      <c r="R5" s="746" t="s">
        <v>117</v>
      </c>
      <c r="S5" s="747" t="s">
        <v>116</v>
      </c>
      <c r="T5" s="746" t="s">
        <v>117</v>
      </c>
      <c r="U5" s="594" t="s">
        <v>22</v>
      </c>
      <c r="V5" s="413" t="s">
        <v>23</v>
      </c>
      <c r="W5" s="413" t="s">
        <v>62</v>
      </c>
      <c r="X5" s="413" t="s">
        <v>87</v>
      </c>
      <c r="Y5" s="413" t="s">
        <v>93</v>
      </c>
      <c r="Z5" s="413" t="s">
        <v>103</v>
      </c>
      <c r="AA5" s="414" t="s">
        <v>107</v>
      </c>
      <c r="AB5" s="441" t="s">
        <v>109</v>
      </c>
      <c r="AC5" s="441" t="s">
        <v>115</v>
      </c>
      <c r="AD5" s="441" t="s">
        <v>122</v>
      </c>
      <c r="AE5" s="441" t="s">
        <v>132</v>
      </c>
      <c r="AF5" s="413" t="s">
        <v>159</v>
      </c>
      <c r="AG5" s="731" t="s">
        <v>178</v>
      </c>
      <c r="AH5" s="731" t="s">
        <v>179</v>
      </c>
      <c r="AI5" s="381" t="s">
        <v>125</v>
      </c>
      <c r="AJ5" s="460" t="s">
        <v>117</v>
      </c>
      <c r="AK5" s="381" t="s">
        <v>125</v>
      </c>
      <c r="AL5" s="460" t="s">
        <v>117</v>
      </c>
      <c r="AM5" s="360" t="s">
        <v>22</v>
      </c>
      <c r="AN5" s="413" t="s">
        <v>23</v>
      </c>
      <c r="AO5" s="413" t="s">
        <v>62</v>
      </c>
      <c r="AP5" s="413" t="s">
        <v>87</v>
      </c>
      <c r="AQ5" s="413" t="s">
        <v>93</v>
      </c>
      <c r="AR5" s="413" t="s">
        <v>103</v>
      </c>
      <c r="AS5" s="414" t="s">
        <v>107</v>
      </c>
      <c r="AT5" s="413" t="s">
        <v>109</v>
      </c>
      <c r="AU5" s="413" t="s">
        <v>115</v>
      </c>
      <c r="AV5" s="413" t="s">
        <v>122</v>
      </c>
      <c r="AW5" s="413" t="s">
        <v>132</v>
      </c>
      <c r="AX5" s="413" t="s">
        <v>159</v>
      </c>
      <c r="AY5" s="731" t="s">
        <v>178</v>
      </c>
      <c r="AZ5" s="731" t="s">
        <v>179</v>
      </c>
      <c r="BA5" s="381" t="s">
        <v>125</v>
      </c>
      <c r="BB5" s="460" t="s">
        <v>117</v>
      </c>
      <c r="BC5" s="381" t="s">
        <v>125</v>
      </c>
      <c r="BD5" s="460" t="s">
        <v>117</v>
      </c>
      <c r="BE5" s="475" t="s">
        <v>132</v>
      </c>
      <c r="BF5" s="480" t="s">
        <v>179</v>
      </c>
      <c r="BG5" s="578" t="s">
        <v>132</v>
      </c>
      <c r="BH5" s="519" t="s">
        <v>178</v>
      </c>
      <c r="BI5" s="504" t="s">
        <v>125</v>
      </c>
      <c r="BJ5" s="505" t="s">
        <v>117</v>
      </c>
      <c r="BK5" s="504" t="s">
        <v>125</v>
      </c>
      <c r="BL5" s="506" t="s">
        <v>117</v>
      </c>
      <c r="BM5" s="413" t="s">
        <v>22</v>
      </c>
      <c r="BN5" s="413" t="s">
        <v>23</v>
      </c>
      <c r="BO5" s="413" t="s">
        <v>62</v>
      </c>
      <c r="BP5" s="441" t="s">
        <v>87</v>
      </c>
      <c r="BQ5" s="441" t="s">
        <v>93</v>
      </c>
      <c r="BR5" s="441" t="s">
        <v>103</v>
      </c>
      <c r="BS5" s="414" t="s">
        <v>107</v>
      </c>
      <c r="BT5" s="441" t="s">
        <v>109</v>
      </c>
      <c r="BU5" s="441" t="s">
        <v>115</v>
      </c>
      <c r="BV5" s="441" t="s">
        <v>122</v>
      </c>
      <c r="BW5" s="441" t="s">
        <v>132</v>
      </c>
      <c r="BX5" s="413" t="s">
        <v>159</v>
      </c>
      <c r="BY5" s="731" t="s">
        <v>178</v>
      </c>
      <c r="BZ5" s="731" t="s">
        <v>179</v>
      </c>
      <c r="CA5" s="381" t="s">
        <v>125</v>
      </c>
      <c r="CB5" s="460" t="s">
        <v>117</v>
      </c>
      <c r="CC5" s="566" t="s">
        <v>39</v>
      </c>
      <c r="CD5" s="567" t="s">
        <v>40</v>
      </c>
      <c r="CE5" s="360" t="s">
        <v>22</v>
      </c>
      <c r="CF5" s="413" t="s">
        <v>23</v>
      </c>
      <c r="CG5" s="413" t="s">
        <v>62</v>
      </c>
      <c r="CH5" s="413" t="s">
        <v>87</v>
      </c>
      <c r="CI5" s="413" t="s">
        <v>93</v>
      </c>
      <c r="CJ5" s="413" t="s">
        <v>103</v>
      </c>
      <c r="CK5" s="414" t="s">
        <v>107</v>
      </c>
      <c r="CL5" s="413" t="s">
        <v>109</v>
      </c>
      <c r="CM5" s="413" t="s">
        <v>115</v>
      </c>
      <c r="CN5" s="413" t="s">
        <v>122</v>
      </c>
      <c r="CO5" s="413" t="s">
        <v>132</v>
      </c>
      <c r="CP5" s="413" t="s">
        <v>159</v>
      </c>
      <c r="CQ5" s="731" t="s">
        <v>178</v>
      </c>
      <c r="CR5" s="731" t="s">
        <v>179</v>
      </c>
      <c r="CS5" s="381" t="s">
        <v>125</v>
      </c>
      <c r="CT5" s="460" t="s">
        <v>117</v>
      </c>
      <c r="CU5" s="381" t="s">
        <v>125</v>
      </c>
      <c r="CV5" s="460" t="s">
        <v>117</v>
      </c>
      <c r="CW5" s="475" t="s">
        <v>132</v>
      </c>
      <c r="CX5" s="480" t="s">
        <v>179</v>
      </c>
      <c r="CY5" s="578" t="s">
        <v>132</v>
      </c>
      <c r="CZ5" s="519" t="s">
        <v>178</v>
      </c>
      <c r="DA5" s="504" t="s">
        <v>125</v>
      </c>
      <c r="DB5" s="505" t="s">
        <v>117</v>
      </c>
      <c r="DC5" s="504" t="s">
        <v>125</v>
      </c>
      <c r="DD5" s="506" t="s">
        <v>117</v>
      </c>
      <c r="DE5" s="413" t="s">
        <v>22</v>
      </c>
      <c r="DF5" s="413" t="s">
        <v>23</v>
      </c>
      <c r="DG5" s="413" t="s">
        <v>62</v>
      </c>
      <c r="DH5" s="441" t="s">
        <v>87</v>
      </c>
      <c r="DI5" s="441" t="s">
        <v>93</v>
      </c>
      <c r="DJ5" s="441" t="s">
        <v>103</v>
      </c>
      <c r="DK5" s="414" t="s">
        <v>107</v>
      </c>
      <c r="DL5" s="441" t="s">
        <v>109</v>
      </c>
      <c r="DM5" s="441" t="s">
        <v>115</v>
      </c>
      <c r="DN5" s="441" t="s">
        <v>122</v>
      </c>
      <c r="DO5" s="441" t="s">
        <v>132</v>
      </c>
      <c r="DP5" s="413" t="s">
        <v>159</v>
      </c>
      <c r="DQ5" s="731" t="s">
        <v>178</v>
      </c>
      <c r="DR5" s="731" t="s">
        <v>179</v>
      </c>
      <c r="DS5" s="381" t="s">
        <v>125</v>
      </c>
      <c r="DT5" s="460" t="s">
        <v>117</v>
      </c>
      <c r="DU5" s="566" t="s">
        <v>39</v>
      </c>
      <c r="DV5" s="567" t="s">
        <v>40</v>
      </c>
      <c r="DW5" s="594" t="s">
        <v>22</v>
      </c>
      <c r="DX5" s="441" t="s">
        <v>23</v>
      </c>
      <c r="DY5" s="441" t="s">
        <v>62</v>
      </c>
      <c r="DZ5" s="441" t="s">
        <v>87</v>
      </c>
      <c r="EA5" s="441" t="s">
        <v>93</v>
      </c>
      <c r="EB5" s="441" t="s">
        <v>103</v>
      </c>
      <c r="EC5" s="414" t="s">
        <v>107</v>
      </c>
      <c r="ED5" s="441" t="s">
        <v>109</v>
      </c>
      <c r="EE5" s="441" t="s">
        <v>115</v>
      </c>
      <c r="EF5" s="441" t="s">
        <v>122</v>
      </c>
      <c r="EG5" s="441" t="s">
        <v>132</v>
      </c>
      <c r="EH5" s="413" t="s">
        <v>159</v>
      </c>
      <c r="EI5" s="731" t="s">
        <v>178</v>
      </c>
      <c r="EJ5" s="731" t="s">
        <v>179</v>
      </c>
      <c r="EK5" s="381" t="s">
        <v>125</v>
      </c>
      <c r="EL5" s="460" t="s">
        <v>117</v>
      </c>
      <c r="EM5" s="381" t="s">
        <v>125</v>
      </c>
      <c r="EN5" s="460" t="s">
        <v>117</v>
      </c>
      <c r="EO5" s="475" t="s">
        <v>132</v>
      </c>
      <c r="EP5" s="480" t="s">
        <v>179</v>
      </c>
      <c r="EQ5" s="578" t="s">
        <v>132</v>
      </c>
      <c r="ER5" s="519" t="s">
        <v>178</v>
      </c>
      <c r="ES5" s="504" t="s">
        <v>125</v>
      </c>
      <c r="ET5" s="505" t="s">
        <v>117</v>
      </c>
      <c r="EU5" s="504" t="s">
        <v>125</v>
      </c>
      <c r="EV5" s="506" t="s">
        <v>117</v>
      </c>
      <c r="EW5" s="413" t="s">
        <v>22</v>
      </c>
      <c r="EX5" s="413" t="s">
        <v>23</v>
      </c>
      <c r="EY5" s="413" t="s">
        <v>62</v>
      </c>
      <c r="EZ5" s="413" t="s">
        <v>87</v>
      </c>
      <c r="FA5" s="413" t="s">
        <v>93</v>
      </c>
      <c r="FB5" s="413" t="s">
        <v>103</v>
      </c>
      <c r="FC5" s="413" t="s">
        <v>107</v>
      </c>
      <c r="FD5" s="413" t="s">
        <v>109</v>
      </c>
      <c r="FE5" s="413" t="s">
        <v>115</v>
      </c>
      <c r="FF5" s="413" t="s">
        <v>122</v>
      </c>
      <c r="FG5" s="413" t="s">
        <v>132</v>
      </c>
      <c r="FH5" s="413" t="s">
        <v>159</v>
      </c>
      <c r="FI5" s="731" t="s">
        <v>178</v>
      </c>
      <c r="FJ5" s="731" t="s">
        <v>179</v>
      </c>
      <c r="FK5" s="360" t="s">
        <v>22</v>
      </c>
      <c r="FL5" s="413" t="s">
        <v>23</v>
      </c>
      <c r="FM5" s="413" t="s">
        <v>62</v>
      </c>
      <c r="FN5" s="413" t="s">
        <v>87</v>
      </c>
      <c r="FO5" s="413" t="s">
        <v>93</v>
      </c>
      <c r="FP5" s="413" t="s">
        <v>103</v>
      </c>
      <c r="FQ5" s="413" t="s">
        <v>107</v>
      </c>
      <c r="FR5" s="413" t="s">
        <v>109</v>
      </c>
      <c r="FS5" s="413" t="s">
        <v>115</v>
      </c>
      <c r="FT5" s="413" t="s">
        <v>122</v>
      </c>
      <c r="FU5" s="413" t="s">
        <v>132</v>
      </c>
      <c r="FV5" s="413" t="s">
        <v>159</v>
      </c>
      <c r="FW5" s="730" t="s">
        <v>178</v>
      </c>
      <c r="FX5" s="730" t="s">
        <v>179</v>
      </c>
    </row>
    <row r="6" spans="1:181" s="34" customFormat="1" ht="15" customHeight="1">
      <c r="A6" s="66" t="s">
        <v>20</v>
      </c>
      <c r="B6" s="361">
        <f>+'[1]FTE Enrollment Data'!GI3</f>
        <v>838388</v>
      </c>
      <c r="C6" s="362">
        <f>+'[1]FTE Enrollment Data'!GS3</f>
        <v>1237709.408511111</v>
      </c>
      <c r="D6" s="362">
        <f>+'[1]FTE Enrollment Data'!GT3</f>
        <v>1308949.3333333335</v>
      </c>
      <c r="E6" s="362">
        <f>+'[1]FTE Enrollment Data'!GU3</f>
        <v>1420264.2394444444</v>
      </c>
      <c r="F6" s="362">
        <f>+'[1]FTE Enrollment Data'!GV3</f>
        <v>1515409.7523979996</v>
      </c>
      <c r="G6" s="362">
        <f>+'[1]FTE Enrollment Data'!GW3</f>
        <v>1545686.74</v>
      </c>
      <c r="H6" s="362">
        <f>+'[1]FTE Enrollment Data'!GX3</f>
        <v>1545416.1711111111</v>
      </c>
      <c r="I6" s="362">
        <f>+'[1]FTE Enrollment Data'!GY3</f>
        <v>1525956.0145944722</v>
      </c>
      <c r="J6" s="362">
        <f>+'[1]FTE Enrollment Data'!GZ3</f>
        <v>1558743.9016666666</v>
      </c>
      <c r="K6" s="362">
        <f>+'[1]FTE Enrollment Data'!HA3</f>
        <v>1637737.8439999998</v>
      </c>
      <c r="L6" s="362">
        <f>+'[1]FTE Enrollment Data'!HB3</f>
        <v>1715661.4627777778</v>
      </c>
      <c r="M6" s="362">
        <f>+'[1]FTE Enrollment Data'!HC3</f>
        <v>1891038.6072222223</v>
      </c>
      <c r="N6" s="362">
        <f>+'[1]FTE Enrollment Data'!HD3</f>
        <v>1927439.4079999998</v>
      </c>
      <c r="O6" s="362">
        <f>+'[1]FTE Enrollment Data'!HE3</f>
        <v>1843113.3230000001</v>
      </c>
      <c r="P6" s="362">
        <f>+'[1]FTE Enrollment Data'!HF3</f>
        <v>1770437.6922222222</v>
      </c>
      <c r="Q6" s="736">
        <f>P6-O6</f>
        <v>-72675.630777777871</v>
      </c>
      <c r="R6" s="387">
        <f>(Q6/O6)*100</f>
        <v>-3.9430907405891431</v>
      </c>
      <c r="S6" s="375">
        <f>P6-M6</f>
        <v>-120600.91500000004</v>
      </c>
      <c r="T6" s="681">
        <f>(S6/M6)*100</f>
        <v>-6.3774961832827257</v>
      </c>
      <c r="U6" s="168">
        <f>+Total!CV4</f>
        <v>6932302854.811039</v>
      </c>
      <c r="V6" s="94">
        <f>+Total!CW4</f>
        <v>7387116229.8466663</v>
      </c>
      <c r="W6" s="94">
        <f>+Total!CX4</f>
        <v>7901914671.2777777</v>
      </c>
      <c r="X6" s="94">
        <f>+Total!CY4</f>
        <v>8474386114.8000011</v>
      </c>
      <c r="Y6" s="94">
        <f>+Total!CZ4</f>
        <v>9080332839</v>
      </c>
      <c r="Z6" s="94">
        <f>+Total!DA4</f>
        <v>9616161710.3400002</v>
      </c>
      <c r="AA6" s="94">
        <f>+Total!DB4</f>
        <v>10409157784.579706</v>
      </c>
      <c r="AB6" s="94">
        <f>+Total!DC4</f>
        <v>11130555485.93</v>
      </c>
      <c r="AC6" s="94">
        <f>+Total!DD4</f>
        <v>11356829587.805416</v>
      </c>
      <c r="AD6" s="94">
        <f>+Total!DE4</f>
        <v>12101109000.6</v>
      </c>
      <c r="AE6" s="94">
        <f>+Total!DF4</f>
        <v>12799921920.224009</v>
      </c>
      <c r="AF6" s="94">
        <f>+Total!DG4</f>
        <v>12861715126.474236</v>
      </c>
      <c r="AG6" s="94">
        <f>+Total!DH4</f>
        <v>12729088270.508154</v>
      </c>
      <c r="AH6" s="94">
        <f>+Total!DI4</f>
        <v>13016346754.523033</v>
      </c>
      <c r="AI6" s="415">
        <f>+AH6-AG6</f>
        <v>287258484.01487923</v>
      </c>
      <c r="AJ6" s="373">
        <f>(AI6/AG6)*100</f>
        <v>2.256709026682016</v>
      </c>
      <c r="AK6" s="415">
        <f>+AH6-AE6</f>
        <v>216424834.29902458</v>
      </c>
      <c r="AL6" s="373">
        <f>(AK6/AE6)*100</f>
        <v>1.6908293319904639</v>
      </c>
      <c r="AM6" s="168">
        <f t="shared" ref="AM6:AX6" si="0">+U6/C6</f>
        <v>5600.9131118670066</v>
      </c>
      <c r="AN6" s="94">
        <f t="shared" si="0"/>
        <v>5643.5463479971713</v>
      </c>
      <c r="AO6" s="94">
        <f t="shared" si="0"/>
        <v>5563.6933267915829</v>
      </c>
      <c r="AP6" s="94">
        <f t="shared" si="0"/>
        <v>5592.1417302416376</v>
      </c>
      <c r="AQ6" s="94">
        <f t="shared" si="0"/>
        <v>5874.626859385492</v>
      </c>
      <c r="AR6" s="94">
        <f t="shared" si="0"/>
        <v>6222.3767876236525</v>
      </c>
      <c r="AS6" s="94">
        <f t="shared" si="0"/>
        <v>6821.4009349056978</v>
      </c>
      <c r="AT6" s="94">
        <f t="shared" si="0"/>
        <v>7140.7211114210604</v>
      </c>
      <c r="AU6" s="94">
        <f t="shared" si="0"/>
        <v>6934.4612322492176</v>
      </c>
      <c r="AV6" s="94">
        <f t="shared" si="0"/>
        <v>7053.3198204542314</v>
      </c>
      <c r="AW6" s="94">
        <f t="shared" si="0"/>
        <v>6768.7258585513619</v>
      </c>
      <c r="AX6" s="94">
        <f t="shared" si="0"/>
        <v>6672.954321204912</v>
      </c>
      <c r="AY6" s="94">
        <f t="shared" ref="AY6:AZ6" si="1">+AG6/O6</f>
        <v>6906.297139553667</v>
      </c>
      <c r="AZ6" s="94">
        <f t="shared" si="1"/>
        <v>7352.0501804190262</v>
      </c>
      <c r="BA6" s="366">
        <f>+AZ6-AY6</f>
        <v>445.75304086535925</v>
      </c>
      <c r="BB6" s="568">
        <f>(BA6/AY6)*100</f>
        <v>6.454298618465856</v>
      </c>
      <c r="BC6" s="366">
        <f>+AZ6-AW6</f>
        <v>583.32432186766437</v>
      </c>
      <c r="BD6" s="568">
        <f>(BC6/AW6)*100</f>
        <v>8.6179339222420079</v>
      </c>
      <c r="BE6" s="569">
        <f>(AW6/$AW$6)*100</f>
        <v>100</v>
      </c>
      <c r="BF6" s="577">
        <f>(AZ6/$AZ$6)*100</f>
        <v>100</v>
      </c>
      <c r="BG6" s="507">
        <f>+AW6*(297.8/281.8)</f>
        <v>7153.0396049559822</v>
      </c>
      <c r="BH6" s="521">
        <f>+AY6*(297.8/293.2)</f>
        <v>7014.6496867635815</v>
      </c>
      <c r="BI6" s="510">
        <f>+AZ6-BH6</f>
        <v>337.40049365544473</v>
      </c>
      <c r="BJ6" s="508">
        <f>(BI6/BH6)*100</f>
        <v>4.8099407486037205</v>
      </c>
      <c r="BK6" s="510">
        <f>+AZ6-BG6</f>
        <v>199.01057546304401</v>
      </c>
      <c r="BL6" s="509">
        <f>(BK6/BG6)*100</f>
        <v>2.7821819317924588</v>
      </c>
      <c r="BM6" s="84">
        <f>+'State General Purpose'!DT4+'State Ed Special Purpose'!CV4+Local!B4</f>
        <v>5077566048</v>
      </c>
      <c r="BN6" s="92">
        <f>+'State General Purpose'!DU4+'State Ed Special Purpose'!CW4+Local!C4</f>
        <v>5328762147.666667</v>
      </c>
      <c r="BO6" s="92">
        <f>+'State General Purpose'!DV4+'State Ed Special Purpose'!CX4+Local!D4</f>
        <v>5496289012.5277777</v>
      </c>
      <c r="BP6" s="92">
        <f>+'State General Purpose'!DW4+'State Ed Special Purpose'!CY4+Local!E4</f>
        <v>5637316414.6900005</v>
      </c>
      <c r="BQ6" s="92">
        <f>+'State General Purpose'!DX4+'State Ed Special Purpose'!CZ4+Local!F4</f>
        <v>5949920203.3199997</v>
      </c>
      <c r="BR6" s="92">
        <f>+'State General Purpose'!DY4+'State Ed Special Purpose'!DA4+Local!G4</f>
        <v>6347514081.5699997</v>
      </c>
      <c r="BS6" s="92">
        <f>+'State General Purpose'!DZ4+'State Ed Special Purpose'!DB4+Local!H4</f>
        <v>6911070555.6497059</v>
      </c>
      <c r="BT6" s="92">
        <f>+'State General Purpose'!EA4+'State Ed Special Purpose'!DC4+Local!I4</f>
        <v>7552110658.6100006</v>
      </c>
      <c r="BU6" s="92">
        <f>+'State General Purpose'!EB4+'State Ed Special Purpose'!DD4+Local!J4</f>
        <v>7399190105.7854166</v>
      </c>
      <c r="BV6" s="92">
        <f>+'State General Purpose'!EC4+'State Ed Special Purpose'!DE4+Local!K4</f>
        <v>7463172112.2000008</v>
      </c>
      <c r="BW6" s="92">
        <f>+'State General Purpose'!ED4+'State Ed Special Purpose'!DF4+Local!L4</f>
        <v>7523136452.0640087</v>
      </c>
      <c r="BX6" s="92">
        <f>+'State General Purpose'!EE4+'State Ed Special Purpose'!DG4+Local!M4</f>
        <v>7303145880.2678442</v>
      </c>
      <c r="BY6" s="92">
        <f>+'State General Purpose'!EF4+'State Ed Special Purpose'!DH4+Local!N4</f>
        <v>7539792909.3681545</v>
      </c>
      <c r="BZ6" s="92">
        <f>+'State General Purpose'!EG4+'State Ed Special Purpose'!DI4+Local!O4</f>
        <v>7878682235.5230331</v>
      </c>
      <c r="CA6" s="415">
        <f>+BZ6-BY6</f>
        <v>338889326.15487862</v>
      </c>
      <c r="CB6" s="373">
        <f>(CA6/BY6)*100</f>
        <v>4.4946768462806226</v>
      </c>
      <c r="CC6" s="370">
        <f>+BZ6-BW6</f>
        <v>355545783.45902443</v>
      </c>
      <c r="CD6" s="373">
        <f>(CC6/BW6)*100</f>
        <v>4.7260312999038945</v>
      </c>
      <c r="CE6" s="581">
        <f t="shared" ref="CE6:CP6" si="2">+BM6/C6</f>
        <v>4102.3894729119029</v>
      </c>
      <c r="CF6" s="92">
        <f t="shared" si="2"/>
        <v>4071.022469675424</v>
      </c>
      <c r="CG6" s="92">
        <f t="shared" si="2"/>
        <v>3869.9059371358426</v>
      </c>
      <c r="CH6" s="92">
        <f t="shared" si="2"/>
        <v>3719.9948104923137</v>
      </c>
      <c r="CI6" s="92">
        <f t="shared" si="2"/>
        <v>3849.3700239157124</v>
      </c>
      <c r="CJ6" s="92">
        <f t="shared" si="2"/>
        <v>4107.31698051685</v>
      </c>
      <c r="CK6" s="92">
        <f t="shared" si="2"/>
        <v>4529.0103315896331</v>
      </c>
      <c r="CL6" s="92">
        <f t="shared" si="2"/>
        <v>4844.9977257553373</v>
      </c>
      <c r="CM6" s="92">
        <f t="shared" si="2"/>
        <v>4517.9331557202613</v>
      </c>
      <c r="CN6" s="92">
        <f t="shared" si="2"/>
        <v>4350.0260827194861</v>
      </c>
      <c r="CO6" s="92">
        <f t="shared" si="2"/>
        <v>3978.3092864057744</v>
      </c>
      <c r="CP6" s="92">
        <f t="shared" si="2"/>
        <v>3789.0404491863774</v>
      </c>
      <c r="CQ6" s="92">
        <f t="shared" ref="CQ6:CR6" si="3">+BY6/O6</f>
        <v>4090.7918223366637</v>
      </c>
      <c r="CR6" s="92">
        <f t="shared" si="3"/>
        <v>4450.1324560221319</v>
      </c>
      <c r="CS6" s="366">
        <f>+CR6-CQ6</f>
        <v>359.34063368546822</v>
      </c>
      <c r="CT6" s="568">
        <f>(CS6/CQ6)*100</f>
        <v>8.7841339596746462</v>
      </c>
      <c r="CU6" s="366">
        <f>+CR6-CO6</f>
        <v>471.82316961635752</v>
      </c>
      <c r="CV6" s="568">
        <f>(CU6/CO6)*100</f>
        <v>11.859891618497787</v>
      </c>
      <c r="CW6" s="569">
        <f>(CO6/$CO$6)*100</f>
        <v>100</v>
      </c>
      <c r="CX6" s="577">
        <f>(CR6/$CR$6)*100</f>
        <v>100</v>
      </c>
      <c r="CY6" s="507">
        <f>+CO6*(297.8/281.8)</f>
        <v>4204.1891607226389</v>
      </c>
      <c r="CZ6" s="521">
        <f>+CQ6*(297.8/293.2)</f>
        <v>4154.9720487444019</v>
      </c>
      <c r="DA6" s="510">
        <f>+CR6-CZ6</f>
        <v>295.16040727772997</v>
      </c>
      <c r="DB6" s="511">
        <f t="shared" ref="DB6:DB23" si="4">(DA6/CZ6)*100</f>
        <v>7.1037880355157856</v>
      </c>
      <c r="DC6" s="510">
        <f>+CR6-CY6</f>
        <v>245.943295299493</v>
      </c>
      <c r="DD6" s="509">
        <f>(DC6/CY6)*100</f>
        <v>5.8499578847974316</v>
      </c>
      <c r="DE6" s="585">
        <f>+'Tuition Revenues'!CV4</f>
        <v>1854736806.8110387</v>
      </c>
      <c r="DF6" s="586">
        <f>+'Tuition Revenues'!CW4</f>
        <v>2058354082.1799998</v>
      </c>
      <c r="DG6" s="586">
        <f>+'Tuition Revenues'!CX4</f>
        <v>2405625658.75</v>
      </c>
      <c r="DH6" s="586">
        <f>+'Tuition Revenues'!CY4</f>
        <v>2837069700.1100001</v>
      </c>
      <c r="DI6" s="586">
        <f>+'Tuition Revenues'!CZ4</f>
        <v>3130412635.6800003</v>
      </c>
      <c r="DJ6" s="586">
        <f>+'Tuition Revenues'!DA4</f>
        <v>3268647628.77</v>
      </c>
      <c r="DK6" s="586">
        <f>+'Tuition Revenues'!DB4</f>
        <v>3498087228.9300003</v>
      </c>
      <c r="DL6" s="586">
        <f>+'Tuition Revenues'!DC4</f>
        <v>3578444827.3200002</v>
      </c>
      <c r="DM6" s="586">
        <f>+'Tuition Revenues'!DD4</f>
        <v>3957639482.02</v>
      </c>
      <c r="DN6" s="586">
        <f>+'Tuition Revenues'!DE4</f>
        <v>4637936888.3999996</v>
      </c>
      <c r="DO6" s="586">
        <f>+'Tuition Revenues'!DF4</f>
        <v>5276785468.1599998</v>
      </c>
      <c r="DP6" s="586">
        <f>+'Tuition Revenues'!DG4</f>
        <v>5558569246.2063904</v>
      </c>
      <c r="DQ6" s="586">
        <f>+'Tuition Revenues'!DH4</f>
        <v>5189295361.1399994</v>
      </c>
      <c r="DR6" s="586">
        <f>+'Tuition Revenues'!DI4</f>
        <v>5137664519</v>
      </c>
      <c r="DS6" s="415">
        <f>+DR6-DQ6</f>
        <v>-51630842.13999939</v>
      </c>
      <c r="DT6" s="373">
        <f>(DS6/DQ6)*100</f>
        <v>-0.99494899686451799</v>
      </c>
      <c r="DU6" s="415">
        <f>+DR6-DO6</f>
        <v>-139120949.15999985</v>
      </c>
      <c r="DV6" s="373">
        <f>(DU6/DO6)*100</f>
        <v>-2.6364715791356765</v>
      </c>
      <c r="DW6" s="581">
        <f t="shared" ref="DW6:EH6" si="5">+DE6/C6</f>
        <v>1498.5236389551035</v>
      </c>
      <c r="DX6" s="92">
        <f t="shared" si="5"/>
        <v>1572.5238783217478</v>
      </c>
      <c r="DY6" s="92">
        <f t="shared" si="5"/>
        <v>1693.7873896557396</v>
      </c>
      <c r="DZ6" s="92">
        <f t="shared" si="5"/>
        <v>1872.1469197493236</v>
      </c>
      <c r="EA6" s="92">
        <f t="shared" si="5"/>
        <v>2025.2568354697798</v>
      </c>
      <c r="EB6" s="92">
        <f t="shared" si="5"/>
        <v>2115.0598071068025</v>
      </c>
      <c r="EC6" s="92">
        <f t="shared" si="5"/>
        <v>2292.3906033160652</v>
      </c>
      <c r="ED6" s="92">
        <f t="shared" si="5"/>
        <v>2295.723385665724</v>
      </c>
      <c r="EE6" s="92">
        <f t="shared" si="5"/>
        <v>2416.5280765289567</v>
      </c>
      <c r="EF6" s="92">
        <f t="shared" si="5"/>
        <v>2703.2937377347453</v>
      </c>
      <c r="EG6" s="92">
        <f t="shared" si="5"/>
        <v>2790.4165721455879</v>
      </c>
      <c r="EH6" s="92">
        <f t="shared" si="5"/>
        <v>2883.9138720185338</v>
      </c>
      <c r="EI6" s="92">
        <f t="shared" ref="EI6:EJ6" si="6">+DQ6/O6</f>
        <v>2815.5053172170028</v>
      </c>
      <c r="EJ6" s="92">
        <f t="shared" si="6"/>
        <v>2901.9177243968943</v>
      </c>
      <c r="EK6" s="366">
        <f>+EJ6-EI6</f>
        <v>86.412407179891488</v>
      </c>
      <c r="EL6" s="568">
        <f>(EK6/EI6)*100</f>
        <v>3.0691615693805958</v>
      </c>
      <c r="EM6" s="366">
        <f>+EJ6-EG6</f>
        <v>111.50115225130639</v>
      </c>
      <c r="EN6" s="568">
        <f>(EM6/EG6)*100</f>
        <v>3.9958604519601066</v>
      </c>
      <c r="EO6" s="569">
        <f>(EG6/$EG$6)*100</f>
        <v>100</v>
      </c>
      <c r="EP6" s="577">
        <f>(EJ6/$EJ$6)*100</f>
        <v>100</v>
      </c>
      <c r="EQ6" s="507">
        <f>+EG6*(297.8/281.8)</f>
        <v>2948.8504442333433</v>
      </c>
      <c r="ER6" s="521">
        <f>+EI6*(297.8/293.2)</f>
        <v>2859.67763801918</v>
      </c>
      <c r="ES6" s="507">
        <f>+EJ6-ER6</f>
        <v>42.240086377714306</v>
      </c>
      <c r="ET6" s="508">
        <f>(ES6/ER6)*100</f>
        <v>1.4770925861060638</v>
      </c>
      <c r="EU6" s="510">
        <f>+EJ6-EQ6</f>
        <v>-46.932719836448996</v>
      </c>
      <c r="EV6" s="509">
        <f>(EU6/EQ6)*100</f>
        <v>-1.591559854391015</v>
      </c>
      <c r="EW6" s="595">
        <f t="shared" ref="EW6:FH6" si="7">+BM6/U6</f>
        <v>0.73245011857440045</v>
      </c>
      <c r="EX6" s="97">
        <f t="shared" si="7"/>
        <v>0.72135891488162973</v>
      </c>
      <c r="EY6" s="97">
        <f t="shared" si="7"/>
        <v>0.69556420705299782</v>
      </c>
      <c r="EZ6" s="98">
        <f t="shared" si="7"/>
        <v>0.66521826340255719</v>
      </c>
      <c r="FA6" s="98">
        <f t="shared" si="7"/>
        <v>0.65525353627623784</v>
      </c>
      <c r="FB6" s="98">
        <f t="shared" si="7"/>
        <v>0.66008811756406804</v>
      </c>
      <c r="FC6" s="98">
        <f t="shared" si="7"/>
        <v>0.66394137726376645</v>
      </c>
      <c r="FD6" s="98">
        <f t="shared" si="7"/>
        <v>0.67850258400459273</v>
      </c>
      <c r="FE6" s="98">
        <f t="shared" si="7"/>
        <v>0.65151898675405151</v>
      </c>
      <c r="FF6" s="98">
        <f t="shared" si="7"/>
        <v>0.61673455811611644</v>
      </c>
      <c r="FG6" s="98">
        <f t="shared" si="7"/>
        <v>0.58774862057380017</v>
      </c>
      <c r="FH6" s="98">
        <f t="shared" si="7"/>
        <v>0.56782052847953612</v>
      </c>
      <c r="FI6" s="98">
        <f t="shared" ref="FI6:FJ6" si="8">+BY6/AG6</f>
        <v>0.59232780456374046</v>
      </c>
      <c r="FJ6" s="98">
        <f t="shared" si="8"/>
        <v>0.60529136047987353</v>
      </c>
      <c r="FK6" s="99">
        <f t="shared" ref="FK6:FV6" si="9">+DE6/U6</f>
        <v>0.26754988142559955</v>
      </c>
      <c r="FL6" s="97">
        <f t="shared" si="9"/>
        <v>0.27864108511837032</v>
      </c>
      <c r="FM6" s="97">
        <f t="shared" si="9"/>
        <v>0.30443579294700213</v>
      </c>
      <c r="FN6" s="98">
        <f t="shared" si="9"/>
        <v>0.33478173659744276</v>
      </c>
      <c r="FO6" s="98">
        <f t="shared" si="9"/>
        <v>0.34474646372376222</v>
      </c>
      <c r="FP6" s="98">
        <f t="shared" si="9"/>
        <v>0.3399118824359319</v>
      </c>
      <c r="FQ6" s="98">
        <f t="shared" si="9"/>
        <v>0.33605862273623355</v>
      </c>
      <c r="FR6" s="204">
        <f t="shared" si="9"/>
        <v>0.32149741599540732</v>
      </c>
      <c r="FS6" s="204">
        <f t="shared" si="9"/>
        <v>0.3484810132459486</v>
      </c>
      <c r="FT6" s="204">
        <f t="shared" si="9"/>
        <v>0.38326544188388356</v>
      </c>
      <c r="FU6" s="204">
        <f t="shared" si="9"/>
        <v>0.41225137942619983</v>
      </c>
      <c r="FV6" s="204">
        <f t="shared" si="9"/>
        <v>0.43217947152046382</v>
      </c>
      <c r="FW6" s="204">
        <f t="shared" ref="FW6:FX6" si="10">+DQ6/AG6</f>
        <v>0.40767219543625954</v>
      </c>
      <c r="FX6" s="204">
        <f t="shared" si="10"/>
        <v>0.39470863952012647</v>
      </c>
      <c r="FY6" s="102"/>
    </row>
    <row r="7" spans="1:181" s="34" customFormat="1" ht="12" customHeight="1">
      <c r="A7" s="66"/>
      <c r="B7" s="363"/>
      <c r="C7" s="364"/>
      <c r="D7" s="364"/>
      <c r="E7" s="364"/>
      <c r="F7" s="364"/>
      <c r="G7" s="364"/>
      <c r="H7" s="364"/>
      <c r="I7" s="364"/>
      <c r="J7" s="364"/>
      <c r="K7" s="364"/>
      <c r="L7" s="364"/>
      <c r="M7" s="364"/>
      <c r="N7" s="364"/>
      <c r="O7" s="364"/>
      <c r="P7" s="364"/>
      <c r="Q7" s="737"/>
      <c r="R7" s="378"/>
      <c r="S7" s="376"/>
      <c r="T7" s="378"/>
      <c r="U7" s="78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416"/>
      <c r="AJ7" s="374"/>
      <c r="AK7" s="416"/>
      <c r="AL7" s="374"/>
      <c r="AM7" s="78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367"/>
      <c r="BB7" s="570"/>
      <c r="BC7" s="367"/>
      <c r="BD7" s="570"/>
      <c r="BE7" s="571"/>
      <c r="BF7" s="576"/>
      <c r="BG7" s="510"/>
      <c r="BH7" s="523"/>
      <c r="BI7" s="510"/>
      <c r="BJ7" s="511"/>
      <c r="BK7" s="512"/>
      <c r="BL7" s="513"/>
      <c r="BM7" s="85"/>
      <c r="BN7" s="95"/>
      <c r="BO7" s="95"/>
      <c r="BP7" s="95"/>
      <c r="BQ7" s="95"/>
      <c r="BR7" s="95"/>
      <c r="BS7" s="95"/>
      <c r="BT7" s="95"/>
      <c r="BU7" s="95"/>
      <c r="BV7" s="95"/>
      <c r="BW7" s="95"/>
      <c r="BX7" s="95"/>
      <c r="BY7" s="95"/>
      <c r="BZ7" s="95"/>
      <c r="CA7" s="416"/>
      <c r="CB7" s="374"/>
      <c r="CC7" s="575"/>
      <c r="CD7" s="374"/>
      <c r="CE7" s="582"/>
      <c r="CF7" s="95"/>
      <c r="CG7" s="95"/>
      <c r="CH7" s="95"/>
      <c r="CI7" s="95"/>
      <c r="CJ7" s="95"/>
      <c r="CK7" s="95"/>
      <c r="CL7" s="95"/>
      <c r="CM7" s="95"/>
      <c r="CN7" s="95"/>
      <c r="CO7" s="95"/>
      <c r="CP7" s="95"/>
      <c r="CQ7" s="95"/>
      <c r="CR7" s="95"/>
      <c r="CS7" s="367"/>
      <c r="CT7" s="570"/>
      <c r="CU7" s="367"/>
      <c r="CV7" s="570"/>
      <c r="CW7" s="571"/>
      <c r="CX7" s="576"/>
      <c r="CY7" s="510"/>
      <c r="CZ7" s="523"/>
      <c r="DA7" s="510"/>
      <c r="DB7" s="511"/>
      <c r="DC7" s="510"/>
      <c r="DD7" s="513"/>
      <c r="DE7" s="587"/>
      <c r="DF7" s="588"/>
      <c r="DG7" s="588"/>
      <c r="DH7" s="588"/>
      <c r="DI7" s="588"/>
      <c r="DJ7" s="588"/>
      <c r="DK7" s="588"/>
      <c r="DL7" s="588"/>
      <c r="DM7" s="588"/>
      <c r="DN7" s="588"/>
      <c r="DO7" s="588"/>
      <c r="DP7" s="588"/>
      <c r="DQ7" s="588"/>
      <c r="DR7" s="588"/>
      <c r="DS7" s="416"/>
      <c r="DT7" s="374"/>
      <c r="DU7" s="416"/>
      <c r="DV7" s="374"/>
      <c r="DW7" s="582"/>
      <c r="DX7" s="95"/>
      <c r="DY7" s="95"/>
      <c r="DZ7" s="95"/>
      <c r="EA7" s="95"/>
      <c r="EB7" s="95"/>
      <c r="EC7" s="95"/>
      <c r="ED7" s="95"/>
      <c r="EE7" s="95"/>
      <c r="EF7" s="95"/>
      <c r="EG7" s="95"/>
      <c r="EH7" s="95"/>
      <c r="EI7" s="95"/>
      <c r="EJ7" s="95"/>
      <c r="EK7" s="367"/>
      <c r="EL7" s="570"/>
      <c r="EM7" s="367"/>
      <c r="EN7" s="570"/>
      <c r="EO7" s="571"/>
      <c r="EP7" s="576"/>
      <c r="EQ7" s="510"/>
      <c r="ER7" s="523"/>
      <c r="ES7" s="510"/>
      <c r="ET7" s="511"/>
      <c r="EU7" s="512"/>
      <c r="EV7" s="513"/>
      <c r="EW7" s="596"/>
      <c r="EX7" s="97"/>
      <c r="EY7" s="97"/>
      <c r="EZ7" s="98"/>
      <c r="FA7" s="98"/>
      <c r="FB7" s="98"/>
      <c r="FC7" s="98"/>
      <c r="FD7" s="98"/>
      <c r="FE7" s="98"/>
      <c r="FF7" s="98"/>
      <c r="FG7" s="98"/>
      <c r="FH7" s="98"/>
      <c r="FI7" s="98"/>
      <c r="FJ7" s="98"/>
      <c r="FK7" s="99"/>
      <c r="FL7" s="97"/>
      <c r="FM7" s="97"/>
      <c r="FN7" s="98"/>
      <c r="FO7" s="98"/>
      <c r="FP7" s="98"/>
      <c r="FQ7" s="98"/>
      <c r="FR7" s="98"/>
      <c r="FS7" s="98"/>
      <c r="FT7" s="98"/>
      <c r="FU7" s="98"/>
      <c r="FV7" s="98"/>
      <c r="FW7" s="98"/>
      <c r="FX7" s="98"/>
      <c r="FY7" s="102"/>
    </row>
    <row r="8" spans="1:181" s="115" customFormat="1">
      <c r="A8" s="106" t="s">
        <v>0</v>
      </c>
      <c r="B8" s="363">
        <f>+'[1]FTE Enrollment Data'!GI5</f>
        <v>50497</v>
      </c>
      <c r="C8" s="364">
        <f>+'[1]FTE Enrollment Data'!GS5</f>
        <v>53149.366666666669</v>
      </c>
      <c r="D8" s="364">
        <f>+'[1]FTE Enrollment Data'!GT5</f>
        <v>55941.366666666661</v>
      </c>
      <c r="E8" s="364">
        <f>+'[1]FTE Enrollment Data'!GU5</f>
        <v>61537.733333333323</v>
      </c>
      <c r="F8" s="364">
        <f>+'[1]FTE Enrollment Data'!GV5</f>
        <v>63822.866666666669</v>
      </c>
      <c r="G8" s="364">
        <f>+'[1]FTE Enrollment Data'!GW5</f>
        <v>62837.033333333326</v>
      </c>
      <c r="H8" s="364">
        <f>+'[1]FTE Enrollment Data'!GX5</f>
        <v>61294.166666666672</v>
      </c>
      <c r="I8" s="364">
        <f>+'[1]FTE Enrollment Data'!GY5</f>
        <v>60078.266666666663</v>
      </c>
      <c r="J8" s="364">
        <f>+'[1]FTE Enrollment Data'!GZ5</f>
        <v>60590.666666666664</v>
      </c>
      <c r="K8" s="364">
        <f>+'[1]FTE Enrollment Data'!HA5</f>
        <v>62666.566666666666</v>
      </c>
      <c r="L8" s="364">
        <f>+'[1]FTE Enrollment Data'!HB5</f>
        <v>69548.733333333323</v>
      </c>
      <c r="M8" s="364">
        <f>+'[1]FTE Enrollment Data'!HC5</f>
        <v>77119.266666666677</v>
      </c>
      <c r="N8" s="364">
        <f>+'[1]FTE Enrollment Data'!HD5</f>
        <v>74494.700000000012</v>
      </c>
      <c r="O8" s="364">
        <f>+'[1]FTE Enrollment Data'!HE5</f>
        <v>67231.166666666672</v>
      </c>
      <c r="P8" s="364">
        <f>+'[1]FTE Enrollment Data'!HF5</f>
        <v>63538</v>
      </c>
      <c r="Q8" s="738">
        <f>P8-O8</f>
        <v>-3693.1666666666715</v>
      </c>
      <c r="R8" s="379">
        <f>(Q8/O8)*100</f>
        <v>-5.4932360239670661</v>
      </c>
      <c r="S8" s="377">
        <f>P8-M8</f>
        <v>-13581.266666666677</v>
      </c>
      <c r="T8" s="379">
        <f>(S8/M8)*100</f>
        <v>-17.61073108406115</v>
      </c>
      <c r="U8" s="107">
        <f>+Total!CV6</f>
        <v>284723768</v>
      </c>
      <c r="V8" s="109">
        <f>+Total!CW6</f>
        <v>310640278</v>
      </c>
      <c r="W8" s="109">
        <f>+Total!CX6</f>
        <v>341603065</v>
      </c>
      <c r="X8" s="109">
        <f>+Total!CY6</f>
        <v>369346828.79999995</v>
      </c>
      <c r="Y8" s="109">
        <f>+Total!CZ6</f>
        <v>373149389.31999999</v>
      </c>
      <c r="Z8" s="109">
        <f>+Total!DA6</f>
        <v>385788437.18000001</v>
      </c>
      <c r="AA8" s="109">
        <f>+Total!DB6</f>
        <v>459182743.84000003</v>
      </c>
      <c r="AB8" s="109">
        <f>+Total!DC6</f>
        <v>496768241.59000003</v>
      </c>
      <c r="AC8" s="109">
        <f>+Total!DD6</f>
        <v>462101138</v>
      </c>
      <c r="AD8" s="109">
        <f>+Total!DE6</f>
        <v>488986891</v>
      </c>
      <c r="AE8" s="109">
        <f>+Total!DF6</f>
        <v>523226804.52999997</v>
      </c>
      <c r="AF8" s="109">
        <f>+Total!DG6</f>
        <v>523141705.95000005</v>
      </c>
      <c r="AG8" s="109">
        <f>+Total!DH6</f>
        <v>512029698</v>
      </c>
      <c r="AH8" s="109">
        <f>+Total!DI6</f>
        <v>526617765</v>
      </c>
      <c r="AI8" s="416">
        <f>+AH8-AG8</f>
        <v>14588067</v>
      </c>
      <c r="AJ8" s="374">
        <f>(AI8/AG8)*100</f>
        <v>2.8490665789467551</v>
      </c>
      <c r="AK8" s="416">
        <f>+AH8-AE8</f>
        <v>3390960.4700000286</v>
      </c>
      <c r="AL8" s="374">
        <f>(AK8/AE8)*100</f>
        <v>0.6480861532019625</v>
      </c>
      <c r="AM8" s="107">
        <f t="shared" ref="AM8:AM23" si="11">+U8/C8</f>
        <v>5357.049121312828</v>
      </c>
      <c r="AN8" s="109">
        <f t="shared" ref="AN8:AN23" si="12">+V8/D8</f>
        <v>5552.9619047562301</v>
      </c>
      <c r="AO8" s="109">
        <f t="shared" ref="AO8:AO23" si="13">+W8/E8</f>
        <v>5551.1154944500186</v>
      </c>
      <c r="AP8" s="109">
        <f t="shared" ref="AP8:AP23" si="14">+X8/F8</f>
        <v>5787.0610972242957</v>
      </c>
      <c r="AQ8" s="109">
        <f t="shared" ref="AQ8:AQ23" si="15">+Y8/G8</f>
        <v>5938.3673850505365</v>
      </c>
      <c r="AR8" s="109">
        <f t="shared" ref="AR8:AR23" si="16">+Z8/H8</f>
        <v>6294.0481641265478</v>
      </c>
      <c r="AS8" s="109">
        <f t="shared" ref="AS8:AS23" si="17">+AA8/I8</f>
        <v>7643.0757629492209</v>
      </c>
      <c r="AT8" s="109">
        <f t="shared" ref="AT8:AT23" si="18">+AB8/J8</f>
        <v>8198.7584708866052</v>
      </c>
      <c r="AU8" s="109">
        <f t="shared" ref="AU8:AU23" si="19">+AC8/K8</f>
        <v>7373.9660967544096</v>
      </c>
      <c r="AV8" s="109">
        <f t="shared" ref="AV8:AV23" si="20">+AD8/L8</f>
        <v>7030.8525772336143</v>
      </c>
      <c r="AW8" s="109">
        <f t="shared" ref="AW8:AW23" si="21">+AE8/M8</f>
        <v>6784.6444493766785</v>
      </c>
      <c r="AX8" s="109">
        <f t="shared" ref="AX8:AX23" si="22">+AF8/N8</f>
        <v>7022.5359112795941</v>
      </c>
      <c r="AY8" s="109">
        <f t="shared" ref="AY8:AY23" si="23">+AG8/O8</f>
        <v>7615.957351129312</v>
      </c>
      <c r="AZ8" s="109">
        <f t="shared" ref="AZ8:AZ23" si="24">+AH8/P8</f>
        <v>8288.2332619849531</v>
      </c>
      <c r="BA8" s="367">
        <f>+AZ8-AY8</f>
        <v>672.27591085564109</v>
      </c>
      <c r="BB8" s="572">
        <f>(BA8/AY8)*100</f>
        <v>8.8272016223404197</v>
      </c>
      <c r="BC8" s="370">
        <f>+AZ8-AW8</f>
        <v>1503.5888126082746</v>
      </c>
      <c r="BD8" s="572">
        <f>(BC8/AW8)*100</f>
        <v>22.161644929623584</v>
      </c>
      <c r="BE8" s="573">
        <f>(AW8/$AW$6)*100</f>
        <v>100.23517854257911</v>
      </c>
      <c r="BF8" s="577">
        <f>(AZ8/$AZ$6)*100</f>
        <v>112.7336329131607</v>
      </c>
      <c r="BG8" s="510">
        <f>+AW8*(297.8/281.8)</f>
        <v>7169.8620192490243</v>
      </c>
      <c r="BH8" s="523">
        <f>+AY8*(297.8/293.2)</f>
        <v>7735.4437215767712</v>
      </c>
      <c r="BI8" s="510">
        <f>+AZ8-BH8</f>
        <v>552.78954040818189</v>
      </c>
      <c r="BJ8" s="511">
        <f t="shared" ref="BJ8:BJ23" si="25">(BI8/BH8)*100</f>
        <v>7.1461904488589942</v>
      </c>
      <c r="BK8" s="510">
        <f>+AZ8-BG8</f>
        <v>1118.3712427359287</v>
      </c>
      <c r="BL8" s="513">
        <f t="shared" ref="BL8:BL23" si="26">(BK8/BG8)*100</f>
        <v>15.598225457246215</v>
      </c>
      <c r="BM8" s="111">
        <f>+'State General Purpose'!DT6+'State Ed Special Purpose'!CV6+Local!B6</f>
        <v>195258653</v>
      </c>
      <c r="BN8" s="112">
        <f>+'State General Purpose'!DU6+'State Ed Special Purpose'!CW6+Local!C6</f>
        <v>202242855</v>
      </c>
      <c r="BO8" s="112">
        <f>+'State General Purpose'!DV6+'State Ed Special Purpose'!CX6+Local!D6</f>
        <v>213535723</v>
      </c>
      <c r="BP8" s="112">
        <f>+'State General Purpose'!DW6+'State Ed Special Purpose'!CY6+Local!E6</f>
        <v>216058325.69</v>
      </c>
      <c r="BQ8" s="112">
        <f>+'State General Purpose'!DX6+'State Ed Special Purpose'!CZ6+Local!F6</f>
        <v>218649560.31999999</v>
      </c>
      <c r="BR8" s="112">
        <f>+'State General Purpose'!DY6+'State Ed Special Purpose'!DA6+Local!G6</f>
        <v>270633958.18000001</v>
      </c>
      <c r="BS8" s="112">
        <f>+'State General Purpose'!DZ6+'State Ed Special Purpose'!DB6+Local!H6</f>
        <v>301762861.41000003</v>
      </c>
      <c r="BT8" s="112">
        <f>+'State General Purpose'!EA6+'State Ed Special Purpose'!DC6+Local!I6</f>
        <v>346412644.61000001</v>
      </c>
      <c r="BU8" s="112">
        <f>+'State General Purpose'!EB6+'State Ed Special Purpose'!DD6+Local!J6</f>
        <v>294249210</v>
      </c>
      <c r="BV8" s="112">
        <f>+'State General Purpose'!EC6+'State Ed Special Purpose'!DE6+Local!K6</f>
        <v>267964882.37</v>
      </c>
      <c r="BW8" s="112">
        <f>+'State General Purpose'!ED6+'State Ed Special Purpose'!DF6+Local!L6</f>
        <v>276838431.64999998</v>
      </c>
      <c r="BX8" s="112">
        <f>+'State General Purpose'!EE6+'State Ed Special Purpose'!DG6+Local!M6</f>
        <v>272927858</v>
      </c>
      <c r="BY8" s="112">
        <f>+'State General Purpose'!EF6+'State Ed Special Purpose'!DH6+Local!N6</f>
        <v>268083645</v>
      </c>
      <c r="BZ8" s="112">
        <f>+'State General Purpose'!EG6+'State Ed Special Purpose'!DI6+Local!O6</f>
        <v>276755448</v>
      </c>
      <c r="CA8" s="416">
        <f>+BZ8-BY8</f>
        <v>8671803</v>
      </c>
      <c r="CB8" s="374">
        <f>(CA8/BY8)*100</f>
        <v>3.2347377998385545</v>
      </c>
      <c r="CC8" s="370">
        <f>+BZ8-BW8</f>
        <v>-82983.649999976158</v>
      </c>
      <c r="CD8" s="748">
        <f>(CC8/BW8)*100</f>
        <v>-2.997548046540386E-2</v>
      </c>
      <c r="CE8" s="583">
        <f t="shared" ref="CE8:CE23" si="27">+BM8/C8</f>
        <v>3673.7719609076557</v>
      </c>
      <c r="CF8" s="112">
        <f t="shared" ref="CF8:CF23" si="28">+BN8/D8</f>
        <v>3615.2648219177108</v>
      </c>
      <c r="CG8" s="112">
        <f t="shared" ref="CG8:CG23" si="29">+BO8/E8</f>
        <v>3469.9965603759651</v>
      </c>
      <c r="CH8" s="112">
        <f t="shared" ref="CH8:CH23" si="30">+BP8/F8</f>
        <v>3385.2808088114707</v>
      </c>
      <c r="CI8" s="112">
        <f t="shared" ref="CI8:CI23" si="31">+BQ8/G8</f>
        <v>3479.6289500193893</v>
      </c>
      <c r="CJ8" s="112">
        <f t="shared" ref="CJ8:CJ23" si="32">+BR8/H8</f>
        <v>4415.3297597106848</v>
      </c>
      <c r="CK8" s="112">
        <f t="shared" ref="CK8:CK23" si="33">+BS8/I8</f>
        <v>5022.8290220867457</v>
      </c>
      <c r="CL8" s="112">
        <f t="shared" ref="CL8:CL23" si="34">+BT8/J8</f>
        <v>5717.2608203133605</v>
      </c>
      <c r="CM8" s="112">
        <f t="shared" ref="CM8:CM23" si="35">+BU8/K8</f>
        <v>4695.4736097983132</v>
      </c>
      <c r="CN8" s="112">
        <f t="shared" ref="CN8:CN23" si="36">+BV8/L8</f>
        <v>3852.9081627654859</v>
      </c>
      <c r="CO8" s="112">
        <f t="shared" ref="CO8:CO23" si="37">+BW8/M8</f>
        <v>3589.7440888096266</v>
      </c>
      <c r="CP8" s="112">
        <f t="shared" ref="CP8:CP23" si="38">+BX8/N8</f>
        <v>3663.7218218208805</v>
      </c>
      <c r="CQ8" s="112">
        <f t="shared" ref="CQ8:CQ23" si="39">+BY8/O8</f>
        <v>3987.4905983583999</v>
      </c>
      <c r="CR8" s="112">
        <f t="shared" ref="CR8:CR23" si="40">+BZ8/P8</f>
        <v>4355.7469231011364</v>
      </c>
      <c r="CS8" s="370">
        <f>+CR8-CQ8</f>
        <v>368.25632474273652</v>
      </c>
      <c r="CT8" s="572">
        <f>(CS8/CQ8)*100</f>
        <v>9.2352901068743094</v>
      </c>
      <c r="CU8" s="370">
        <f>+CR8-CO8</f>
        <v>766.00283429150977</v>
      </c>
      <c r="CV8" s="572">
        <f>(CU8/CO8)*100</f>
        <v>21.33864741721796</v>
      </c>
      <c r="CW8" s="573">
        <f>(CO8/$CO$6)*100</f>
        <v>90.232906251811329</v>
      </c>
      <c r="CX8" s="577">
        <f>(CR8/$CR$6)*100</f>
        <v>97.879039919513673</v>
      </c>
      <c r="CY8" s="510">
        <f>+CO8*(297.8/281.8)</f>
        <v>3793.5620640436723</v>
      </c>
      <c r="CZ8" s="523">
        <f>+CQ8*(297.8/293.2)</f>
        <v>4050.0501370775291</v>
      </c>
      <c r="DA8" s="510">
        <f>+CR8-CZ8</f>
        <v>305.69678602360727</v>
      </c>
      <c r="DB8" s="511">
        <f t="shared" si="4"/>
        <v>7.5479753503544185</v>
      </c>
      <c r="DC8" s="510">
        <f>+CR8-CY8</f>
        <v>562.18485905746411</v>
      </c>
      <c r="DD8" s="513">
        <f t="shared" ref="DD8:DD23" si="41">(DC8/CY8)*100</f>
        <v>14.819445406890598</v>
      </c>
      <c r="DE8" s="589">
        <f>+'Tuition Revenues'!CV6</f>
        <v>89465115</v>
      </c>
      <c r="DF8" s="590">
        <f>+'Tuition Revenues'!CW6</f>
        <v>108397423</v>
      </c>
      <c r="DG8" s="590">
        <f>+'Tuition Revenues'!CX6</f>
        <v>128067342</v>
      </c>
      <c r="DH8" s="590">
        <f>+'Tuition Revenues'!CY6</f>
        <v>153288503.10999998</v>
      </c>
      <c r="DI8" s="590">
        <f>+'Tuition Revenues'!CZ6</f>
        <v>154499829</v>
      </c>
      <c r="DJ8" s="590">
        <f>+'Tuition Revenues'!DA6</f>
        <v>115154479</v>
      </c>
      <c r="DK8" s="590">
        <f>+'Tuition Revenues'!DB6</f>
        <v>157419882.43000001</v>
      </c>
      <c r="DL8" s="590">
        <f>+'Tuition Revenues'!DC6</f>
        <v>150355596.98000002</v>
      </c>
      <c r="DM8" s="590">
        <f>+'Tuition Revenues'!DD6</f>
        <v>167851928</v>
      </c>
      <c r="DN8" s="590">
        <f>+'Tuition Revenues'!DE6</f>
        <v>221022008.63</v>
      </c>
      <c r="DO8" s="590">
        <f>+'Tuition Revenues'!DF6</f>
        <v>246388372.88000003</v>
      </c>
      <c r="DP8" s="590">
        <f>+'Tuition Revenues'!DG6</f>
        <v>250213847.95000005</v>
      </c>
      <c r="DQ8" s="590">
        <f>+'Tuition Revenues'!DH6</f>
        <v>243946053</v>
      </c>
      <c r="DR8" s="590">
        <f>+'Tuition Revenues'!DI6</f>
        <v>249862317</v>
      </c>
      <c r="DS8" s="416">
        <f>+DR8-DQ8</f>
        <v>5916264</v>
      </c>
      <c r="DT8" s="374">
        <f>(DS8/DQ8)*100</f>
        <v>2.4252345661030228</v>
      </c>
      <c r="DU8" s="416">
        <f>+DR8-DO8</f>
        <v>3473944.119999975</v>
      </c>
      <c r="DV8" s="374">
        <f>(DU8/DO8)*100</f>
        <v>1.4099464513659945</v>
      </c>
      <c r="DW8" s="583">
        <f t="shared" ref="DW8:DW23" si="42">+DE8/C8</f>
        <v>1683.2771604051725</v>
      </c>
      <c r="DX8" s="112">
        <f t="shared" ref="DX8:DX23" si="43">+DF8/D8</f>
        <v>1937.6970828385197</v>
      </c>
      <c r="DY8" s="112">
        <f t="shared" ref="DY8:DY23" si="44">+DG8/E8</f>
        <v>2081.1189340740534</v>
      </c>
      <c r="DZ8" s="112">
        <f t="shared" ref="DZ8:DZ23" si="45">+DH8/F8</f>
        <v>2401.7802884128255</v>
      </c>
      <c r="EA8" s="112">
        <f t="shared" ref="EA8:EA23" si="46">+DI8/G8</f>
        <v>2458.7384350311472</v>
      </c>
      <c r="EB8" s="112">
        <f t="shared" ref="EB8:EB23" si="47">+DJ8/H8</f>
        <v>1878.7184044158632</v>
      </c>
      <c r="EC8" s="112">
        <f t="shared" ref="EC8:EC23" si="48">+DK8/I8</f>
        <v>2620.2467408624752</v>
      </c>
      <c r="ED8" s="112">
        <f t="shared" ref="ED8:ED23" si="49">+DL8/J8</f>
        <v>2481.4976505732461</v>
      </c>
      <c r="EE8" s="112">
        <f t="shared" ref="EE8:EE23" si="50">+DM8/K8</f>
        <v>2678.4924869560964</v>
      </c>
      <c r="EF8" s="112">
        <f t="shared" ref="EF8:EF23" si="51">+DN8/L8</f>
        <v>3177.9444144681288</v>
      </c>
      <c r="EG8" s="112">
        <f t="shared" ref="EG8:EG23" si="52">+DO8/M8</f>
        <v>3194.9003605670523</v>
      </c>
      <c r="EH8" s="112">
        <f t="shared" ref="EH8:EH23" si="53">+DP8/N8</f>
        <v>3358.8140894587132</v>
      </c>
      <c r="EI8" s="112">
        <f t="shared" ref="EI8:EI23" si="54">+DQ8/O8</f>
        <v>3628.4667527709121</v>
      </c>
      <c r="EJ8" s="112">
        <f t="shared" ref="EJ8:EJ23" si="55">+DR8/P8</f>
        <v>3932.4863388838176</v>
      </c>
      <c r="EK8" s="370">
        <f>+EJ8-EI8</f>
        <v>304.01958611290547</v>
      </c>
      <c r="EL8" s="572">
        <f>(EK8/EI8)*100</f>
        <v>8.3787342375602059</v>
      </c>
      <c r="EM8" s="370">
        <f>+EJ8-EH8</f>
        <v>573.67224942510438</v>
      </c>
      <c r="EN8" s="572">
        <f>(EM8/EG8)*100</f>
        <v>17.95587294382117</v>
      </c>
      <c r="EO8" s="573">
        <f>(EG8/$EG$6)*100</f>
        <v>114.49546252194351</v>
      </c>
      <c r="EP8" s="577">
        <f>(EJ8/$EJ$6)*100</f>
        <v>135.51336434602419</v>
      </c>
      <c r="EQ8" s="510">
        <f>+EG8*(297.8/281.8)</f>
        <v>3376.299955205352</v>
      </c>
      <c r="ER8" s="523">
        <f>+EI8*(297.8/293.2)</f>
        <v>3685.393584499242</v>
      </c>
      <c r="ES8" s="510">
        <f>+EJ8-ER8</f>
        <v>247.09275438457553</v>
      </c>
      <c r="ET8" s="511">
        <f t="shared" ref="ET8:ET23" si="56">(ES8/ER8)*100</f>
        <v>6.7046503641794777</v>
      </c>
      <c r="EU8" s="510">
        <f>+EJ8-EQ8</f>
        <v>556.18638367846552</v>
      </c>
      <c r="EV8" s="513">
        <f t="shared" ref="EV8:EV23" si="57">(EU8/EQ8)*100</f>
        <v>16.473251519639859</v>
      </c>
      <c r="EW8" s="596">
        <f t="shared" ref="EW8:EW23" si="58">+BM8/U8</f>
        <v>0.68578276542055316</v>
      </c>
      <c r="EX8" s="97">
        <f t="shared" ref="EX8:EX23" si="59">+BN8/V8</f>
        <v>0.6510516160431713</v>
      </c>
      <c r="EY8" s="97">
        <f t="shared" ref="EY8:EY23" si="60">+BO8/W8</f>
        <v>0.6250989668374316</v>
      </c>
      <c r="EZ8" s="98">
        <f t="shared" ref="EZ8:EZ23" si="61">+BP8/X8</f>
        <v>0.58497409167412895</v>
      </c>
      <c r="FA8" s="98">
        <f t="shared" ref="FA8:FA23" si="62">+BQ8/Y8</f>
        <v>0.58595717044707185</v>
      </c>
      <c r="FB8" s="98">
        <f t="shared" ref="FB8:FB23" si="63">+BR8/Z8</f>
        <v>0.70150873405707703</v>
      </c>
      <c r="FC8" s="98">
        <f t="shared" ref="FC8:FC23" si="64">+BS8/AA8</f>
        <v>0.65717378420289196</v>
      </c>
      <c r="FD8" s="98">
        <f t="shared" ref="FD8:FD23" si="65">+BT8/AB8</f>
        <v>0.69733250962509463</v>
      </c>
      <c r="FE8" s="98">
        <f t="shared" ref="FE8:FE23" si="66">+BU8/AC8</f>
        <v>0.63676365583847583</v>
      </c>
      <c r="FF8" s="98">
        <f t="shared" ref="FF8:FF23" si="67">+BV8/AD8</f>
        <v>0.54800013518153801</v>
      </c>
      <c r="FG8" s="98">
        <f t="shared" ref="FG8:FG23" si="68">+BW8/AE8</f>
        <v>0.52909833604315482</v>
      </c>
      <c r="FH8" s="98">
        <f t="shared" ref="FH8:FH23" si="69">+BX8/AF8</f>
        <v>0.52170923269131486</v>
      </c>
      <c r="FI8" s="98">
        <f t="shared" ref="FI8:FJ23" si="70">+BY8/AG8</f>
        <v>0.52357050000642735</v>
      </c>
      <c r="FJ8" s="98">
        <f t="shared" si="70"/>
        <v>0.52553382432892293</v>
      </c>
      <c r="FK8" s="99">
        <f t="shared" ref="FK8:FK23" si="71">+DE8/U8</f>
        <v>0.31421723457944684</v>
      </c>
      <c r="FL8" s="97">
        <f t="shared" ref="FL8:FL23" si="72">+DF8/V8</f>
        <v>0.3489483839568287</v>
      </c>
      <c r="FM8" s="97">
        <f t="shared" ref="FM8:FM23" si="73">+DG8/W8</f>
        <v>0.3749010331625684</v>
      </c>
      <c r="FN8" s="98">
        <f t="shared" ref="FN8:FN23" si="74">+DH8/X8</f>
        <v>0.41502590832587111</v>
      </c>
      <c r="FO8" s="98">
        <f t="shared" ref="FO8:FO23" si="75">+DI8/Y8</f>
        <v>0.4140428295529282</v>
      </c>
      <c r="FP8" s="98">
        <f t="shared" ref="FP8:FP23" si="76">+DJ8/Z8</f>
        <v>0.29849126594292291</v>
      </c>
      <c r="FQ8" s="98">
        <f t="shared" ref="FQ8:FQ23" si="77">+DK8/AA8</f>
        <v>0.34282621579710798</v>
      </c>
      <c r="FR8" s="98">
        <f t="shared" ref="FR8:FR23" si="78">+DL8/AB8</f>
        <v>0.30266749037490542</v>
      </c>
      <c r="FS8" s="98">
        <f t="shared" ref="FS8:FS23" si="79">+DM8/AC8</f>
        <v>0.36323634416152423</v>
      </c>
      <c r="FT8" s="98">
        <f t="shared" ref="FT8:FT23" si="80">+DN8/AD8</f>
        <v>0.45199986481846194</v>
      </c>
      <c r="FU8" s="98">
        <f t="shared" ref="FU8:FU23" si="81">+DO8/AE8</f>
        <v>0.4709016639568453</v>
      </c>
      <c r="FV8" s="98">
        <f t="shared" ref="FV8:FV23" si="82">+DP8/AF8</f>
        <v>0.47829076730868514</v>
      </c>
      <c r="FW8" s="98">
        <f t="shared" ref="FW8:FW23" si="83">+DQ8/AG8</f>
        <v>0.47642949999357265</v>
      </c>
      <c r="FX8" s="98">
        <f t="shared" ref="FX8:FX23" si="84">+DR8/AH8</f>
        <v>0.47446617567107713</v>
      </c>
      <c r="FY8" s="114"/>
    </row>
    <row r="9" spans="1:181" s="115" customFormat="1">
      <c r="A9" s="106" t="s">
        <v>1</v>
      </c>
      <c r="B9" s="363">
        <f>+'[1]FTE Enrollment Data'!GI6</f>
        <v>10802</v>
      </c>
      <c r="C9" s="364">
        <f>+'[1]FTE Enrollment Data'!GS6</f>
        <v>26631.76666666667</v>
      </c>
      <c r="D9" s="364">
        <f>+'[1]FTE Enrollment Data'!GT6</f>
        <v>28664.76666666667</v>
      </c>
      <c r="E9" s="364">
        <f>+'[1]FTE Enrollment Data'!GU6</f>
        <v>32434.1</v>
      </c>
      <c r="F9" s="364">
        <f>+'[1]FTE Enrollment Data'!GV6</f>
        <v>35167.03333333334</v>
      </c>
      <c r="G9" s="364">
        <f>+'[1]FTE Enrollment Data'!GW6</f>
        <v>36672.566666666666</v>
      </c>
      <c r="H9" s="364">
        <f>+'[1]FTE Enrollment Data'!GX6</f>
        <v>38085.23333333333</v>
      </c>
      <c r="I9" s="364">
        <f>+'[1]FTE Enrollment Data'!GY6</f>
        <v>38480.633333333331</v>
      </c>
      <c r="J9" s="364">
        <f>+'[1]FTE Enrollment Data'!GZ6</f>
        <v>34515.266666666663</v>
      </c>
      <c r="K9" s="364">
        <f>+'[1]FTE Enrollment Data'!HA6</f>
        <v>36740.933333333334</v>
      </c>
      <c r="L9" s="364">
        <f>+'[1]FTE Enrollment Data'!HB6</f>
        <v>40712.699999999997</v>
      </c>
      <c r="M9" s="364">
        <f>+'[1]FTE Enrollment Data'!HC6</f>
        <v>45088.899999999994</v>
      </c>
      <c r="N9" s="364">
        <f>+'[1]FTE Enrollment Data'!HD6</f>
        <v>44565.366666666676</v>
      </c>
      <c r="O9" s="364">
        <f>+'[1]FTE Enrollment Data'!HE6</f>
        <v>42199.966666666667</v>
      </c>
      <c r="P9" s="364">
        <f>+'[1]FTE Enrollment Data'!HF6</f>
        <v>40814.266666666663</v>
      </c>
      <c r="Q9" s="738">
        <f t="shared" ref="Q9:Q23" si="85">P9-O9</f>
        <v>-1385.7000000000044</v>
      </c>
      <c r="R9" s="379">
        <f t="shared" ref="R9:R23" si="86">(Q9/O9)*100</f>
        <v>-3.2836518828214025</v>
      </c>
      <c r="S9" s="377">
        <f t="shared" ref="S9:S23" si="87">P9-M9</f>
        <v>-4274.6333333333314</v>
      </c>
      <c r="T9" s="379">
        <f t="shared" ref="T9:T23" si="88">(S9/M9)*100</f>
        <v>-9.4804560176303525</v>
      </c>
      <c r="U9" s="107">
        <f>+Total!CV7</f>
        <v>170679909</v>
      </c>
      <c r="V9" s="109">
        <f>+Total!CW7</f>
        <v>176069888</v>
      </c>
      <c r="W9" s="109">
        <f>+Total!CX7</f>
        <v>180339616</v>
      </c>
      <c r="X9" s="109">
        <f>+Total!CY7</f>
        <v>225479863</v>
      </c>
      <c r="Y9" s="109">
        <f>+Total!CZ7</f>
        <v>234517063</v>
      </c>
      <c r="Z9" s="109">
        <f>+Total!DA7</f>
        <v>263658922</v>
      </c>
      <c r="AA9" s="109">
        <f>+Total!DB7</f>
        <v>287802517</v>
      </c>
      <c r="AB9" s="109">
        <f>+Total!DC7</f>
        <v>268924725.34000003</v>
      </c>
      <c r="AC9" s="109">
        <f>+Total!DD7</f>
        <v>286633302.30000001</v>
      </c>
      <c r="AD9" s="109">
        <f>+Total!DE7</f>
        <v>303941885</v>
      </c>
      <c r="AE9" s="109">
        <f>+Total!DF7</f>
        <v>323158255.19</v>
      </c>
      <c r="AF9" s="109">
        <f>+Total!DG7</f>
        <v>327996747.15897942</v>
      </c>
      <c r="AG9" s="109">
        <f>+Total!DH7</f>
        <v>329095182.13999999</v>
      </c>
      <c r="AH9" s="109">
        <f>+Total!DI7</f>
        <v>341692506</v>
      </c>
      <c r="AI9" s="416">
        <f t="shared" ref="AI9:AI23" si="89">+AH9-AG9</f>
        <v>12597323.860000014</v>
      </c>
      <c r="AJ9" s="374">
        <f t="shared" ref="AJ9:AJ23" si="90">(AI9/AG9)*100</f>
        <v>3.8278663874942422</v>
      </c>
      <c r="AK9" s="416">
        <f t="shared" ref="AK9:AK23" si="91">+AH9-AE9</f>
        <v>18534250.810000002</v>
      </c>
      <c r="AL9" s="374">
        <f t="shared" ref="AL9:AL23" si="92">(AK9/AE9)*100</f>
        <v>5.7353480879214551</v>
      </c>
      <c r="AM9" s="107">
        <f t="shared" si="11"/>
        <v>6408.8842147160085</v>
      </c>
      <c r="AN9" s="109">
        <f t="shared" si="12"/>
        <v>6142.3799484384426</v>
      </c>
      <c r="AO9" s="109">
        <f t="shared" si="13"/>
        <v>5560.1856071233669</v>
      </c>
      <c r="AP9" s="109">
        <f t="shared" si="14"/>
        <v>6411.6828070986921</v>
      </c>
      <c r="AQ9" s="109">
        <f t="shared" si="15"/>
        <v>6394.8909039181881</v>
      </c>
      <c r="AR9" s="109">
        <f t="shared" si="16"/>
        <v>6922.8648198733199</v>
      </c>
      <c r="AS9" s="109">
        <f t="shared" si="17"/>
        <v>7479.1522921920032</v>
      </c>
      <c r="AT9" s="109">
        <f t="shared" si="18"/>
        <v>7791.4717547211012</v>
      </c>
      <c r="AU9" s="109">
        <f t="shared" si="19"/>
        <v>7801.4703573126435</v>
      </c>
      <c r="AV9" s="109">
        <f t="shared" si="20"/>
        <v>7465.5300434508154</v>
      </c>
      <c r="AW9" s="109">
        <f t="shared" si="21"/>
        <v>7167.1354854520741</v>
      </c>
      <c r="AX9" s="109">
        <f t="shared" si="22"/>
        <v>7359.9023567399354</v>
      </c>
      <c r="AY9" s="109">
        <f t="shared" si="23"/>
        <v>7798.4701916826152</v>
      </c>
      <c r="AZ9" s="109">
        <f t="shared" si="24"/>
        <v>8371.8888983264023</v>
      </c>
      <c r="BA9" s="367">
        <f t="shared" ref="BA9:BA23" si="93">+AZ9-AY9</f>
        <v>573.41870664378712</v>
      </c>
      <c r="BB9" s="572">
        <f t="shared" ref="BB9:BB23" si="94">(BA9/AY9)*100</f>
        <v>7.3529640115232011</v>
      </c>
      <c r="BC9" s="370">
        <f t="shared" ref="BC9:BC23" si="95">+AZ9-AW9</f>
        <v>1204.7534128743282</v>
      </c>
      <c r="BD9" s="572">
        <f t="shared" ref="BD9:BD23" si="96">(BC9/AW9)*100</f>
        <v>16.809413123551927</v>
      </c>
      <c r="BE9" s="573">
        <f t="shared" ref="BE9:BE23" si="97">(AW9/$AW$6)*100</f>
        <v>105.88603579501414</v>
      </c>
      <c r="BF9" s="577">
        <f t="shared" ref="BF9:BF23" si="98">(AZ9/$AZ$6)*100</f>
        <v>113.87148744745443</v>
      </c>
      <c r="BG9" s="510">
        <f t="shared" ref="BG9:BG23" si="99">+AW9*(297.8/281.8)</f>
        <v>7574.0700765352303</v>
      </c>
      <c r="BH9" s="523">
        <f t="shared" ref="BH9:BH23" si="100">+AY9*(297.8/293.2)</f>
        <v>7920.8199968727249</v>
      </c>
      <c r="BI9" s="510">
        <f t="shared" ref="BI9:BI23" si="101">+AZ9-BH9</f>
        <v>451.06890145367743</v>
      </c>
      <c r="BJ9" s="511">
        <f t="shared" si="25"/>
        <v>5.6947248091961074</v>
      </c>
      <c r="BK9" s="510">
        <f t="shared" ref="BK9:BK23" si="102">+AZ9-BG9</f>
        <v>797.81882179117201</v>
      </c>
      <c r="BL9" s="513">
        <f t="shared" si="26"/>
        <v>10.533554795892982</v>
      </c>
      <c r="BM9" s="111">
        <f>+'State General Purpose'!DT7+'State Ed Special Purpose'!CV7+Local!B7</f>
        <v>132497629</v>
      </c>
      <c r="BN9" s="112">
        <f>+'State General Purpose'!DU7+'State Ed Special Purpose'!CW7+Local!C7</f>
        <v>129207970</v>
      </c>
      <c r="BO9" s="112">
        <f>+'State General Purpose'!DV7+'State Ed Special Purpose'!CX7+Local!D7</f>
        <v>125211078</v>
      </c>
      <c r="BP9" s="112">
        <f>+'State General Purpose'!DW7+'State Ed Special Purpose'!CY7+Local!E7</f>
        <v>159124714</v>
      </c>
      <c r="BQ9" s="112">
        <f>+'State General Purpose'!DX7+'State Ed Special Purpose'!CZ7+Local!F7</f>
        <v>160237144</v>
      </c>
      <c r="BR9" s="112">
        <f>+'State General Purpose'!DY7+'State Ed Special Purpose'!DA7+Local!G7</f>
        <v>173460546</v>
      </c>
      <c r="BS9" s="112">
        <f>+'State General Purpose'!DZ7+'State Ed Special Purpose'!DB7+Local!H7</f>
        <v>188390862</v>
      </c>
      <c r="BT9" s="112">
        <f>+'State General Purpose'!EA7+'State Ed Special Purpose'!DC7+Local!I7</f>
        <v>177506796</v>
      </c>
      <c r="BU9" s="112">
        <f>+'State General Purpose'!EB7+'State Ed Special Purpose'!DD7+Local!J7</f>
        <v>180584886.30000001</v>
      </c>
      <c r="BV9" s="112">
        <f>+'State General Purpose'!EC7+'State Ed Special Purpose'!DE7+Local!K7</f>
        <v>180221776.22999999</v>
      </c>
      <c r="BW9" s="112">
        <f>+'State General Purpose'!ED7+'State Ed Special Purpose'!DF7+Local!L7</f>
        <v>185598346</v>
      </c>
      <c r="BX9" s="112">
        <f>+'State General Purpose'!EE7+'State Ed Special Purpose'!DG7+Local!M7</f>
        <v>187417504.93897945</v>
      </c>
      <c r="BY9" s="112">
        <f>+'State General Purpose'!EF7+'State Ed Special Purpose'!DH7+Local!N7</f>
        <v>187614709</v>
      </c>
      <c r="BZ9" s="112">
        <f>+'State General Purpose'!EG7+'State Ed Special Purpose'!DI7+Local!O7</f>
        <v>190910631</v>
      </c>
      <c r="CA9" s="416">
        <f t="shared" ref="CA9:CA23" si="103">+BZ9-BY9</f>
        <v>3295922</v>
      </c>
      <c r="CB9" s="374">
        <f t="shared" ref="CB9:CB23" si="104">(CA9/BY9)*100</f>
        <v>1.7567503196137997</v>
      </c>
      <c r="CC9" s="370">
        <f t="shared" ref="CC9:CC23" si="105">+BZ9-BW9</f>
        <v>5312285</v>
      </c>
      <c r="CD9" s="579">
        <f t="shared" ref="CD9:CD23" si="106">(CC9/BW9)*100</f>
        <v>2.8622480288698262</v>
      </c>
      <c r="CE9" s="583">
        <f t="shared" si="27"/>
        <v>4975.1723443056089</v>
      </c>
      <c r="CF9" s="112">
        <f t="shared" si="28"/>
        <v>4507.5535238963512</v>
      </c>
      <c r="CG9" s="112">
        <f t="shared" si="29"/>
        <v>3860.476412171141</v>
      </c>
      <c r="CH9" s="112">
        <f t="shared" si="30"/>
        <v>4524.8262056035428</v>
      </c>
      <c r="CI9" s="112">
        <f t="shared" si="31"/>
        <v>4369.4008509539826</v>
      </c>
      <c r="CJ9" s="112">
        <f t="shared" si="32"/>
        <v>4554.5354673771208</v>
      </c>
      <c r="CK9" s="112">
        <f t="shared" si="33"/>
        <v>4895.731844330352</v>
      </c>
      <c r="CL9" s="112">
        <f t="shared" si="34"/>
        <v>5142.8487490559737</v>
      </c>
      <c r="CM9" s="112">
        <f t="shared" si="35"/>
        <v>4915.0870681927881</v>
      </c>
      <c r="CN9" s="112">
        <f t="shared" si="36"/>
        <v>4426.672174284683</v>
      </c>
      <c r="CO9" s="112">
        <f t="shared" si="37"/>
        <v>4116.2757574480638</v>
      </c>
      <c r="CP9" s="112">
        <f t="shared" si="38"/>
        <v>4205.4518779301579</v>
      </c>
      <c r="CQ9" s="112">
        <f t="shared" si="39"/>
        <v>4445.8496965637414</v>
      </c>
      <c r="CR9" s="112">
        <f t="shared" si="40"/>
        <v>4677.5465196810273</v>
      </c>
      <c r="CS9" s="370">
        <f t="shared" ref="CS9:CS23" si="107">+CR9-CQ9</f>
        <v>231.69682311728593</v>
      </c>
      <c r="CT9" s="572">
        <f t="shared" ref="CT9:CT23" si="108">(CS9/CQ9)*100</f>
        <v>5.211530729353437</v>
      </c>
      <c r="CU9" s="370">
        <f t="shared" ref="CU9:CU23" si="109">+CR9-CO9</f>
        <v>561.27076223296353</v>
      </c>
      <c r="CV9" s="572">
        <f t="shared" ref="CV9:CV23" si="110">(CU9/CO9)*100</f>
        <v>13.635402371121275</v>
      </c>
      <c r="CW9" s="573">
        <f t="shared" ref="CW9:CW23" si="111">(CO9/$CO$6)*100</f>
        <v>103.46796744822562</v>
      </c>
      <c r="CX9" s="577">
        <f t="shared" ref="CX9:CX23" si="112">(CR9/$CR$6)*100</f>
        <v>105.11027628742033</v>
      </c>
      <c r="CY9" s="510">
        <f t="shared" ref="CY9:CY23" si="113">+CO9*(297.8/281.8)</f>
        <v>4349.9890722783302</v>
      </c>
      <c r="CZ9" s="523">
        <f t="shared" ref="CZ9:CZ23" si="114">+CQ9*(297.8/293.2)</f>
        <v>4515.6004080377979</v>
      </c>
      <c r="DA9" s="510">
        <f t="shared" ref="DA9:DA23" si="115">+CR9-CZ9</f>
        <v>161.94611164322941</v>
      </c>
      <c r="DB9" s="511">
        <f t="shared" si="4"/>
        <v>3.5863694084836273</v>
      </c>
      <c r="DC9" s="510">
        <f t="shared" ref="DC9:DC23" si="116">+CR9-CY9</f>
        <v>327.55744740269711</v>
      </c>
      <c r="DD9" s="513">
        <f t="shared" si="41"/>
        <v>7.5300751785828544</v>
      </c>
      <c r="DE9" s="589">
        <f>+'Tuition Revenues'!CV7</f>
        <v>38182280</v>
      </c>
      <c r="DF9" s="590">
        <f>+'Tuition Revenues'!CW7</f>
        <v>46861918</v>
      </c>
      <c r="DG9" s="590">
        <f>+'Tuition Revenues'!CX7</f>
        <v>55128538</v>
      </c>
      <c r="DH9" s="590">
        <f>+'Tuition Revenues'!CY7</f>
        <v>66355149</v>
      </c>
      <c r="DI9" s="590">
        <f>+'Tuition Revenues'!CZ7</f>
        <v>74279919</v>
      </c>
      <c r="DJ9" s="590">
        <f>+'Tuition Revenues'!DA7</f>
        <v>90198376</v>
      </c>
      <c r="DK9" s="590">
        <f>+'Tuition Revenues'!DB7</f>
        <v>99411655</v>
      </c>
      <c r="DL9" s="590">
        <f>+'Tuition Revenues'!DC7</f>
        <v>91417929.340000004</v>
      </c>
      <c r="DM9" s="590">
        <f>+'Tuition Revenues'!DD7</f>
        <v>106048416</v>
      </c>
      <c r="DN9" s="590">
        <f>+'Tuition Revenues'!DE7</f>
        <v>123720108.77000001</v>
      </c>
      <c r="DO9" s="590">
        <f>+'Tuition Revenues'!DF7</f>
        <v>137559909.19</v>
      </c>
      <c r="DP9" s="590">
        <f>+'Tuition Revenues'!DG7</f>
        <v>140579242.22</v>
      </c>
      <c r="DQ9" s="590">
        <f>+'Tuition Revenues'!DH7</f>
        <v>141480473.13999999</v>
      </c>
      <c r="DR9" s="590">
        <f>+'Tuition Revenues'!DI7</f>
        <v>150781875</v>
      </c>
      <c r="DS9" s="416">
        <f t="shared" ref="DS9:DS23" si="117">+DR9-DQ9</f>
        <v>9301401.8600000143</v>
      </c>
      <c r="DT9" s="374">
        <f t="shared" ref="DT9:DT23" si="118">(DS9/DQ9)*100</f>
        <v>6.5743361282061485</v>
      </c>
      <c r="DU9" s="416">
        <f t="shared" ref="DU9:DU23" si="119">+DR9-DO9</f>
        <v>13221965.810000002</v>
      </c>
      <c r="DV9" s="374">
        <f t="shared" ref="DV9:DV23" si="120">(DU9/DO9)*100</f>
        <v>9.611787248083747</v>
      </c>
      <c r="DW9" s="583">
        <f t="shared" si="42"/>
        <v>1433.7118704103993</v>
      </c>
      <c r="DX9" s="112">
        <f t="shared" si="43"/>
        <v>1634.8264245420914</v>
      </c>
      <c r="DY9" s="112">
        <f t="shared" si="44"/>
        <v>1699.7091949522262</v>
      </c>
      <c r="DZ9" s="112">
        <f t="shared" si="45"/>
        <v>1886.85660149515</v>
      </c>
      <c r="EA9" s="112">
        <f t="shared" si="46"/>
        <v>2025.490052964205</v>
      </c>
      <c r="EB9" s="112">
        <f t="shared" si="47"/>
        <v>2368.3293524961996</v>
      </c>
      <c r="EC9" s="112">
        <f t="shared" si="48"/>
        <v>2583.4204478616516</v>
      </c>
      <c r="ED9" s="112">
        <f t="shared" si="49"/>
        <v>2648.6230056651266</v>
      </c>
      <c r="EE9" s="112">
        <f t="shared" si="50"/>
        <v>2886.3832891198554</v>
      </c>
      <c r="EF9" s="112">
        <f t="shared" si="51"/>
        <v>3038.8578691661328</v>
      </c>
      <c r="EG9" s="112">
        <f t="shared" si="52"/>
        <v>3050.8597280040103</v>
      </c>
      <c r="EH9" s="112">
        <f t="shared" si="53"/>
        <v>3154.4504788097775</v>
      </c>
      <c r="EI9" s="112">
        <f t="shared" si="54"/>
        <v>3352.6204951188743</v>
      </c>
      <c r="EJ9" s="112">
        <f t="shared" si="55"/>
        <v>3694.3423786453759</v>
      </c>
      <c r="EK9" s="370">
        <f t="shared" ref="EK9:EK23" si="121">+EJ9-EI9</f>
        <v>341.72188352650164</v>
      </c>
      <c r="EL9" s="572">
        <f t="shared" ref="EL9:EL23" si="122">(EK9/EI9)*100</f>
        <v>10.192680144502463</v>
      </c>
      <c r="EM9" s="370">
        <f t="shared" ref="EM9:EM23" si="123">+EJ9-EH9</f>
        <v>539.89189983559845</v>
      </c>
      <c r="EN9" s="572">
        <f t="shared" ref="EN9:EN23" si="124">(EM9/EG9)*100</f>
        <v>17.696385542734099</v>
      </c>
      <c r="EO9" s="573">
        <f t="shared" ref="EO9:EO23" si="125">(EG9/$EG$6)*100</f>
        <v>109.33348656463018</v>
      </c>
      <c r="EP9" s="577">
        <f t="shared" ref="EP9:EP23" si="126">(EJ9/$EJ$6)*100</f>
        <v>127.30693043384514</v>
      </c>
      <c r="EQ9" s="510">
        <f t="shared" ref="EQ9:EQ23" si="127">+EG9*(297.8/281.8)</f>
        <v>3224.0810042568996</v>
      </c>
      <c r="ER9" s="523">
        <f t="shared" ref="ER9:ER23" si="128">+EI9*(297.8/293.2)</f>
        <v>3405.2195888349279</v>
      </c>
      <c r="ES9" s="510">
        <f t="shared" ref="ES9:ES23" si="129">+EJ9-ER9</f>
        <v>289.12278981044801</v>
      </c>
      <c r="ET9" s="511">
        <f t="shared" si="56"/>
        <v>8.4905769589258515</v>
      </c>
      <c r="EU9" s="510">
        <f t="shared" ref="EU9:EU23" si="130">+EJ9-EQ9</f>
        <v>470.26137438847627</v>
      </c>
      <c r="EV9" s="513">
        <f t="shared" si="57"/>
        <v>14.585904441221203</v>
      </c>
      <c r="EW9" s="596">
        <f t="shared" si="58"/>
        <v>0.77629306094837447</v>
      </c>
      <c r="EX9" s="97">
        <f t="shared" si="59"/>
        <v>0.73384479008699088</v>
      </c>
      <c r="EY9" s="97">
        <f t="shared" si="60"/>
        <v>0.69430711219879715</v>
      </c>
      <c r="EZ9" s="98">
        <f t="shared" si="61"/>
        <v>0.70571585365918021</v>
      </c>
      <c r="FA9" s="98">
        <f t="shared" si="62"/>
        <v>0.68326433032294964</v>
      </c>
      <c r="FB9" s="98">
        <f t="shared" si="63"/>
        <v>0.65789750137869407</v>
      </c>
      <c r="FC9" s="98">
        <f t="shared" si="64"/>
        <v>0.65458378878597512</v>
      </c>
      <c r="FD9" s="98">
        <f t="shared" si="65"/>
        <v>0.66006127095818035</v>
      </c>
      <c r="FE9" s="98">
        <f t="shared" si="66"/>
        <v>0.63002060420388217</v>
      </c>
      <c r="FF9" s="98">
        <f t="shared" si="67"/>
        <v>0.59294814280039088</v>
      </c>
      <c r="FG9" s="98">
        <f t="shared" si="68"/>
        <v>0.57432648870714431</v>
      </c>
      <c r="FH9" s="98">
        <f t="shared" si="69"/>
        <v>0.57140049882305244</v>
      </c>
      <c r="FI9" s="98">
        <f t="shared" si="70"/>
        <v>0.57009254216364391</v>
      </c>
      <c r="FJ9" s="98">
        <f t="shared" si="70"/>
        <v>0.55872056790148039</v>
      </c>
      <c r="FK9" s="99">
        <f t="shared" si="71"/>
        <v>0.22370693905162559</v>
      </c>
      <c r="FL9" s="97">
        <f t="shared" si="72"/>
        <v>0.26615520991300912</v>
      </c>
      <c r="FM9" s="97">
        <f t="shared" si="73"/>
        <v>0.3056928878012028</v>
      </c>
      <c r="FN9" s="98">
        <f t="shared" si="74"/>
        <v>0.29428414634081979</v>
      </c>
      <c r="FO9" s="98">
        <f t="shared" si="75"/>
        <v>0.3167356696770503</v>
      </c>
      <c r="FP9" s="98">
        <f t="shared" si="76"/>
        <v>0.34210249862130593</v>
      </c>
      <c r="FQ9" s="98">
        <f t="shared" si="77"/>
        <v>0.34541621121402494</v>
      </c>
      <c r="FR9" s="98">
        <f t="shared" si="78"/>
        <v>0.33993872904181949</v>
      </c>
      <c r="FS9" s="98">
        <f t="shared" si="79"/>
        <v>0.36997939579611783</v>
      </c>
      <c r="FT9" s="98">
        <f t="shared" si="80"/>
        <v>0.40705185719960912</v>
      </c>
      <c r="FU9" s="98">
        <f t="shared" si="81"/>
        <v>0.42567351129285569</v>
      </c>
      <c r="FV9" s="98">
        <f t="shared" si="82"/>
        <v>0.42859950117694767</v>
      </c>
      <c r="FW9" s="98">
        <f t="shared" si="83"/>
        <v>0.42990745783635614</v>
      </c>
      <c r="FX9" s="98">
        <f t="shared" si="84"/>
        <v>0.44127943209851961</v>
      </c>
      <c r="FY9" s="114"/>
    </row>
    <row r="10" spans="1:181" s="115" customFormat="1">
      <c r="A10" s="106" t="s">
        <v>19</v>
      </c>
      <c r="B10" s="363" t="str">
        <f>+'[1]FTE Enrollment Data'!GI7</f>
        <v>—</v>
      </c>
      <c r="C10" s="364">
        <f>+'[1]FTE Enrollment Data'!GS7</f>
        <v>7498.1333333333332</v>
      </c>
      <c r="D10" s="364">
        <f>+'[1]FTE Enrollment Data'!GT7</f>
        <v>7702</v>
      </c>
      <c r="E10" s="364">
        <f>+'[1]FTE Enrollment Data'!GU7</f>
        <v>8155.666666666667</v>
      </c>
      <c r="F10" s="364">
        <f>+'[1]FTE Enrollment Data'!GV7</f>
        <v>9142.6166666666668</v>
      </c>
      <c r="G10" s="364">
        <f>+'[1]FTE Enrollment Data'!GW7</f>
        <v>9483.1</v>
      </c>
      <c r="H10" s="364">
        <f>+'[1]FTE Enrollment Data'!GX7</f>
        <v>8055.3</v>
      </c>
      <c r="I10" s="364">
        <f>+'[1]FTE Enrollment Data'!GY7</f>
        <v>9236.8333333333321</v>
      </c>
      <c r="J10" s="364">
        <f>+'[1]FTE Enrollment Data'!GZ7</f>
        <v>9821.7000000000007</v>
      </c>
      <c r="K10" s="364">
        <f>+'[1]FTE Enrollment Data'!HA7</f>
        <v>9642.5666666666657</v>
      </c>
      <c r="L10" s="364">
        <f>+'[1]FTE Enrollment Data'!HB7</f>
        <v>10906.933333333334</v>
      </c>
      <c r="M10" s="364">
        <f>+'[1]FTE Enrollment Data'!HC7</f>
        <v>11449.966666666665</v>
      </c>
      <c r="N10" s="364">
        <f>+'[1]FTE Enrollment Data'!HD7</f>
        <v>11217.333333333332</v>
      </c>
      <c r="O10" s="364">
        <f>+'[1]FTE Enrollment Data'!HE7</f>
        <v>10774.966666666667</v>
      </c>
      <c r="P10" s="364">
        <f>+'[1]FTE Enrollment Data'!HF7</f>
        <v>10395.233333333334</v>
      </c>
      <c r="Q10" s="738">
        <f t="shared" si="85"/>
        <v>-379.73333333333358</v>
      </c>
      <c r="R10" s="379">
        <f t="shared" si="86"/>
        <v>-3.5242181723686712</v>
      </c>
      <c r="S10" s="377">
        <f t="shared" si="87"/>
        <v>-1054.7333333333318</v>
      </c>
      <c r="T10" s="379">
        <f t="shared" si="88"/>
        <v>-9.2116716496991131</v>
      </c>
      <c r="U10" s="107">
        <f>+Total!CV8</f>
        <v>60410050</v>
      </c>
      <c r="V10" s="109">
        <f>+Total!CW8</f>
        <v>63395556</v>
      </c>
      <c r="W10" s="109">
        <f>+Total!CX8</f>
        <v>67067392</v>
      </c>
      <c r="X10" s="109">
        <f>+Total!CY8</f>
        <v>69156380</v>
      </c>
      <c r="Y10" s="109">
        <f>+Total!CZ8</f>
        <v>73558620</v>
      </c>
      <c r="Z10" s="109">
        <f>+Total!DA8</f>
        <v>75401500</v>
      </c>
      <c r="AA10" s="109">
        <f>+Total!DB8</f>
        <v>82273300</v>
      </c>
      <c r="AB10" s="109">
        <f>+Total!DC8</f>
        <v>91235200</v>
      </c>
      <c r="AC10" s="109">
        <f>+Total!DD8</f>
        <v>98234100</v>
      </c>
      <c r="AD10" s="109">
        <f>+Total!DE8</f>
        <v>99903750</v>
      </c>
      <c r="AE10" s="109">
        <f>+Total!DF8</f>
        <v>99549400</v>
      </c>
      <c r="AF10" s="109">
        <f>+Total!DG8</f>
        <v>97842800</v>
      </c>
      <c r="AG10" s="109">
        <f>+Total!DH8</f>
        <v>104765500</v>
      </c>
      <c r="AH10" s="109">
        <f>+Total!DI8</f>
        <v>109845800</v>
      </c>
      <c r="AI10" s="416">
        <f t="shared" si="89"/>
        <v>5080300</v>
      </c>
      <c r="AJ10" s="374">
        <f t="shared" si="90"/>
        <v>4.8492108566274199</v>
      </c>
      <c r="AK10" s="416">
        <f t="shared" si="91"/>
        <v>10296400</v>
      </c>
      <c r="AL10" s="374">
        <f t="shared" si="92"/>
        <v>10.343005583157709</v>
      </c>
      <c r="AM10" s="107">
        <f t="shared" si="11"/>
        <v>8056.6785511060534</v>
      </c>
      <c r="AN10" s="109">
        <f t="shared" si="12"/>
        <v>8231.0511555440153</v>
      </c>
      <c r="AO10" s="109">
        <f t="shared" si="13"/>
        <v>8223.4101442759638</v>
      </c>
      <c r="AP10" s="109">
        <f t="shared" si="14"/>
        <v>7564.1780161405286</v>
      </c>
      <c r="AQ10" s="109">
        <f t="shared" si="15"/>
        <v>7756.8115911463547</v>
      </c>
      <c r="AR10" s="109">
        <f t="shared" si="16"/>
        <v>9360.4831601554251</v>
      </c>
      <c r="AS10" s="109">
        <f t="shared" si="17"/>
        <v>8907.0893704552436</v>
      </c>
      <c r="AT10" s="109">
        <f t="shared" si="18"/>
        <v>9289.145463616278</v>
      </c>
      <c r="AU10" s="109">
        <f t="shared" si="19"/>
        <v>10187.546884128362</v>
      </c>
      <c r="AV10" s="109">
        <f t="shared" si="20"/>
        <v>9159.6553262756406</v>
      </c>
      <c r="AW10" s="109">
        <f t="shared" si="21"/>
        <v>8694.2960532636207</v>
      </c>
      <c r="AX10" s="109">
        <f t="shared" si="22"/>
        <v>8722.465232378463</v>
      </c>
      <c r="AY10" s="109">
        <f t="shared" si="23"/>
        <v>9723.046320328911</v>
      </c>
      <c r="AZ10" s="109">
        <f t="shared" si="24"/>
        <v>10566.939334374409</v>
      </c>
      <c r="BA10" s="367">
        <f t="shared" si="93"/>
        <v>843.89301404549769</v>
      </c>
      <c r="BB10" s="572">
        <f t="shared" si="94"/>
        <v>8.6793067341568584</v>
      </c>
      <c r="BC10" s="370">
        <f t="shared" si="95"/>
        <v>1872.6432811107879</v>
      </c>
      <c r="BD10" s="572">
        <f t="shared" si="96"/>
        <v>21.538756785350603</v>
      </c>
      <c r="BE10" s="573">
        <f t="shared" si="97"/>
        <v>128.448045244432</v>
      </c>
      <c r="BF10" s="577">
        <f t="shared" si="98"/>
        <v>143.7277912291419</v>
      </c>
      <c r="BG10" s="510">
        <f t="shared" si="99"/>
        <v>9187.939548125998</v>
      </c>
      <c r="BH10" s="523">
        <f t="shared" si="100"/>
        <v>9875.5907032535815</v>
      </c>
      <c r="BI10" s="510">
        <f t="shared" si="101"/>
        <v>691.34863112082712</v>
      </c>
      <c r="BJ10" s="511">
        <f t="shared" si="25"/>
        <v>7.0005800351067364</v>
      </c>
      <c r="BK10" s="510">
        <f t="shared" si="102"/>
        <v>1378.9997862484106</v>
      </c>
      <c r="BL10" s="513">
        <f t="shared" si="26"/>
        <v>15.008803432208866</v>
      </c>
      <c r="BM10" s="111">
        <f>+'State General Purpose'!DT8+'State Ed Special Purpose'!CV8+Local!B8</f>
        <v>43249600</v>
      </c>
      <c r="BN10" s="112">
        <f>+'State General Purpose'!DU8+'State Ed Special Purpose'!CW8+Local!C8</f>
        <v>44758100</v>
      </c>
      <c r="BO10" s="112">
        <f>+'State General Purpose'!DV8+'State Ed Special Purpose'!CX8+Local!D8</f>
        <v>44885300</v>
      </c>
      <c r="BP10" s="112">
        <f>+'State General Purpose'!DW8+'State Ed Special Purpose'!CY8+Local!E8</f>
        <v>45939300</v>
      </c>
      <c r="BQ10" s="112">
        <f>+'State General Purpose'!DX8+'State Ed Special Purpose'!CZ8+Local!F8</f>
        <v>47374500</v>
      </c>
      <c r="BR10" s="112">
        <f>+'State General Purpose'!DY8+'State Ed Special Purpose'!DA8+Local!G8</f>
        <v>50845000</v>
      </c>
      <c r="BS10" s="112">
        <f>+'State General Purpose'!DZ8+'State Ed Special Purpose'!DB8+Local!H8</f>
        <v>56108300</v>
      </c>
      <c r="BT10" s="112">
        <f>+'State General Purpose'!EA8+'State Ed Special Purpose'!DC8+Local!I8</f>
        <v>58620900</v>
      </c>
      <c r="BU10" s="112">
        <f>+'State General Purpose'!EB8+'State Ed Special Purpose'!DD8+Local!J8</f>
        <v>60820100</v>
      </c>
      <c r="BV10" s="112">
        <f>+'State General Purpose'!EC8+'State Ed Special Purpose'!DE8+Local!K8</f>
        <v>59587790</v>
      </c>
      <c r="BW10" s="112">
        <f>+'State General Purpose'!ED8+'State Ed Special Purpose'!DF8+Local!L8</f>
        <v>56270300</v>
      </c>
      <c r="BX10" s="112">
        <f>+'State General Purpose'!EE8+'State Ed Special Purpose'!DG8+Local!M8</f>
        <v>57350300</v>
      </c>
      <c r="BY10" s="112">
        <f>+'State General Purpose'!EF8+'State Ed Special Purpose'!DH8+Local!N8</f>
        <v>57554000</v>
      </c>
      <c r="BZ10" s="112">
        <f>+'State General Purpose'!EG8+'State Ed Special Purpose'!DI8+Local!O8</f>
        <v>61629400</v>
      </c>
      <c r="CA10" s="416">
        <f t="shared" si="103"/>
        <v>4075400</v>
      </c>
      <c r="CB10" s="374">
        <f t="shared" si="104"/>
        <v>7.0810021892483572</v>
      </c>
      <c r="CC10" s="370">
        <f t="shared" si="105"/>
        <v>5359100</v>
      </c>
      <c r="CD10" s="579">
        <f t="shared" si="106"/>
        <v>9.5238518365816418</v>
      </c>
      <c r="CE10" s="583">
        <f t="shared" si="27"/>
        <v>5768.0489366242264</v>
      </c>
      <c r="CF10" s="112">
        <f t="shared" si="28"/>
        <v>5811.2308491300964</v>
      </c>
      <c r="CG10" s="112">
        <f t="shared" si="29"/>
        <v>5503.5721584174598</v>
      </c>
      <c r="CH10" s="112">
        <f t="shared" si="30"/>
        <v>5024.7430987117104</v>
      </c>
      <c r="CI10" s="112">
        <f t="shared" si="31"/>
        <v>4995.6765192816692</v>
      </c>
      <c r="CJ10" s="112">
        <f t="shared" si="32"/>
        <v>6311.9933459958038</v>
      </c>
      <c r="CK10" s="112">
        <f t="shared" si="33"/>
        <v>6074.408617672002</v>
      </c>
      <c r="CL10" s="112">
        <f t="shared" si="34"/>
        <v>5968.5085066739966</v>
      </c>
      <c r="CM10" s="112">
        <f t="shared" si="35"/>
        <v>6307.459632117314</v>
      </c>
      <c r="CN10" s="112">
        <f t="shared" si="36"/>
        <v>5463.2946015989828</v>
      </c>
      <c r="CO10" s="112">
        <f t="shared" si="37"/>
        <v>4914.4509882124848</v>
      </c>
      <c r="CP10" s="112">
        <f t="shared" si="38"/>
        <v>5112.6500653750154</v>
      </c>
      <c r="CQ10" s="112">
        <f t="shared" si="39"/>
        <v>5341.4550393040654</v>
      </c>
      <c r="CR10" s="112">
        <f t="shared" si="40"/>
        <v>5928.6211308388138</v>
      </c>
      <c r="CS10" s="370">
        <f t="shared" si="107"/>
        <v>587.16609153474838</v>
      </c>
      <c r="CT10" s="572">
        <f t="shared" si="108"/>
        <v>10.99262442937739</v>
      </c>
      <c r="CU10" s="370">
        <f t="shared" si="109"/>
        <v>1014.1701426263289</v>
      </c>
      <c r="CV10" s="572">
        <f t="shared" si="110"/>
        <v>20.63648910242178</v>
      </c>
      <c r="CW10" s="573">
        <f t="shared" si="111"/>
        <v>123.53114437345501</v>
      </c>
      <c r="CX10" s="577">
        <f t="shared" si="112"/>
        <v>133.22347569263741</v>
      </c>
      <c r="CY10" s="510">
        <f t="shared" si="113"/>
        <v>5193.4829818654298</v>
      </c>
      <c r="CZ10" s="523">
        <f t="shared" si="114"/>
        <v>5425.2568577924649</v>
      </c>
      <c r="DA10" s="510">
        <f t="shared" si="115"/>
        <v>503.3642730463489</v>
      </c>
      <c r="DB10" s="511">
        <f t="shared" si="4"/>
        <v>9.2781648176408673</v>
      </c>
      <c r="DC10" s="510">
        <f t="shared" si="116"/>
        <v>735.13814897338398</v>
      </c>
      <c r="DD10" s="513">
        <f t="shared" si="41"/>
        <v>14.155012186240615</v>
      </c>
      <c r="DE10" s="589">
        <f>+'Tuition Revenues'!CV8</f>
        <v>17160450</v>
      </c>
      <c r="DF10" s="590">
        <f>+'Tuition Revenues'!CW8</f>
        <v>18637456</v>
      </c>
      <c r="DG10" s="590">
        <f>+'Tuition Revenues'!CX8</f>
        <v>22182092</v>
      </c>
      <c r="DH10" s="590">
        <f>+'Tuition Revenues'!CY8</f>
        <v>23217080</v>
      </c>
      <c r="DI10" s="590">
        <f>+'Tuition Revenues'!CZ8</f>
        <v>26184120</v>
      </c>
      <c r="DJ10" s="590">
        <f>+'Tuition Revenues'!DA8</f>
        <v>24556500</v>
      </c>
      <c r="DK10" s="590">
        <f>+'Tuition Revenues'!DB8</f>
        <v>26165000</v>
      </c>
      <c r="DL10" s="590">
        <f>+'Tuition Revenues'!DC8</f>
        <v>32614300</v>
      </c>
      <c r="DM10" s="590">
        <f>+'Tuition Revenues'!DD8</f>
        <v>37414000</v>
      </c>
      <c r="DN10" s="590">
        <f>+'Tuition Revenues'!DE8</f>
        <v>40315960</v>
      </c>
      <c r="DO10" s="590">
        <f>+'Tuition Revenues'!DF8</f>
        <v>43279100</v>
      </c>
      <c r="DP10" s="590">
        <f>+'Tuition Revenues'!DG8</f>
        <v>40492500</v>
      </c>
      <c r="DQ10" s="590">
        <f>+'Tuition Revenues'!DH8</f>
        <v>47211500</v>
      </c>
      <c r="DR10" s="590">
        <f>+'Tuition Revenues'!DI8</f>
        <v>48216400</v>
      </c>
      <c r="DS10" s="416">
        <f t="shared" si="117"/>
        <v>1004900</v>
      </c>
      <c r="DT10" s="374">
        <f t="shared" si="118"/>
        <v>2.1285068256674751</v>
      </c>
      <c r="DU10" s="416">
        <f t="shared" si="119"/>
        <v>4937300</v>
      </c>
      <c r="DV10" s="374">
        <f t="shared" si="120"/>
        <v>11.408046840160724</v>
      </c>
      <c r="DW10" s="583">
        <f t="shared" si="42"/>
        <v>2288.6296144818266</v>
      </c>
      <c r="DX10" s="112">
        <f t="shared" si="43"/>
        <v>2419.8203064139184</v>
      </c>
      <c r="DY10" s="112">
        <f t="shared" si="44"/>
        <v>2719.8379858585031</v>
      </c>
      <c r="DZ10" s="112">
        <f t="shared" si="45"/>
        <v>2539.4349174288177</v>
      </c>
      <c r="EA10" s="112">
        <f t="shared" si="46"/>
        <v>2761.1350718646854</v>
      </c>
      <c r="EB10" s="112">
        <f t="shared" si="47"/>
        <v>3048.4898141596213</v>
      </c>
      <c r="EC10" s="112">
        <f t="shared" si="48"/>
        <v>2832.6807527832416</v>
      </c>
      <c r="ED10" s="112">
        <f t="shared" si="49"/>
        <v>3320.6369569422804</v>
      </c>
      <c r="EE10" s="112">
        <f t="shared" si="50"/>
        <v>3880.0872520110488</v>
      </c>
      <c r="EF10" s="112">
        <f t="shared" si="51"/>
        <v>3696.3607246766578</v>
      </c>
      <c r="EG10" s="112">
        <f t="shared" si="52"/>
        <v>3779.8450650511359</v>
      </c>
      <c r="EH10" s="112">
        <f t="shared" si="53"/>
        <v>3609.8151670034476</v>
      </c>
      <c r="EI10" s="112">
        <f t="shared" si="54"/>
        <v>4381.5912810248446</v>
      </c>
      <c r="EJ10" s="112">
        <f t="shared" si="55"/>
        <v>4638.3182035355949</v>
      </c>
      <c r="EK10" s="370">
        <f t="shared" si="121"/>
        <v>256.72692251075023</v>
      </c>
      <c r="EL10" s="572">
        <f t="shared" si="122"/>
        <v>5.8592165732697543</v>
      </c>
      <c r="EM10" s="370">
        <f t="shared" si="123"/>
        <v>1028.5030365321472</v>
      </c>
      <c r="EN10" s="572">
        <f t="shared" si="124"/>
        <v>27.210190334037755</v>
      </c>
      <c r="EO10" s="573">
        <f t="shared" si="125"/>
        <v>135.45809262968802</v>
      </c>
      <c r="EP10" s="577">
        <f t="shared" si="126"/>
        <v>159.83630978027045</v>
      </c>
      <c r="EQ10" s="510">
        <f t="shared" si="127"/>
        <v>3994.4565662605692</v>
      </c>
      <c r="ER10" s="523">
        <f t="shared" si="128"/>
        <v>4450.3338454611148</v>
      </c>
      <c r="ES10" s="510">
        <f t="shared" si="129"/>
        <v>187.98435807448004</v>
      </c>
      <c r="ET10" s="511">
        <f t="shared" si="56"/>
        <v>4.224050702762554</v>
      </c>
      <c r="EU10" s="510">
        <f t="shared" si="130"/>
        <v>643.86163727502571</v>
      </c>
      <c r="EV10" s="513">
        <f t="shared" si="57"/>
        <v>16.118879416875977</v>
      </c>
      <c r="EW10" s="596">
        <f t="shared" si="58"/>
        <v>0.71593385537671295</v>
      </c>
      <c r="EX10" s="97">
        <f t="shared" si="59"/>
        <v>0.70601321013731622</v>
      </c>
      <c r="EY10" s="97">
        <f t="shared" si="60"/>
        <v>0.66925667841683778</v>
      </c>
      <c r="EZ10" s="98">
        <f t="shared" si="61"/>
        <v>0.66428144445964354</v>
      </c>
      <c r="FA10" s="98">
        <f t="shared" si="62"/>
        <v>0.64403736774833464</v>
      </c>
      <c r="FB10" s="98">
        <f t="shared" si="63"/>
        <v>0.6743234551036783</v>
      </c>
      <c r="FC10" s="98">
        <f t="shared" si="64"/>
        <v>0.68197458956915546</v>
      </c>
      <c r="FD10" s="98">
        <f t="shared" si="65"/>
        <v>0.64252503419732732</v>
      </c>
      <c r="FE10" s="98">
        <f t="shared" si="66"/>
        <v>0.61913429247074081</v>
      </c>
      <c r="FF10" s="98">
        <f t="shared" si="67"/>
        <v>0.59645198503559671</v>
      </c>
      <c r="FG10" s="98">
        <f t="shared" si="68"/>
        <v>0.56525001657468554</v>
      </c>
      <c r="FH10" s="98">
        <f t="shared" si="69"/>
        <v>0.58614737108913484</v>
      </c>
      <c r="FI10" s="98">
        <f t="shared" si="70"/>
        <v>0.54936023786456423</v>
      </c>
      <c r="FJ10" s="98">
        <f t="shared" si="70"/>
        <v>0.56105376810037344</v>
      </c>
      <c r="FK10" s="99">
        <f t="shared" si="71"/>
        <v>0.284066144623287</v>
      </c>
      <c r="FL10" s="97">
        <f t="shared" si="72"/>
        <v>0.29398678986268373</v>
      </c>
      <c r="FM10" s="97">
        <f t="shared" si="73"/>
        <v>0.33074332158316222</v>
      </c>
      <c r="FN10" s="98">
        <f t="shared" si="74"/>
        <v>0.33571855554035651</v>
      </c>
      <c r="FO10" s="98">
        <f t="shared" si="75"/>
        <v>0.35596263225166541</v>
      </c>
      <c r="FP10" s="98">
        <f t="shared" si="76"/>
        <v>0.3256765448963217</v>
      </c>
      <c r="FQ10" s="98">
        <f t="shared" si="77"/>
        <v>0.31802541043084454</v>
      </c>
      <c r="FR10" s="98">
        <f t="shared" si="78"/>
        <v>0.35747496580267263</v>
      </c>
      <c r="FS10" s="98">
        <f t="shared" si="79"/>
        <v>0.38086570752925919</v>
      </c>
      <c r="FT10" s="98">
        <f t="shared" si="80"/>
        <v>0.40354801496440323</v>
      </c>
      <c r="FU10" s="98">
        <f t="shared" si="81"/>
        <v>0.43474998342531446</v>
      </c>
      <c r="FV10" s="98">
        <f t="shared" si="82"/>
        <v>0.41385262891086516</v>
      </c>
      <c r="FW10" s="98">
        <f t="shared" si="83"/>
        <v>0.45063976213543583</v>
      </c>
      <c r="FX10" s="98">
        <f t="shared" si="84"/>
        <v>0.43894623189962656</v>
      </c>
      <c r="FY10" s="114"/>
    </row>
    <row r="11" spans="1:181" s="115" customFormat="1">
      <c r="A11" s="106" t="s">
        <v>2</v>
      </c>
      <c r="B11" s="363">
        <f>+'[1]FTE Enrollment Data'!GI8</f>
        <v>142611</v>
      </c>
      <c r="C11" s="364">
        <f>+'[1]FTE Enrollment Data'!GS8</f>
        <v>240488</v>
      </c>
      <c r="D11" s="364">
        <f>+'[1]FTE Enrollment Data'!GT8</f>
        <v>258144.89444444445</v>
      </c>
      <c r="E11" s="364">
        <f>+'[1]FTE Enrollment Data'!GU8</f>
        <v>279208.14</v>
      </c>
      <c r="F11" s="364">
        <f>+'[1]FTE Enrollment Data'!GV8</f>
        <v>294380.00555555563</v>
      </c>
      <c r="G11" s="364">
        <f>+'[1]FTE Enrollment Data'!GW8</f>
        <v>298169.79555555549</v>
      </c>
      <c r="H11" s="364">
        <f>+'[1]FTE Enrollment Data'!GX8</f>
        <v>291798.06444444443</v>
      </c>
      <c r="I11" s="364">
        <f>+'[1]FTE Enrollment Data'!GY8</f>
        <v>287546.84888888884</v>
      </c>
      <c r="J11" s="364">
        <f>+'[1]FTE Enrollment Data'!GZ8</f>
        <v>301019.48555555556</v>
      </c>
      <c r="K11" s="364">
        <f>+'[1]FTE Enrollment Data'!HA8</f>
        <v>322367.25444444444</v>
      </c>
      <c r="L11" s="364">
        <f>+'[1]FTE Enrollment Data'!HB8</f>
        <v>352532.73666666669</v>
      </c>
      <c r="M11" s="364">
        <f>+'[1]FTE Enrollment Data'!HC8</f>
        <v>375870.89222222223</v>
      </c>
      <c r="N11" s="364">
        <f>+'[1]FTE Enrollment Data'!HD8</f>
        <v>377940.24888888892</v>
      </c>
      <c r="O11" s="364">
        <f>+'[1]FTE Enrollment Data'!HE8</f>
        <v>359004.58</v>
      </c>
      <c r="P11" s="364">
        <f>+'[1]FTE Enrollment Data'!HF8</f>
        <v>345458.94111111108</v>
      </c>
      <c r="Q11" s="738">
        <f t="shared" si="85"/>
        <v>-13545.638888888934</v>
      </c>
      <c r="R11" s="379">
        <f t="shared" si="86"/>
        <v>-3.773110328812221</v>
      </c>
      <c r="S11" s="377">
        <f t="shared" si="87"/>
        <v>-30411.95111111115</v>
      </c>
      <c r="T11" s="379">
        <f t="shared" si="88"/>
        <v>-8.0910631124718773</v>
      </c>
      <c r="U11" s="107">
        <f>+Total!CV9</f>
        <v>1258686049.8499999</v>
      </c>
      <c r="V11" s="109">
        <f>+Total!CW9</f>
        <v>1289147671.1799998</v>
      </c>
      <c r="W11" s="109">
        <f>+Total!CX9</f>
        <v>1385325937</v>
      </c>
      <c r="X11" s="109">
        <f>+Total!CY9</f>
        <v>1432657875</v>
      </c>
      <c r="Y11" s="109">
        <f>+Total!CZ9</f>
        <v>1522740067.6800001</v>
      </c>
      <c r="Z11" s="109">
        <f>+Total!DA9</f>
        <v>1595150262.77</v>
      </c>
      <c r="AA11" s="109">
        <f>+Total!DB9</f>
        <v>1743382819</v>
      </c>
      <c r="AB11" s="109">
        <f>+Total!DC9</f>
        <v>1653002415</v>
      </c>
      <c r="AC11" s="109">
        <f>+Total!DD9</f>
        <v>1681580101.02</v>
      </c>
      <c r="AD11" s="109">
        <f>+Total!DE9</f>
        <v>1748659089</v>
      </c>
      <c r="AE11" s="109">
        <f>+Total!DF9</f>
        <v>1871459962.0899999</v>
      </c>
      <c r="AF11" s="109">
        <f>+Total!DG9</f>
        <v>1903829440.02</v>
      </c>
      <c r="AG11" s="109">
        <f>+Total!DH9</f>
        <v>1924288120</v>
      </c>
      <c r="AH11" s="109">
        <f>+Total!DI9</f>
        <v>1941074133</v>
      </c>
      <c r="AI11" s="416">
        <f t="shared" si="89"/>
        <v>16786013</v>
      </c>
      <c r="AJ11" s="374">
        <f t="shared" si="90"/>
        <v>0.87232326726623455</v>
      </c>
      <c r="AK11" s="416">
        <f t="shared" si="91"/>
        <v>69614170.910000086</v>
      </c>
      <c r="AL11" s="374">
        <f t="shared" si="92"/>
        <v>3.7197787994489988</v>
      </c>
      <c r="AM11" s="107">
        <f t="shared" si="11"/>
        <v>5233.8829789843976</v>
      </c>
      <c r="AN11" s="109">
        <f t="shared" si="12"/>
        <v>4993.8917984583195</v>
      </c>
      <c r="AO11" s="109">
        <f t="shared" si="13"/>
        <v>4961.6244605189513</v>
      </c>
      <c r="AP11" s="109">
        <f t="shared" si="14"/>
        <v>4866.6955906067051</v>
      </c>
      <c r="AQ11" s="109">
        <f t="shared" si="15"/>
        <v>5106.9561383399096</v>
      </c>
      <c r="AR11" s="109">
        <f t="shared" si="16"/>
        <v>5466.6238647162154</v>
      </c>
      <c r="AS11" s="109">
        <f t="shared" si="17"/>
        <v>6062.9522658189926</v>
      </c>
      <c r="AT11" s="109">
        <f t="shared" si="18"/>
        <v>5491.3468872264257</v>
      </c>
      <c r="AU11" s="109">
        <f t="shared" si="19"/>
        <v>5216.3489865556339</v>
      </c>
      <c r="AV11" s="109">
        <f t="shared" si="20"/>
        <v>4960.2743436942837</v>
      </c>
      <c r="AW11" s="109">
        <f t="shared" si="21"/>
        <v>4978.9967800527529</v>
      </c>
      <c r="AX11" s="109">
        <f t="shared" si="22"/>
        <v>5037.3820878223241</v>
      </c>
      <c r="AY11" s="109">
        <f t="shared" si="23"/>
        <v>5360.0656571010877</v>
      </c>
      <c r="AZ11" s="109">
        <f t="shared" si="24"/>
        <v>5618.8273105824346</v>
      </c>
      <c r="BA11" s="367">
        <f t="shared" si="93"/>
        <v>258.76165348134691</v>
      </c>
      <c r="BB11" s="572">
        <f t="shared" si="94"/>
        <v>4.8275836535423027</v>
      </c>
      <c r="BC11" s="370">
        <f t="shared" si="95"/>
        <v>639.83053052968171</v>
      </c>
      <c r="BD11" s="572">
        <f t="shared" si="96"/>
        <v>12.850591369992864</v>
      </c>
      <c r="BE11" s="573">
        <f t="shared" si="97"/>
        <v>73.558848210146806</v>
      </c>
      <c r="BF11" s="577">
        <f t="shared" si="98"/>
        <v>76.42531229652451</v>
      </c>
      <c r="BG11" s="510">
        <f t="shared" si="99"/>
        <v>5261.6935454212562</v>
      </c>
      <c r="BH11" s="523">
        <f t="shared" si="100"/>
        <v>5444.1594566326876</v>
      </c>
      <c r="BI11" s="510">
        <f t="shared" si="101"/>
        <v>174.66785394974704</v>
      </c>
      <c r="BJ11" s="511">
        <f t="shared" si="25"/>
        <v>3.2083530128227054</v>
      </c>
      <c r="BK11" s="510">
        <f t="shared" si="102"/>
        <v>357.13376516117842</v>
      </c>
      <c r="BL11" s="513">
        <f t="shared" si="26"/>
        <v>6.7874299800671114</v>
      </c>
      <c r="BM11" s="111">
        <f>+'State General Purpose'!DT9+'State Ed Special Purpose'!CV9+Local!B9</f>
        <v>843800761</v>
      </c>
      <c r="BN11" s="112">
        <f>+'State General Purpose'!DU9+'State Ed Special Purpose'!CW9+Local!C9</f>
        <v>820100788</v>
      </c>
      <c r="BO11" s="112">
        <f>+'State General Purpose'!DV9+'State Ed Special Purpose'!CX9+Local!D9</f>
        <v>884317527</v>
      </c>
      <c r="BP11" s="112">
        <f>+'State General Purpose'!DW9+'State Ed Special Purpose'!CY9+Local!E9</f>
        <v>884127338</v>
      </c>
      <c r="BQ11" s="112">
        <f>+'State General Purpose'!DX9+'State Ed Special Purpose'!CZ9+Local!F9</f>
        <v>948099957</v>
      </c>
      <c r="BR11" s="112">
        <f>+'State General Purpose'!DY9+'State Ed Special Purpose'!DA9+Local!G9</f>
        <v>990110022</v>
      </c>
      <c r="BS11" s="112">
        <f>+'State General Purpose'!DZ9+'State Ed Special Purpose'!DB9+Local!H9</f>
        <v>1087528711</v>
      </c>
      <c r="BT11" s="112">
        <f>+'State General Purpose'!EA9+'State Ed Special Purpose'!DC9+Local!I9</f>
        <v>1107797996</v>
      </c>
      <c r="BU11" s="112">
        <f>+'State General Purpose'!EB9+'State Ed Special Purpose'!DD9+Local!J9</f>
        <v>1040322467</v>
      </c>
      <c r="BV11" s="112">
        <f>+'State General Purpose'!EC9+'State Ed Special Purpose'!DE9+Local!K9</f>
        <v>953235487</v>
      </c>
      <c r="BW11" s="112">
        <f>+'State General Purpose'!ED9+'State Ed Special Purpose'!DF9+Local!L9</f>
        <v>1016321571</v>
      </c>
      <c r="BX11" s="112">
        <f>+'State General Purpose'!EE9+'State Ed Special Purpose'!DG9+Local!M9</f>
        <v>1010674525</v>
      </c>
      <c r="BY11" s="112">
        <f>+'State General Purpose'!EF9+'State Ed Special Purpose'!DH9+Local!N9</f>
        <v>1051790274</v>
      </c>
      <c r="BZ11" s="112">
        <f>+'State General Purpose'!EG9+'State Ed Special Purpose'!DI9+Local!O9</f>
        <v>1100388710</v>
      </c>
      <c r="CA11" s="416">
        <f t="shared" si="103"/>
        <v>48598436</v>
      </c>
      <c r="CB11" s="374">
        <f t="shared" si="104"/>
        <v>4.6205443424741155</v>
      </c>
      <c r="CC11" s="370">
        <f t="shared" si="105"/>
        <v>84067139</v>
      </c>
      <c r="CD11" s="579">
        <f t="shared" si="106"/>
        <v>8.2717066525787626</v>
      </c>
      <c r="CE11" s="583">
        <f t="shared" si="27"/>
        <v>3508.7021431422772</v>
      </c>
      <c r="CF11" s="112">
        <f t="shared" si="28"/>
        <v>3176.9010569236516</v>
      </c>
      <c r="CG11" s="112">
        <f t="shared" si="29"/>
        <v>3167.234046256674</v>
      </c>
      <c r="CH11" s="112">
        <f t="shared" si="30"/>
        <v>3003.353900790476</v>
      </c>
      <c r="CI11" s="112">
        <f t="shared" si="31"/>
        <v>3179.7317204228639</v>
      </c>
      <c r="CJ11" s="112">
        <f t="shared" si="32"/>
        <v>3393.1343029470559</v>
      </c>
      <c r="CK11" s="112">
        <f t="shared" si="33"/>
        <v>3782.0922580175193</v>
      </c>
      <c r="CL11" s="112">
        <f t="shared" si="34"/>
        <v>3680.1537746151885</v>
      </c>
      <c r="CM11" s="112">
        <f t="shared" si="35"/>
        <v>3227.1344333432762</v>
      </c>
      <c r="CN11" s="112">
        <f t="shared" si="36"/>
        <v>2703.9630305350079</v>
      </c>
      <c r="CO11" s="112">
        <f t="shared" si="37"/>
        <v>2703.9113483656797</v>
      </c>
      <c r="CP11" s="112">
        <f t="shared" si="38"/>
        <v>2674.1648394720969</v>
      </c>
      <c r="CQ11" s="112">
        <f t="shared" si="39"/>
        <v>2929.740545371315</v>
      </c>
      <c r="CR11" s="112">
        <f t="shared" si="40"/>
        <v>3185.2952089205833</v>
      </c>
      <c r="CS11" s="370">
        <f t="shared" si="107"/>
        <v>255.5546635492683</v>
      </c>
      <c r="CT11" s="572">
        <f t="shared" si="108"/>
        <v>8.7227745799203298</v>
      </c>
      <c r="CU11" s="370">
        <f t="shared" si="109"/>
        <v>481.38386055490355</v>
      </c>
      <c r="CV11" s="572">
        <f t="shared" si="110"/>
        <v>17.803241250711327</v>
      </c>
      <c r="CW11" s="573">
        <f t="shared" si="111"/>
        <v>67.966343330951617</v>
      </c>
      <c r="CX11" s="577">
        <f t="shared" si="112"/>
        <v>71.577537082297169</v>
      </c>
      <c r="CY11" s="510">
        <f t="shared" si="113"/>
        <v>2857.4336392594018</v>
      </c>
      <c r="CZ11" s="523">
        <f t="shared" si="114"/>
        <v>2975.7050969016973</v>
      </c>
      <c r="DA11" s="510">
        <f t="shared" si="115"/>
        <v>209.59011201888597</v>
      </c>
      <c r="DB11" s="511">
        <f t="shared" si="4"/>
        <v>7.0433764500760203</v>
      </c>
      <c r="DC11" s="510">
        <f t="shared" si="116"/>
        <v>327.86156966118142</v>
      </c>
      <c r="DD11" s="513">
        <f t="shared" si="41"/>
        <v>11.473987187543489</v>
      </c>
      <c r="DE11" s="589">
        <f>+'Tuition Revenues'!CV9</f>
        <v>414885288.85000002</v>
      </c>
      <c r="DF11" s="590">
        <f>+'Tuition Revenues'!CW9</f>
        <v>469046883.17999995</v>
      </c>
      <c r="DG11" s="590">
        <f>+'Tuition Revenues'!CX9</f>
        <v>501008410</v>
      </c>
      <c r="DH11" s="590">
        <f>+'Tuition Revenues'!CY9</f>
        <v>548530537</v>
      </c>
      <c r="DI11" s="590">
        <f>+'Tuition Revenues'!CZ9</f>
        <v>574640110.68000007</v>
      </c>
      <c r="DJ11" s="590">
        <f>+'Tuition Revenues'!DA9</f>
        <v>605040240.76999998</v>
      </c>
      <c r="DK11" s="590">
        <f>+'Tuition Revenues'!DB9</f>
        <v>655854108</v>
      </c>
      <c r="DL11" s="590">
        <f>+'Tuition Revenues'!DC9</f>
        <v>545204419</v>
      </c>
      <c r="DM11" s="590">
        <f>+'Tuition Revenues'!DD9</f>
        <v>641257634.01999998</v>
      </c>
      <c r="DN11" s="590">
        <f>+'Tuition Revenues'!DE9</f>
        <v>795423602</v>
      </c>
      <c r="DO11" s="590">
        <f>+'Tuition Revenues'!DF9</f>
        <v>855138391.08999991</v>
      </c>
      <c r="DP11" s="590">
        <f>+'Tuition Revenues'!DG9</f>
        <v>893154915.0200001</v>
      </c>
      <c r="DQ11" s="590">
        <f>+'Tuition Revenues'!DH9</f>
        <v>872497846</v>
      </c>
      <c r="DR11" s="590">
        <f>+'Tuition Revenues'!DI9</f>
        <v>840685423</v>
      </c>
      <c r="DS11" s="416">
        <f t="shared" si="117"/>
        <v>-31812423</v>
      </c>
      <c r="DT11" s="374">
        <f t="shared" si="118"/>
        <v>-3.6461319813963189</v>
      </c>
      <c r="DU11" s="416">
        <f t="shared" si="119"/>
        <v>-14452968.089999914</v>
      </c>
      <c r="DV11" s="374">
        <f t="shared" si="120"/>
        <v>-1.6901320582248069</v>
      </c>
      <c r="DW11" s="583">
        <f t="shared" si="42"/>
        <v>1725.180835842121</v>
      </c>
      <c r="DX11" s="112">
        <f t="shared" si="43"/>
        <v>1816.9907415346688</v>
      </c>
      <c r="DY11" s="112">
        <f t="shared" si="44"/>
        <v>1794.3904142622775</v>
      </c>
      <c r="DZ11" s="112">
        <f t="shared" si="45"/>
        <v>1863.3416898162293</v>
      </c>
      <c r="EA11" s="112">
        <f t="shared" si="46"/>
        <v>1927.2244179170461</v>
      </c>
      <c r="EB11" s="112">
        <f t="shared" si="47"/>
        <v>2073.4895617691591</v>
      </c>
      <c r="EC11" s="112">
        <f t="shared" si="48"/>
        <v>2280.8600078014729</v>
      </c>
      <c r="ED11" s="112">
        <f t="shared" si="49"/>
        <v>1811.1931126112372</v>
      </c>
      <c r="EE11" s="112">
        <f t="shared" si="50"/>
        <v>1989.2145532123577</v>
      </c>
      <c r="EF11" s="112">
        <f t="shared" si="51"/>
        <v>2256.3113131592759</v>
      </c>
      <c r="EG11" s="112">
        <f t="shared" si="52"/>
        <v>2275.0854316870732</v>
      </c>
      <c r="EH11" s="112">
        <f t="shared" si="53"/>
        <v>2363.2172483502272</v>
      </c>
      <c r="EI11" s="112">
        <f t="shared" si="54"/>
        <v>2430.3251117297723</v>
      </c>
      <c r="EJ11" s="112">
        <f t="shared" si="55"/>
        <v>2433.5321016618518</v>
      </c>
      <c r="EK11" s="370">
        <f t="shared" si="121"/>
        <v>3.206989932079523</v>
      </c>
      <c r="EL11" s="572">
        <f t="shared" si="122"/>
        <v>0.13195723965494327</v>
      </c>
      <c r="EM11" s="370">
        <f t="shared" si="123"/>
        <v>70.314853311624574</v>
      </c>
      <c r="EN11" s="572">
        <f t="shared" si="124"/>
        <v>3.0906467217577451</v>
      </c>
      <c r="EO11" s="573">
        <f t="shared" si="125"/>
        <v>81.532107227191901</v>
      </c>
      <c r="EP11" s="577">
        <f t="shared" si="126"/>
        <v>83.859445124951392</v>
      </c>
      <c r="EQ11" s="510">
        <f t="shared" si="127"/>
        <v>2404.2599061618539</v>
      </c>
      <c r="ER11" s="523">
        <f t="shared" si="128"/>
        <v>2468.4543597309898</v>
      </c>
      <c r="ES11" s="510">
        <f t="shared" si="129"/>
        <v>-34.922258069138024</v>
      </c>
      <c r="ET11" s="511">
        <f t="shared" si="56"/>
        <v>-1.4147418983652518</v>
      </c>
      <c r="EU11" s="510">
        <f t="shared" si="130"/>
        <v>29.272195499997906</v>
      </c>
      <c r="EV11" s="513">
        <f t="shared" si="57"/>
        <v>1.2175137731564081</v>
      </c>
      <c r="EW11" s="596">
        <f t="shared" si="58"/>
        <v>0.67038223002515795</v>
      </c>
      <c r="EX11" s="97">
        <f t="shared" si="59"/>
        <v>0.63615736686653934</v>
      </c>
      <c r="EY11" s="97">
        <f t="shared" si="60"/>
        <v>0.63834618509708885</v>
      </c>
      <c r="EZ11" s="98">
        <f t="shared" si="61"/>
        <v>0.61712384612411386</v>
      </c>
      <c r="FA11" s="98">
        <f t="shared" si="62"/>
        <v>0.62262757585705086</v>
      </c>
      <c r="FB11" s="98">
        <f t="shared" si="63"/>
        <v>0.62070015916911836</v>
      </c>
      <c r="FC11" s="98">
        <f t="shared" si="64"/>
        <v>0.62380373326370375</v>
      </c>
      <c r="FD11" s="98">
        <f t="shared" si="65"/>
        <v>0.67017324714555848</v>
      </c>
      <c r="FE11" s="98">
        <f t="shared" si="66"/>
        <v>0.61865769365905865</v>
      </c>
      <c r="FF11" s="98">
        <f t="shared" si="67"/>
        <v>0.54512368534059075</v>
      </c>
      <c r="FG11" s="98">
        <f t="shared" si="68"/>
        <v>0.54306348604166632</v>
      </c>
      <c r="FH11" s="98">
        <f t="shared" si="69"/>
        <v>0.53086400690882407</v>
      </c>
      <c r="FI11" s="98">
        <f t="shared" si="70"/>
        <v>0.54658668993913451</v>
      </c>
      <c r="FJ11" s="98">
        <f t="shared" si="70"/>
        <v>0.5668967976505408</v>
      </c>
      <c r="FK11" s="99">
        <f t="shared" si="71"/>
        <v>0.32961776997484221</v>
      </c>
      <c r="FL11" s="97">
        <f t="shared" si="72"/>
        <v>0.36384263313346071</v>
      </c>
      <c r="FM11" s="97">
        <f t="shared" si="73"/>
        <v>0.36165381490291121</v>
      </c>
      <c r="FN11" s="98">
        <f t="shared" si="74"/>
        <v>0.38287615387588608</v>
      </c>
      <c r="FO11" s="98">
        <f t="shared" si="75"/>
        <v>0.37737242414294914</v>
      </c>
      <c r="FP11" s="98">
        <f t="shared" si="76"/>
        <v>0.37929984083088164</v>
      </c>
      <c r="FQ11" s="98">
        <f t="shared" si="77"/>
        <v>0.37619626673629619</v>
      </c>
      <c r="FR11" s="98">
        <f t="shared" si="78"/>
        <v>0.32982675285444152</v>
      </c>
      <c r="FS11" s="98">
        <f t="shared" si="79"/>
        <v>0.38134230634094135</v>
      </c>
      <c r="FT11" s="98">
        <f t="shared" si="80"/>
        <v>0.45487631465940931</v>
      </c>
      <c r="FU11" s="98">
        <f t="shared" si="81"/>
        <v>0.45693651395833368</v>
      </c>
      <c r="FV11" s="98">
        <f t="shared" si="82"/>
        <v>0.46913599309117593</v>
      </c>
      <c r="FW11" s="98">
        <f t="shared" si="83"/>
        <v>0.45341331006086555</v>
      </c>
      <c r="FX11" s="98">
        <f t="shared" si="84"/>
        <v>0.43310320234945915</v>
      </c>
      <c r="FY11" s="114"/>
    </row>
    <row r="12" spans="1:181" s="115" customFormat="1">
      <c r="A12" s="106" t="s">
        <v>3</v>
      </c>
      <c r="B12" s="363">
        <f>+'[1]FTE Enrollment Data'!GI9</f>
        <v>27929</v>
      </c>
      <c r="C12" s="364">
        <f>+'[1]FTE Enrollment Data'!GS9</f>
        <v>32872.73333333333</v>
      </c>
      <c r="D12" s="364">
        <f>+'[1]FTE Enrollment Data'!GT9</f>
        <v>35956.066666666666</v>
      </c>
      <c r="E12" s="364">
        <f>+'[1]FTE Enrollment Data'!GU9</f>
        <v>41072.116666666661</v>
      </c>
      <c r="F12" s="364">
        <f>+'[1]FTE Enrollment Data'!GV9</f>
        <v>45531.6</v>
      </c>
      <c r="G12" s="364">
        <f>+'[1]FTE Enrollment Data'!GW9</f>
        <v>48678</v>
      </c>
      <c r="H12" s="364">
        <f>+'[1]FTE Enrollment Data'!GX9</f>
        <v>45394.683333333327</v>
      </c>
      <c r="I12" s="364">
        <f>+'[1]FTE Enrollment Data'!GY9</f>
        <v>46515</v>
      </c>
      <c r="J12" s="364">
        <f>+'[1]FTE Enrollment Data'!GZ9</f>
        <v>49373.416666666664</v>
      </c>
      <c r="K12" s="364">
        <f>+'[1]FTE Enrollment Data'!HA9</f>
        <v>52458.483333333337</v>
      </c>
      <c r="L12" s="364">
        <f>+'[1]FTE Enrollment Data'!HB9</f>
        <v>59262.566666666673</v>
      </c>
      <c r="M12" s="364">
        <f>+'[1]FTE Enrollment Data'!HC9</f>
        <v>63886.666666666664</v>
      </c>
      <c r="N12" s="364">
        <f>+'[1]FTE Enrollment Data'!HD9</f>
        <v>64346.933333333327</v>
      </c>
      <c r="O12" s="364">
        <f>+'[1]FTE Enrollment Data'!HE9</f>
        <v>46477.016666666663</v>
      </c>
      <c r="P12" s="364">
        <f>+'[1]FTE Enrollment Data'!HF9</f>
        <v>42158.666666666672</v>
      </c>
      <c r="Q12" s="738">
        <f t="shared" si="85"/>
        <v>-4318.3499999999913</v>
      </c>
      <c r="R12" s="379">
        <f t="shared" si="86"/>
        <v>-9.2913665930221239</v>
      </c>
      <c r="S12" s="377">
        <f t="shared" si="87"/>
        <v>-21727.999999999993</v>
      </c>
      <c r="T12" s="379">
        <f t="shared" si="88"/>
        <v>-34.010226442658862</v>
      </c>
      <c r="U12" s="107">
        <f>+Total!CV10</f>
        <v>221978246.23346284</v>
      </c>
      <c r="V12" s="109">
        <f>+Total!CW10</f>
        <v>228011901</v>
      </c>
      <c r="W12" s="109">
        <f>+Total!CX10</f>
        <v>243004474</v>
      </c>
      <c r="X12" s="109">
        <f>+Total!CY10</f>
        <v>260773691</v>
      </c>
      <c r="Y12" s="109">
        <f>+Total!CZ10</f>
        <v>281240696</v>
      </c>
      <c r="Z12" s="109">
        <f>+Total!DA10</f>
        <v>289521368</v>
      </c>
      <c r="AA12" s="109">
        <f>+Total!DB10</f>
        <v>307899787.23970497</v>
      </c>
      <c r="AB12" s="109">
        <f>+Total!DC10</f>
        <v>341316466</v>
      </c>
      <c r="AC12" s="109">
        <f>+Total!DD10</f>
        <v>343484709</v>
      </c>
      <c r="AD12" s="109">
        <f>+Total!DE10</f>
        <v>349015987</v>
      </c>
      <c r="AE12" s="109">
        <f>+Total!DF10</f>
        <v>392699950</v>
      </c>
      <c r="AF12" s="109">
        <f>+Total!DG10</f>
        <v>418429753</v>
      </c>
      <c r="AG12" s="109">
        <f>+Total!DH10</f>
        <v>298538038</v>
      </c>
      <c r="AH12" s="109">
        <f>+Total!DI10</f>
        <v>309396815</v>
      </c>
      <c r="AI12" s="416">
        <f t="shared" si="89"/>
        <v>10858777</v>
      </c>
      <c r="AJ12" s="374">
        <f t="shared" si="90"/>
        <v>3.6373177343652268</v>
      </c>
      <c r="AK12" s="416">
        <f t="shared" si="91"/>
        <v>-83303135</v>
      </c>
      <c r="AL12" s="374">
        <f t="shared" si="92"/>
        <v>-21.212922232355773</v>
      </c>
      <c r="AM12" s="107">
        <f t="shared" si="11"/>
        <v>6752.6555818336637</v>
      </c>
      <c r="AN12" s="109">
        <f t="shared" si="12"/>
        <v>6341.4027767219632</v>
      </c>
      <c r="AO12" s="109">
        <f t="shared" si="13"/>
        <v>5916.5315479642113</v>
      </c>
      <c r="AP12" s="109">
        <f t="shared" si="14"/>
        <v>5727.3122622530291</v>
      </c>
      <c r="AQ12" s="109">
        <f t="shared" si="15"/>
        <v>5777.5729487653562</v>
      </c>
      <c r="AR12" s="109">
        <f t="shared" si="16"/>
        <v>6377.8695375853495</v>
      </c>
      <c r="AS12" s="109">
        <f t="shared" si="17"/>
        <v>6619.3655216533371</v>
      </c>
      <c r="AT12" s="109">
        <f t="shared" si="18"/>
        <v>6912.9602333239382</v>
      </c>
      <c r="AU12" s="109">
        <f t="shared" si="19"/>
        <v>6547.7437999383001</v>
      </c>
      <c r="AV12" s="109">
        <f t="shared" si="20"/>
        <v>5889.3160831711075</v>
      </c>
      <c r="AW12" s="109">
        <f t="shared" si="21"/>
        <v>6146.8217155379316</v>
      </c>
      <c r="AX12" s="109">
        <f t="shared" si="22"/>
        <v>6502.7147577092519</v>
      </c>
      <c r="AY12" s="109">
        <f t="shared" si="23"/>
        <v>6423.3476976613174</v>
      </c>
      <c r="AZ12" s="109">
        <f t="shared" si="24"/>
        <v>7338.8662275846791</v>
      </c>
      <c r="BA12" s="367">
        <f t="shared" si="93"/>
        <v>915.51852992336171</v>
      </c>
      <c r="BB12" s="572">
        <f t="shared" si="94"/>
        <v>14.252981046887649</v>
      </c>
      <c r="BC12" s="370">
        <f t="shared" si="95"/>
        <v>1192.0445120467475</v>
      </c>
      <c r="BD12" s="572">
        <f t="shared" si="96"/>
        <v>19.392859712093134</v>
      </c>
      <c r="BE12" s="573">
        <f t="shared" si="97"/>
        <v>90.812094388078378</v>
      </c>
      <c r="BF12" s="577">
        <f t="shared" si="98"/>
        <v>99.820676511846173</v>
      </c>
      <c r="BG12" s="510">
        <f t="shared" si="99"/>
        <v>6495.8250776692557</v>
      </c>
      <c r="BH12" s="523">
        <f t="shared" si="100"/>
        <v>6524.1232754554585</v>
      </c>
      <c r="BI12" s="510">
        <f t="shared" si="101"/>
        <v>814.74295212922061</v>
      </c>
      <c r="BJ12" s="511">
        <f t="shared" si="25"/>
        <v>12.48815998303377</v>
      </c>
      <c r="BK12" s="510">
        <f t="shared" si="102"/>
        <v>843.04114991542338</v>
      </c>
      <c r="BL12" s="513">
        <f t="shared" si="26"/>
        <v>12.978199687266088</v>
      </c>
      <c r="BM12" s="111">
        <f>+'State General Purpose'!DT10+'State Ed Special Purpose'!CV10+Local!B10</f>
        <v>164157875</v>
      </c>
      <c r="BN12" s="112">
        <f>+'State General Purpose'!DU10+'State Ed Special Purpose'!CW10+Local!C10</f>
        <v>166339403</v>
      </c>
      <c r="BO12" s="112">
        <f>+'State General Purpose'!DV10+'State Ed Special Purpose'!CX10+Local!D10</f>
        <v>169482038</v>
      </c>
      <c r="BP12" s="112">
        <f>+'State General Purpose'!DW10+'State Ed Special Purpose'!CY10+Local!E10</f>
        <v>176246789</v>
      </c>
      <c r="BQ12" s="112">
        <f>+'State General Purpose'!DX10+'State Ed Special Purpose'!CZ10+Local!F10</f>
        <v>183347810</v>
      </c>
      <c r="BR12" s="112">
        <f>+'State General Purpose'!DY10+'State Ed Special Purpose'!DA10+Local!G10</f>
        <v>192661148</v>
      </c>
      <c r="BS12" s="112">
        <f>+'State General Purpose'!DZ10+'State Ed Special Purpose'!DB10+Local!H10</f>
        <v>201275062.23970497</v>
      </c>
      <c r="BT12" s="112">
        <f>+'State General Purpose'!EA10+'State Ed Special Purpose'!DC10+Local!I10</f>
        <v>225985719</v>
      </c>
      <c r="BU12" s="112">
        <f>+'State General Purpose'!EB10+'State Ed Special Purpose'!DD10+Local!J10</f>
        <v>214905688</v>
      </c>
      <c r="BV12" s="112">
        <f>+'State General Purpose'!EC10+'State Ed Special Purpose'!DE10+Local!K10</f>
        <v>173351368</v>
      </c>
      <c r="BW12" s="112">
        <f>+'State General Purpose'!ED10+'State Ed Special Purpose'!DF10+Local!L10</f>
        <v>197051496</v>
      </c>
      <c r="BX12" s="112">
        <f>+'State General Purpose'!EE10+'State Ed Special Purpose'!DG10+Local!M10</f>
        <v>197863105</v>
      </c>
      <c r="BY12" s="112">
        <f>+'State General Purpose'!EF10+'State Ed Special Purpose'!DH10+Local!N10</f>
        <v>142959826</v>
      </c>
      <c r="BZ12" s="112">
        <f>+'State General Purpose'!EG10+'State Ed Special Purpose'!DI10+Local!O10</f>
        <v>163132556</v>
      </c>
      <c r="CA12" s="416">
        <f t="shared" si="103"/>
        <v>20172730</v>
      </c>
      <c r="CB12" s="374">
        <f t="shared" si="104"/>
        <v>14.110768433643727</v>
      </c>
      <c r="CC12" s="370">
        <f t="shared" si="105"/>
        <v>-33918940</v>
      </c>
      <c r="CD12" s="579">
        <f t="shared" si="106"/>
        <v>-17.213236483117083</v>
      </c>
      <c r="CE12" s="583">
        <f t="shared" si="27"/>
        <v>4993.7397458075693</v>
      </c>
      <c r="CF12" s="112">
        <f t="shared" si="28"/>
        <v>4626.1846308736031</v>
      </c>
      <c r="CG12" s="112">
        <f t="shared" si="29"/>
        <v>4126.450053097662</v>
      </c>
      <c r="CH12" s="112">
        <f t="shared" si="30"/>
        <v>3870.8674634759159</v>
      </c>
      <c r="CI12" s="112">
        <f t="shared" si="31"/>
        <v>3766.5436131311885</v>
      </c>
      <c r="CJ12" s="112">
        <f t="shared" si="32"/>
        <v>4244.134639849528</v>
      </c>
      <c r="CK12" s="112">
        <f t="shared" si="33"/>
        <v>4327.1001233947109</v>
      </c>
      <c r="CL12" s="112">
        <f t="shared" si="34"/>
        <v>4577.0727297584226</v>
      </c>
      <c r="CM12" s="112">
        <f t="shared" si="35"/>
        <v>4096.6813057563932</v>
      </c>
      <c r="CN12" s="112">
        <f t="shared" si="36"/>
        <v>2925.1410755637198</v>
      </c>
      <c r="CO12" s="112">
        <f t="shared" si="37"/>
        <v>3084.3915684023791</v>
      </c>
      <c r="CP12" s="112">
        <f t="shared" si="38"/>
        <v>3074.942266090899</v>
      </c>
      <c r="CQ12" s="112">
        <f t="shared" si="39"/>
        <v>3075.9251830922885</v>
      </c>
      <c r="CR12" s="112">
        <f t="shared" si="40"/>
        <v>3869.4904013409655</v>
      </c>
      <c r="CS12" s="370">
        <f t="shared" si="107"/>
        <v>793.56521824867696</v>
      </c>
      <c r="CT12" s="572">
        <f t="shared" si="108"/>
        <v>25.799236685298375</v>
      </c>
      <c r="CU12" s="370">
        <f t="shared" si="109"/>
        <v>785.09883293858638</v>
      </c>
      <c r="CV12" s="572">
        <f t="shared" si="110"/>
        <v>25.453928774200474</v>
      </c>
      <c r="CW12" s="573">
        <f t="shared" si="111"/>
        <v>77.53021060836096</v>
      </c>
      <c r="CX12" s="577">
        <f t="shared" si="112"/>
        <v>86.95225231115505</v>
      </c>
      <c r="CY12" s="510">
        <f t="shared" si="113"/>
        <v>3259.5167106821455</v>
      </c>
      <c r="CZ12" s="523">
        <f t="shared" si="114"/>
        <v>3124.1832180248416</v>
      </c>
      <c r="DA12" s="510">
        <f t="shared" si="115"/>
        <v>745.30718331612388</v>
      </c>
      <c r="DB12" s="511">
        <f t="shared" si="4"/>
        <v>23.856065131395173</v>
      </c>
      <c r="DC12" s="510">
        <f t="shared" si="116"/>
        <v>609.97369065882003</v>
      </c>
      <c r="DD12" s="513">
        <f t="shared" si="41"/>
        <v>18.713623668803521</v>
      </c>
      <c r="DE12" s="589">
        <f>+'Tuition Revenues'!CV10</f>
        <v>57820371.233462833</v>
      </c>
      <c r="DF12" s="590">
        <f>+'Tuition Revenues'!CW10</f>
        <v>61672498</v>
      </c>
      <c r="DG12" s="590">
        <f>+'Tuition Revenues'!CX10</f>
        <v>73522436</v>
      </c>
      <c r="DH12" s="590">
        <f>+'Tuition Revenues'!CY10</f>
        <v>84526902</v>
      </c>
      <c r="DI12" s="590">
        <f>+'Tuition Revenues'!CZ10</f>
        <v>97892886</v>
      </c>
      <c r="DJ12" s="590">
        <f>+'Tuition Revenues'!DA10</f>
        <v>96860220</v>
      </c>
      <c r="DK12" s="590">
        <f>+'Tuition Revenues'!DB10</f>
        <v>106624725</v>
      </c>
      <c r="DL12" s="590">
        <f>+'Tuition Revenues'!DC10</f>
        <v>115330747</v>
      </c>
      <c r="DM12" s="590">
        <f>+'Tuition Revenues'!DD10</f>
        <v>128579021</v>
      </c>
      <c r="DN12" s="590">
        <f>+'Tuition Revenues'!DE10</f>
        <v>175664619</v>
      </c>
      <c r="DO12" s="590">
        <f>+'Tuition Revenues'!DF10</f>
        <v>195648454</v>
      </c>
      <c r="DP12" s="590">
        <f>+'Tuition Revenues'!DG10</f>
        <v>220566648</v>
      </c>
      <c r="DQ12" s="590">
        <f>+'Tuition Revenues'!DH10</f>
        <v>155578212</v>
      </c>
      <c r="DR12" s="590">
        <f>+'Tuition Revenues'!DI10</f>
        <v>146264259</v>
      </c>
      <c r="DS12" s="416">
        <f t="shared" si="117"/>
        <v>-9313953</v>
      </c>
      <c r="DT12" s="374">
        <f t="shared" si="118"/>
        <v>-5.9866692644597306</v>
      </c>
      <c r="DU12" s="416">
        <f t="shared" si="119"/>
        <v>-49384195</v>
      </c>
      <c r="DV12" s="374">
        <f t="shared" si="120"/>
        <v>-25.241290687633033</v>
      </c>
      <c r="DW12" s="583">
        <f t="shared" si="42"/>
        <v>1758.9158360260938</v>
      </c>
      <c r="DX12" s="112">
        <f t="shared" si="43"/>
        <v>1715.2181458483594</v>
      </c>
      <c r="DY12" s="112">
        <f t="shared" si="44"/>
        <v>1790.08149486655</v>
      </c>
      <c r="DZ12" s="112">
        <f t="shared" si="45"/>
        <v>1856.4447987771132</v>
      </c>
      <c r="EA12" s="112">
        <f t="shared" si="46"/>
        <v>2011.0293356341674</v>
      </c>
      <c r="EB12" s="112">
        <f t="shared" si="47"/>
        <v>2133.734897735822</v>
      </c>
      <c r="EC12" s="112">
        <f t="shared" si="48"/>
        <v>2292.2653982586262</v>
      </c>
      <c r="ED12" s="112">
        <f t="shared" si="49"/>
        <v>2335.8875035655151</v>
      </c>
      <c r="EE12" s="112">
        <f t="shared" si="50"/>
        <v>2451.0624941819069</v>
      </c>
      <c r="EF12" s="112">
        <f t="shared" si="51"/>
        <v>2964.1750076073877</v>
      </c>
      <c r="EG12" s="112">
        <f t="shared" si="52"/>
        <v>3062.4301471355525</v>
      </c>
      <c r="EH12" s="112">
        <f t="shared" si="53"/>
        <v>3427.7724916183524</v>
      </c>
      <c r="EI12" s="112">
        <f t="shared" si="54"/>
        <v>3347.4225145690293</v>
      </c>
      <c r="EJ12" s="112">
        <f t="shared" si="55"/>
        <v>3469.3758262437136</v>
      </c>
      <c r="EK12" s="370">
        <f t="shared" si="121"/>
        <v>121.9533116746843</v>
      </c>
      <c r="EL12" s="572">
        <f t="shared" si="122"/>
        <v>3.6432004368706181</v>
      </c>
      <c r="EM12" s="370">
        <f t="shared" si="123"/>
        <v>41.603334625361185</v>
      </c>
      <c r="EN12" s="572">
        <f t="shared" si="124"/>
        <v>1.3585072189899552</v>
      </c>
      <c r="EO12" s="573">
        <f t="shared" si="125"/>
        <v>109.74813501701684</v>
      </c>
      <c r="EP12" s="577">
        <f t="shared" si="126"/>
        <v>119.55458961072902</v>
      </c>
      <c r="EQ12" s="510">
        <f t="shared" si="127"/>
        <v>3236.3083669871098</v>
      </c>
      <c r="ER12" s="523">
        <f t="shared" si="128"/>
        <v>3399.9400574306173</v>
      </c>
      <c r="ES12" s="510">
        <f t="shared" si="129"/>
        <v>69.435768813096274</v>
      </c>
      <c r="ET12" s="511">
        <f t="shared" si="56"/>
        <v>2.0422644999679749</v>
      </c>
      <c r="EU12" s="510">
        <f t="shared" si="130"/>
        <v>233.0674592566038</v>
      </c>
      <c r="EV12" s="513">
        <f t="shared" si="57"/>
        <v>7.2016456044199968</v>
      </c>
      <c r="EW12" s="596">
        <f t="shared" si="58"/>
        <v>0.73952235313792425</v>
      </c>
      <c r="EX12" s="97">
        <f t="shared" si="59"/>
        <v>0.72952070602665609</v>
      </c>
      <c r="EY12" s="97">
        <f t="shared" si="60"/>
        <v>0.6974441054941235</v>
      </c>
      <c r="EZ12" s="98">
        <f t="shared" si="61"/>
        <v>0.67586108216721907</v>
      </c>
      <c r="FA12" s="98">
        <f t="shared" si="62"/>
        <v>0.65192489069931758</v>
      </c>
      <c r="FB12" s="98">
        <f t="shared" si="63"/>
        <v>0.66544707677673032</v>
      </c>
      <c r="FC12" s="98">
        <f t="shared" si="64"/>
        <v>0.65370315466638851</v>
      </c>
      <c r="FD12" s="98">
        <f t="shared" si="65"/>
        <v>0.66210025448933363</v>
      </c>
      <c r="FE12" s="98">
        <f t="shared" si="66"/>
        <v>0.62566304225204972</v>
      </c>
      <c r="FF12" s="98">
        <f t="shared" si="67"/>
        <v>0.49668603862550287</v>
      </c>
      <c r="FG12" s="98">
        <f t="shared" si="68"/>
        <v>0.50178640460738533</v>
      </c>
      <c r="FH12" s="98">
        <f t="shared" si="69"/>
        <v>0.47287054417471119</v>
      </c>
      <c r="FI12" s="98">
        <f t="shared" si="70"/>
        <v>0.47886636811085359</v>
      </c>
      <c r="FJ12" s="98">
        <f t="shared" si="70"/>
        <v>0.52725997195543206</v>
      </c>
      <c r="FK12" s="99">
        <f t="shared" si="71"/>
        <v>0.26047764686207575</v>
      </c>
      <c r="FL12" s="97">
        <f t="shared" si="72"/>
        <v>0.27047929397334397</v>
      </c>
      <c r="FM12" s="97">
        <f t="shared" si="73"/>
        <v>0.30255589450587644</v>
      </c>
      <c r="FN12" s="98">
        <f t="shared" si="74"/>
        <v>0.32413891783278093</v>
      </c>
      <c r="FO12" s="98">
        <f t="shared" si="75"/>
        <v>0.34807510930068242</v>
      </c>
      <c r="FP12" s="98">
        <f t="shared" si="76"/>
        <v>0.33455292322326968</v>
      </c>
      <c r="FQ12" s="98">
        <f t="shared" si="77"/>
        <v>0.34629684533361149</v>
      </c>
      <c r="FR12" s="98">
        <f t="shared" si="78"/>
        <v>0.33789974551066632</v>
      </c>
      <c r="FS12" s="98">
        <f t="shared" si="79"/>
        <v>0.37433695774795028</v>
      </c>
      <c r="FT12" s="98">
        <f t="shared" si="80"/>
        <v>0.50331396137449713</v>
      </c>
      <c r="FU12" s="98">
        <f t="shared" si="81"/>
        <v>0.49821359539261462</v>
      </c>
      <c r="FV12" s="98">
        <f t="shared" si="82"/>
        <v>0.52712945582528881</v>
      </c>
      <c r="FW12" s="98">
        <f t="shared" si="83"/>
        <v>0.52113363188914641</v>
      </c>
      <c r="FX12" s="98">
        <f t="shared" si="84"/>
        <v>0.47274002804456794</v>
      </c>
      <c r="FY12" s="114"/>
    </row>
    <row r="13" spans="1:181" s="115" customFormat="1">
      <c r="A13" s="106" t="s">
        <v>4</v>
      </c>
      <c r="B13" s="363">
        <f>+'[1]FTE Enrollment Data'!GI10</f>
        <v>24470</v>
      </c>
      <c r="C13" s="364">
        <f>+'[1]FTE Enrollment Data'!GS10</f>
        <v>27952.933333333331</v>
      </c>
      <c r="D13" s="364">
        <f>+'[1]FTE Enrollment Data'!GT10</f>
        <v>31084.9</v>
      </c>
      <c r="E13" s="364">
        <f>+'[1]FTE Enrollment Data'!GU10</f>
        <v>33592.43</v>
      </c>
      <c r="F13" s="364">
        <f>+'[1]FTE Enrollment Data'!GV10</f>
        <v>44473.466666666667</v>
      </c>
      <c r="G13" s="364">
        <f>+'[1]FTE Enrollment Data'!GW10</f>
        <v>44537.46666666666</v>
      </c>
      <c r="H13" s="364">
        <f>+'[1]FTE Enrollment Data'!GX10</f>
        <v>43942.466666666667</v>
      </c>
      <c r="I13" s="364">
        <f>+'[1]FTE Enrollment Data'!GY10</f>
        <v>42760.833333333328</v>
      </c>
      <c r="J13" s="364">
        <f>+'[1]FTE Enrollment Data'!GZ10</f>
        <v>43422.633333333331</v>
      </c>
      <c r="K13" s="364">
        <f>+'[1]FTE Enrollment Data'!HA10</f>
        <v>44844.466666666667</v>
      </c>
      <c r="L13" s="364">
        <f>+'[1]FTE Enrollment Data'!HB10</f>
        <v>49733.433333333334</v>
      </c>
      <c r="M13" s="364">
        <f>+'[1]FTE Enrollment Data'!HC10</f>
        <v>56044.13</v>
      </c>
      <c r="N13" s="364">
        <f>+'[1]FTE Enrollment Data'!HD10</f>
        <v>56073.700000000004</v>
      </c>
      <c r="O13" s="364">
        <f>+'[1]FTE Enrollment Data'!HE10</f>
        <v>51219.366666666669</v>
      </c>
      <c r="P13" s="364">
        <f>+'[1]FTE Enrollment Data'!HF10</f>
        <v>48778.6</v>
      </c>
      <c r="Q13" s="738">
        <f t="shared" si="85"/>
        <v>-2440.7666666666701</v>
      </c>
      <c r="R13" s="379">
        <f t="shared" si="86"/>
        <v>-4.7653198887660402</v>
      </c>
      <c r="S13" s="377">
        <f t="shared" si="87"/>
        <v>-7265.5299999999988</v>
      </c>
      <c r="T13" s="379">
        <f t="shared" si="88"/>
        <v>-12.963944662893329</v>
      </c>
      <c r="U13" s="107">
        <f>+Total!CV11</f>
        <v>146442900</v>
      </c>
      <c r="V13" s="109">
        <f>+Total!CW11</f>
        <v>172397766.66666669</v>
      </c>
      <c r="W13" s="109">
        <f>+Total!CX11</f>
        <v>215621527.77777779</v>
      </c>
      <c r="X13" s="109">
        <f>+Total!CY11</f>
        <v>260101400</v>
      </c>
      <c r="Y13" s="109">
        <f>+Total!CZ11</f>
        <v>295888300</v>
      </c>
      <c r="Z13" s="109">
        <f>+Total!DA11</f>
        <v>316481700</v>
      </c>
      <c r="AA13" s="109">
        <f>+Total!DB11</f>
        <v>284023120</v>
      </c>
      <c r="AB13" s="109">
        <f>+Total!DC11</f>
        <v>320716220</v>
      </c>
      <c r="AC13" s="109">
        <f>+Total!DD11</f>
        <v>326615960</v>
      </c>
      <c r="AD13" s="109">
        <f>+Total!DE11</f>
        <v>323979529</v>
      </c>
      <c r="AE13" s="109">
        <f>+Total!DF11</f>
        <v>359626790.41400784</v>
      </c>
      <c r="AF13" s="109">
        <f>+Total!DG11</f>
        <v>377834614.19886512</v>
      </c>
      <c r="AG13" s="109">
        <f>+Total!DH11</f>
        <v>359433006.18815506</v>
      </c>
      <c r="AH13" s="109">
        <f>+Total!DI11</f>
        <v>344566977.96303266</v>
      </c>
      <c r="AI13" s="416">
        <f t="shared" si="89"/>
        <v>-14866028.225122392</v>
      </c>
      <c r="AJ13" s="374">
        <f t="shared" si="90"/>
        <v>-4.1359663606798431</v>
      </c>
      <c r="AK13" s="416">
        <f t="shared" si="91"/>
        <v>-15059812.45097518</v>
      </c>
      <c r="AL13" s="374">
        <f t="shared" si="92"/>
        <v>-4.18762251656449</v>
      </c>
      <c r="AM13" s="107">
        <f t="shared" si="11"/>
        <v>5238.9099295482411</v>
      </c>
      <c r="AN13" s="109">
        <f t="shared" si="12"/>
        <v>5546.0293154125211</v>
      </c>
      <c r="AO13" s="109">
        <f t="shared" si="13"/>
        <v>6418.753504220379</v>
      </c>
      <c r="AP13" s="109">
        <f t="shared" si="14"/>
        <v>5848.4624540175264</v>
      </c>
      <c r="AQ13" s="109">
        <f t="shared" si="15"/>
        <v>6643.5817334319281</v>
      </c>
      <c r="AR13" s="109">
        <f t="shared" si="16"/>
        <v>7202.1833093878813</v>
      </c>
      <c r="AS13" s="109">
        <f t="shared" si="17"/>
        <v>6642.1324810476881</v>
      </c>
      <c r="AT13" s="109">
        <f t="shared" si="18"/>
        <v>7385.9228558992663</v>
      </c>
      <c r="AU13" s="109">
        <f t="shared" si="19"/>
        <v>7283.305706984288</v>
      </c>
      <c r="AV13" s="109">
        <f t="shared" si="20"/>
        <v>6514.3205945296359</v>
      </c>
      <c r="AW13" s="109">
        <f t="shared" si="21"/>
        <v>6416.850264497064</v>
      </c>
      <c r="AX13" s="109">
        <f t="shared" si="22"/>
        <v>6738.1787575791341</v>
      </c>
      <c r="AY13" s="109">
        <f t="shared" si="23"/>
        <v>7017.5214880599533</v>
      </c>
      <c r="AZ13" s="109">
        <f t="shared" si="24"/>
        <v>7063.8964210336635</v>
      </c>
      <c r="BA13" s="367">
        <f t="shared" si="93"/>
        <v>46.374932973710202</v>
      </c>
      <c r="BB13" s="572">
        <f t="shared" si="94"/>
        <v>0.66084490161683707</v>
      </c>
      <c r="BC13" s="370">
        <f t="shared" si="95"/>
        <v>647.04615653659948</v>
      </c>
      <c r="BD13" s="572">
        <f t="shared" si="96"/>
        <v>10.083547688755571</v>
      </c>
      <c r="BE13" s="573">
        <f t="shared" si="97"/>
        <v>94.801450060061882</v>
      </c>
      <c r="BF13" s="577">
        <f t="shared" si="98"/>
        <v>96.080633941362194</v>
      </c>
      <c r="BG13" s="510">
        <f t="shared" si="99"/>
        <v>6781.1852688687923</v>
      </c>
      <c r="BH13" s="523">
        <f t="shared" si="100"/>
        <v>7127.6190284592576</v>
      </c>
      <c r="BI13" s="510">
        <f t="shared" si="101"/>
        <v>-63.722607425594106</v>
      </c>
      <c r="BJ13" s="511">
        <f t="shared" si="25"/>
        <v>-0.89402375703810189</v>
      </c>
      <c r="BK13" s="510">
        <f t="shared" si="102"/>
        <v>282.71115216487124</v>
      </c>
      <c r="BL13" s="513">
        <f t="shared" si="26"/>
        <v>4.1690521782784424</v>
      </c>
      <c r="BM13" s="111">
        <f>+'State General Purpose'!DT11+'State Ed Special Purpose'!CV11+Local!B11</f>
        <v>96354400</v>
      </c>
      <c r="BN13" s="112">
        <f>+'State General Purpose'!DU11+'State Ed Special Purpose'!CW11+Local!C11</f>
        <v>115892466.66666667</v>
      </c>
      <c r="BO13" s="112">
        <f>+'State General Purpose'!DV11+'State Ed Special Purpose'!CX11+Local!D11</f>
        <v>134802477.77777779</v>
      </c>
      <c r="BP13" s="112">
        <f>+'State General Purpose'!DW11+'State Ed Special Purpose'!CY11+Local!E11</f>
        <v>154968600</v>
      </c>
      <c r="BQ13" s="112">
        <f>+'State General Purpose'!DX11+'State Ed Special Purpose'!CZ11+Local!F11</f>
        <v>172622500</v>
      </c>
      <c r="BR13" s="112">
        <f>+'State General Purpose'!DY11+'State Ed Special Purpose'!DA11+Local!G11</f>
        <v>185046100</v>
      </c>
      <c r="BS13" s="112">
        <f>+'State General Purpose'!DZ11+'State Ed Special Purpose'!DB11+Local!H11</f>
        <v>141736247</v>
      </c>
      <c r="BT13" s="112">
        <f>+'State General Purpose'!EA11+'State Ed Special Purpose'!DC11+Local!I11</f>
        <v>165097402</v>
      </c>
      <c r="BU13" s="112">
        <f>+'State General Purpose'!EB11+'State Ed Special Purpose'!DD11+Local!J11</f>
        <v>163727560</v>
      </c>
      <c r="BV13" s="112">
        <f>+'State General Purpose'!EC11+'State Ed Special Purpose'!DE11+Local!K11</f>
        <v>152545229</v>
      </c>
      <c r="BW13" s="112">
        <f>+'State General Purpose'!ED11+'State Ed Special Purpose'!DF11+Local!L11</f>
        <v>140422290.41400784</v>
      </c>
      <c r="BX13" s="112">
        <f>+'State General Purpose'!EE11+'State Ed Special Purpose'!DG11+Local!M11</f>
        <v>155633941.19886512</v>
      </c>
      <c r="BY13" s="112">
        <f>+'State General Purpose'!EF11+'State Ed Special Purpose'!DH11+Local!N11</f>
        <v>143866006.18815503</v>
      </c>
      <c r="BZ13" s="112">
        <f>+'State General Purpose'!EG11+'State Ed Special Purpose'!DI11+Local!O11</f>
        <v>141619477.96303266</v>
      </c>
      <c r="CA13" s="416">
        <f t="shared" si="103"/>
        <v>-2246528.2251223624</v>
      </c>
      <c r="CB13" s="374">
        <f t="shared" si="104"/>
        <v>-1.5615420797768185</v>
      </c>
      <c r="CC13" s="370">
        <f t="shared" si="105"/>
        <v>1197187.5490248203</v>
      </c>
      <c r="CD13" s="579">
        <f t="shared" si="106"/>
        <v>0.85256232859836234</v>
      </c>
      <c r="CE13" s="583">
        <f t="shared" si="27"/>
        <v>3447.0228527000149</v>
      </c>
      <c r="CF13" s="112">
        <f t="shared" si="28"/>
        <v>3728.2560557269499</v>
      </c>
      <c r="CG13" s="112">
        <f t="shared" si="29"/>
        <v>4012.8825981858945</v>
      </c>
      <c r="CH13" s="112">
        <f t="shared" si="30"/>
        <v>3484.5181096743827</v>
      </c>
      <c r="CI13" s="112">
        <f t="shared" si="31"/>
        <v>3875.8940038499427</v>
      </c>
      <c r="CJ13" s="112">
        <f t="shared" si="32"/>
        <v>4211.0995134547138</v>
      </c>
      <c r="CK13" s="112">
        <f t="shared" si="33"/>
        <v>3314.6278019215406</v>
      </c>
      <c r="CL13" s="112">
        <f t="shared" si="34"/>
        <v>3802.1047855995225</v>
      </c>
      <c r="CM13" s="112">
        <f t="shared" si="35"/>
        <v>3651.0091917694785</v>
      </c>
      <c r="CN13" s="112">
        <f t="shared" si="36"/>
        <v>3067.2571502872311</v>
      </c>
      <c r="CO13" s="112">
        <f t="shared" si="37"/>
        <v>2505.5664244231793</v>
      </c>
      <c r="CP13" s="112">
        <f t="shared" si="38"/>
        <v>2775.5247326084259</v>
      </c>
      <c r="CQ13" s="112">
        <f t="shared" si="39"/>
        <v>2808.8204823856672</v>
      </c>
      <c r="CR13" s="112">
        <f t="shared" si="40"/>
        <v>2903.3116564032725</v>
      </c>
      <c r="CS13" s="370">
        <f t="shared" si="107"/>
        <v>94.491174017605317</v>
      </c>
      <c r="CT13" s="572">
        <f t="shared" si="108"/>
        <v>3.364087331681282</v>
      </c>
      <c r="CU13" s="370">
        <f t="shared" si="109"/>
        <v>397.74523198009319</v>
      </c>
      <c r="CV13" s="572">
        <f t="shared" si="110"/>
        <v>15.874463678274282</v>
      </c>
      <c r="CW13" s="573">
        <f t="shared" si="111"/>
        <v>62.980684608532464</v>
      </c>
      <c r="CX13" s="577">
        <f t="shared" si="112"/>
        <v>65.241016646018537</v>
      </c>
      <c r="CY13" s="510">
        <f t="shared" si="113"/>
        <v>2647.8271156608334</v>
      </c>
      <c r="CZ13" s="523">
        <f t="shared" si="114"/>
        <v>2852.8879251516091</v>
      </c>
      <c r="DA13" s="510">
        <f t="shared" si="115"/>
        <v>50.423731251663412</v>
      </c>
      <c r="DB13" s="511">
        <f t="shared" si="4"/>
        <v>1.7674627456311229</v>
      </c>
      <c r="DC13" s="510">
        <f t="shared" si="116"/>
        <v>255.48454074243909</v>
      </c>
      <c r="DD13" s="513">
        <f t="shared" si="41"/>
        <v>9.6488376915301863</v>
      </c>
      <c r="DE13" s="589">
        <f>+'Tuition Revenues'!CV11</f>
        <v>50088500</v>
      </c>
      <c r="DF13" s="590">
        <f>+'Tuition Revenues'!CW11</f>
        <v>56505300</v>
      </c>
      <c r="DG13" s="590">
        <f>+'Tuition Revenues'!CX11</f>
        <v>80819050</v>
      </c>
      <c r="DH13" s="590">
        <f>+'Tuition Revenues'!CY11</f>
        <v>105132800</v>
      </c>
      <c r="DI13" s="590">
        <f>+'Tuition Revenues'!CZ11</f>
        <v>123265800</v>
      </c>
      <c r="DJ13" s="590">
        <f>+'Tuition Revenues'!DA11</f>
        <v>131435600</v>
      </c>
      <c r="DK13" s="590">
        <f>+'Tuition Revenues'!DB11</f>
        <v>142286873</v>
      </c>
      <c r="DL13" s="590">
        <f>+'Tuition Revenues'!DC11</f>
        <v>155618818</v>
      </c>
      <c r="DM13" s="590">
        <f>+'Tuition Revenues'!DD11</f>
        <v>162888400</v>
      </c>
      <c r="DN13" s="590">
        <f>+'Tuition Revenues'!DE11</f>
        <v>171434300</v>
      </c>
      <c r="DO13" s="590">
        <f>+'Tuition Revenues'!DF11</f>
        <v>219204500</v>
      </c>
      <c r="DP13" s="590">
        <f>+'Tuition Revenues'!DG11</f>
        <v>222200673</v>
      </c>
      <c r="DQ13" s="590">
        <f>+'Tuition Revenues'!DH11</f>
        <v>215567000</v>
      </c>
      <c r="DR13" s="590">
        <f>+'Tuition Revenues'!DI11</f>
        <v>202947500</v>
      </c>
      <c r="DS13" s="416">
        <f t="shared" si="117"/>
        <v>-12619500</v>
      </c>
      <c r="DT13" s="374">
        <f t="shared" si="118"/>
        <v>-5.854096406221732</v>
      </c>
      <c r="DU13" s="416">
        <f t="shared" si="119"/>
        <v>-16257000</v>
      </c>
      <c r="DV13" s="374">
        <f t="shared" si="120"/>
        <v>-7.4163623465759141</v>
      </c>
      <c r="DW13" s="583">
        <f t="shared" si="42"/>
        <v>1791.8870768482259</v>
      </c>
      <c r="DX13" s="112">
        <f t="shared" si="43"/>
        <v>1817.7732596855708</v>
      </c>
      <c r="DY13" s="112">
        <f t="shared" si="44"/>
        <v>2405.8709060344845</v>
      </c>
      <c r="DZ13" s="112">
        <f t="shared" si="45"/>
        <v>2363.9443443431437</v>
      </c>
      <c r="EA13" s="112">
        <f t="shared" si="46"/>
        <v>2767.6877295819854</v>
      </c>
      <c r="EB13" s="112">
        <f t="shared" si="47"/>
        <v>2991.083795933167</v>
      </c>
      <c r="EC13" s="112">
        <f t="shared" si="48"/>
        <v>3327.5046791261479</v>
      </c>
      <c r="ED13" s="112">
        <f t="shared" si="49"/>
        <v>3583.8180702997438</v>
      </c>
      <c r="EE13" s="112">
        <f t="shared" si="50"/>
        <v>3632.296515214809</v>
      </c>
      <c r="EF13" s="112">
        <f t="shared" si="51"/>
        <v>3447.0634442424043</v>
      </c>
      <c r="EG13" s="112">
        <f t="shared" si="52"/>
        <v>3911.2838400738847</v>
      </c>
      <c r="EH13" s="112">
        <f t="shared" si="53"/>
        <v>3962.6540249707077</v>
      </c>
      <c r="EI13" s="112">
        <f t="shared" si="54"/>
        <v>4208.7010056742856</v>
      </c>
      <c r="EJ13" s="112">
        <f t="shared" si="55"/>
        <v>4160.584764630391</v>
      </c>
      <c r="EK13" s="370">
        <f t="shared" si="121"/>
        <v>-48.116241043894661</v>
      </c>
      <c r="EL13" s="572">
        <f t="shared" si="122"/>
        <v>-1.1432563391655295</v>
      </c>
      <c r="EM13" s="370">
        <f t="shared" si="123"/>
        <v>197.93073965968324</v>
      </c>
      <c r="EN13" s="572">
        <f t="shared" si="124"/>
        <v>5.0605056485991131</v>
      </c>
      <c r="EO13" s="573">
        <f t="shared" si="125"/>
        <v>140.16845653502003</v>
      </c>
      <c r="EP13" s="577">
        <f t="shared" si="126"/>
        <v>143.37362943310481</v>
      </c>
      <c r="EQ13" s="510">
        <f t="shared" si="127"/>
        <v>4133.3581532079597</v>
      </c>
      <c r="ER13" s="523">
        <f t="shared" si="128"/>
        <v>4274.7311033076476</v>
      </c>
      <c r="ES13" s="510">
        <f t="shared" si="129"/>
        <v>-114.14633867725661</v>
      </c>
      <c r="ET13" s="511">
        <f t="shared" si="56"/>
        <v>-2.670257752328185</v>
      </c>
      <c r="EU13" s="510">
        <f t="shared" si="130"/>
        <v>27.226611422431233</v>
      </c>
      <c r="EV13" s="513">
        <f t="shared" si="57"/>
        <v>0.65870438547165966</v>
      </c>
      <c r="EW13" s="596">
        <f t="shared" si="58"/>
        <v>0.65796566443303162</v>
      </c>
      <c r="EX13" s="97">
        <f t="shared" si="59"/>
        <v>0.67223879350331872</v>
      </c>
      <c r="EY13" s="97">
        <f t="shared" si="60"/>
        <v>0.62518097875972245</v>
      </c>
      <c r="EZ13" s="98">
        <f t="shared" si="61"/>
        <v>0.59580071464436557</v>
      </c>
      <c r="FA13" s="98">
        <f t="shared" si="62"/>
        <v>0.58340427789811222</v>
      </c>
      <c r="FB13" s="98">
        <f t="shared" si="63"/>
        <v>0.58469763022632903</v>
      </c>
      <c r="FC13" s="98">
        <f t="shared" si="64"/>
        <v>0.49903066694007164</v>
      </c>
      <c r="FD13" s="98">
        <f t="shared" si="65"/>
        <v>0.51477721332584925</v>
      </c>
      <c r="FE13" s="98">
        <f t="shared" si="66"/>
        <v>0.5012846279771509</v>
      </c>
      <c r="FF13" s="98">
        <f t="shared" si="67"/>
        <v>0.47084835721210028</v>
      </c>
      <c r="FG13" s="98">
        <f t="shared" si="68"/>
        <v>0.39046671203875427</v>
      </c>
      <c r="FH13" s="98">
        <f t="shared" si="69"/>
        <v>0.41191022566542973</v>
      </c>
      <c r="FI13" s="98">
        <f t="shared" si="70"/>
        <v>0.40025819474365254</v>
      </c>
      <c r="FJ13" s="98">
        <f t="shared" si="70"/>
        <v>0.4110071104324643</v>
      </c>
      <c r="FK13" s="99">
        <f t="shared" si="71"/>
        <v>0.34203433556696844</v>
      </c>
      <c r="FL13" s="97">
        <f t="shared" si="72"/>
        <v>0.32776120649668117</v>
      </c>
      <c r="FM13" s="97">
        <f t="shared" si="73"/>
        <v>0.37481902124027761</v>
      </c>
      <c r="FN13" s="98">
        <f t="shared" si="74"/>
        <v>0.40419928535563437</v>
      </c>
      <c r="FO13" s="98">
        <f t="shared" si="75"/>
        <v>0.41659572210188778</v>
      </c>
      <c r="FP13" s="98">
        <f t="shared" si="76"/>
        <v>0.41530236977367097</v>
      </c>
      <c r="FQ13" s="98">
        <f t="shared" si="77"/>
        <v>0.50096933305992841</v>
      </c>
      <c r="FR13" s="98">
        <f t="shared" si="78"/>
        <v>0.48522278667415075</v>
      </c>
      <c r="FS13" s="98">
        <f t="shared" si="79"/>
        <v>0.4987153720228491</v>
      </c>
      <c r="FT13" s="98">
        <f t="shared" si="80"/>
        <v>0.52915164278789972</v>
      </c>
      <c r="FU13" s="98">
        <f t="shared" si="81"/>
        <v>0.60953328796124573</v>
      </c>
      <c r="FV13" s="98">
        <f t="shared" si="82"/>
        <v>0.58808977433457021</v>
      </c>
      <c r="FW13" s="98">
        <f t="shared" si="83"/>
        <v>0.59974180525634735</v>
      </c>
      <c r="FX13" s="98">
        <f t="shared" si="84"/>
        <v>0.5889928895675357</v>
      </c>
      <c r="FY13" s="114"/>
    </row>
    <row r="14" spans="1:181" s="115" customFormat="1">
      <c r="A14" s="106" t="s">
        <v>5</v>
      </c>
      <c r="B14" s="363">
        <f>+'[1]FTE Enrollment Data'!GI11</f>
        <v>11117</v>
      </c>
      <c r="C14" s="364">
        <f>+'[1]FTE Enrollment Data'!GS11</f>
        <v>19932.8</v>
      </c>
      <c r="D14" s="364">
        <f>+'[1]FTE Enrollment Data'!GT11</f>
        <v>22684.166666666668</v>
      </c>
      <c r="E14" s="364">
        <f>+'[1]FTE Enrollment Data'!GU11</f>
        <v>26033.4</v>
      </c>
      <c r="F14" s="364">
        <f>+'[1]FTE Enrollment Data'!GV11</f>
        <v>28821</v>
      </c>
      <c r="G14" s="364">
        <f>+'[1]FTE Enrollment Data'!GW11</f>
        <v>29829.200000000001</v>
      </c>
      <c r="H14" s="364">
        <f>+'[1]FTE Enrollment Data'!GX11</f>
        <v>24763.833333333336</v>
      </c>
      <c r="I14" s="364">
        <f>+'[1]FTE Enrollment Data'!GY11</f>
        <v>25651.5</v>
      </c>
      <c r="J14" s="364">
        <f>+'[1]FTE Enrollment Data'!GZ11</f>
        <v>26948.299999999996</v>
      </c>
      <c r="K14" s="364">
        <f>+'[1]FTE Enrollment Data'!HA11</f>
        <v>28922.400000000001</v>
      </c>
      <c r="L14" s="364">
        <f>+'[1]FTE Enrollment Data'!HB11</f>
        <v>32153.353333333333</v>
      </c>
      <c r="M14" s="364">
        <f>+'[1]FTE Enrollment Data'!HC11</f>
        <v>38209.466666666667</v>
      </c>
      <c r="N14" s="364">
        <f>+'[1]FTE Enrollment Data'!HD11</f>
        <v>37569.033333333333</v>
      </c>
      <c r="O14" s="364">
        <f>+'[1]FTE Enrollment Data'!HE11</f>
        <v>41072.162222222221</v>
      </c>
      <c r="P14" s="364">
        <f>+'[1]FTE Enrollment Data'!HF11</f>
        <v>40058.766666666663</v>
      </c>
      <c r="Q14" s="738">
        <f t="shared" si="85"/>
        <v>-1013.3955555555585</v>
      </c>
      <c r="R14" s="379">
        <f t="shared" si="86"/>
        <v>-2.4673538005439064</v>
      </c>
      <c r="S14" s="377">
        <f t="shared" si="87"/>
        <v>1849.2999999999956</v>
      </c>
      <c r="T14" s="379">
        <f t="shared" si="88"/>
        <v>4.8399000596710646</v>
      </c>
      <c r="U14" s="107">
        <f>+Total!CV12</f>
        <v>99543027</v>
      </c>
      <c r="V14" s="109">
        <f>+Total!CW12</f>
        <v>109913037</v>
      </c>
      <c r="W14" s="109">
        <f>+Total!CX12</f>
        <v>122563828</v>
      </c>
      <c r="X14" s="109">
        <f>+Total!CY12</f>
        <v>148234090</v>
      </c>
      <c r="Y14" s="109">
        <f>+Total!CZ12</f>
        <v>163266225</v>
      </c>
      <c r="Z14" s="109">
        <f>+Total!DA12</f>
        <v>137044427</v>
      </c>
      <c r="AA14" s="109">
        <f>+Total!DB12</f>
        <v>172147640</v>
      </c>
      <c r="AB14" s="109">
        <f>+Total!DC12</f>
        <v>190019744</v>
      </c>
      <c r="AC14" s="109">
        <f>+Total!DD12</f>
        <v>208738546</v>
      </c>
      <c r="AD14" s="109">
        <f>+Total!DE12</f>
        <v>177688578</v>
      </c>
      <c r="AE14" s="109">
        <f>+Total!DF12</f>
        <v>181751889</v>
      </c>
      <c r="AF14" s="109">
        <f>+Total!DG12</f>
        <v>206073753</v>
      </c>
      <c r="AG14" s="109">
        <f>+Total!DH12</f>
        <v>224026914</v>
      </c>
      <c r="AH14" s="109">
        <f>+Total!DI12</f>
        <v>233333632</v>
      </c>
      <c r="AI14" s="416">
        <f t="shared" si="89"/>
        <v>9306718</v>
      </c>
      <c r="AJ14" s="374">
        <f t="shared" si="90"/>
        <v>4.154285676586162</v>
      </c>
      <c r="AK14" s="416">
        <f t="shared" si="91"/>
        <v>51581743</v>
      </c>
      <c r="AL14" s="374">
        <f t="shared" si="92"/>
        <v>28.380306407709465</v>
      </c>
      <c r="AM14" s="107">
        <f t="shared" si="11"/>
        <v>4993.9309580189438</v>
      </c>
      <c r="AN14" s="109">
        <f t="shared" si="12"/>
        <v>4845.3636677565109</v>
      </c>
      <c r="AO14" s="109">
        <f t="shared" si="13"/>
        <v>4707.9454854148898</v>
      </c>
      <c r="AP14" s="109">
        <f t="shared" si="14"/>
        <v>5143.2667152423583</v>
      </c>
      <c r="AQ14" s="109">
        <f t="shared" si="15"/>
        <v>5473.3692153996753</v>
      </c>
      <c r="AR14" s="109">
        <f t="shared" si="16"/>
        <v>5534.0554572191968</v>
      </c>
      <c r="AS14" s="109">
        <f t="shared" si="17"/>
        <v>6711.0165097557647</v>
      </c>
      <c r="AT14" s="109">
        <f t="shared" si="18"/>
        <v>7051.2701728866023</v>
      </c>
      <c r="AU14" s="109">
        <f t="shared" si="19"/>
        <v>7217.1931098387404</v>
      </c>
      <c r="AV14" s="109">
        <f t="shared" si="20"/>
        <v>5526.284495365232</v>
      </c>
      <c r="AW14" s="109">
        <f t="shared" si="21"/>
        <v>4756.7240491885086</v>
      </c>
      <c r="AX14" s="109">
        <f t="shared" si="22"/>
        <v>5485.2024317900114</v>
      </c>
      <c r="AY14" s="109">
        <f t="shared" si="23"/>
        <v>5454.470908736077</v>
      </c>
      <c r="AZ14" s="109">
        <f t="shared" si="24"/>
        <v>5824.7832226487262</v>
      </c>
      <c r="BA14" s="367">
        <f t="shared" si="93"/>
        <v>370.31231391264919</v>
      </c>
      <c r="BB14" s="572">
        <f t="shared" si="94"/>
        <v>6.7891518739158299</v>
      </c>
      <c r="BC14" s="370">
        <f t="shared" si="95"/>
        <v>1068.0591734602176</v>
      </c>
      <c r="BD14" s="572">
        <f t="shared" si="96"/>
        <v>22.453671106744718</v>
      </c>
      <c r="BE14" s="573">
        <f t="shared" si="97"/>
        <v>70.275028839867062</v>
      </c>
      <c r="BF14" s="577">
        <f t="shared" si="98"/>
        <v>79.226652154280401</v>
      </c>
      <c r="BG14" s="510">
        <f t="shared" si="99"/>
        <v>5026.8006453099288</v>
      </c>
      <c r="BH14" s="523">
        <f t="shared" si="100"/>
        <v>5540.045827495238</v>
      </c>
      <c r="BI14" s="510">
        <f t="shared" si="101"/>
        <v>284.73739515348825</v>
      </c>
      <c r="BJ14" s="511">
        <f t="shared" si="25"/>
        <v>5.1396216569245157</v>
      </c>
      <c r="BK14" s="510">
        <f t="shared" si="102"/>
        <v>797.98257733879746</v>
      </c>
      <c r="BL14" s="513">
        <f t="shared" si="26"/>
        <v>15.874561846476363</v>
      </c>
      <c r="BM14" s="111">
        <f>+'State General Purpose'!DT12+'State Ed Special Purpose'!CV12+Local!B12</f>
        <v>63979821</v>
      </c>
      <c r="BN14" s="112">
        <f>+'State General Purpose'!DU12+'State Ed Special Purpose'!CW12+Local!C12</f>
        <v>71884791</v>
      </c>
      <c r="BO14" s="112">
        <f>+'State General Purpose'!DV12+'State Ed Special Purpose'!CX12+Local!D12</f>
        <v>80304086</v>
      </c>
      <c r="BP14" s="112">
        <f>+'State General Purpose'!DW12+'State Ed Special Purpose'!CY12+Local!E12</f>
        <v>87380218</v>
      </c>
      <c r="BQ14" s="112">
        <f>+'State General Purpose'!DX12+'State Ed Special Purpose'!CZ12+Local!F12</f>
        <v>94573222</v>
      </c>
      <c r="BR14" s="112">
        <f>+'State General Purpose'!DY12+'State Ed Special Purpose'!DA12+Local!G12</f>
        <v>86984252</v>
      </c>
      <c r="BS14" s="112">
        <f>+'State General Purpose'!DZ12+'State Ed Special Purpose'!DB12+Local!H12</f>
        <v>103018154</v>
      </c>
      <c r="BT14" s="112">
        <f>+'State General Purpose'!EA12+'State Ed Special Purpose'!DC12+Local!I12</f>
        <v>120600055</v>
      </c>
      <c r="BU14" s="112">
        <f>+'State General Purpose'!EB12+'State Ed Special Purpose'!DD12+Local!J12</f>
        <v>130682307</v>
      </c>
      <c r="BV14" s="112">
        <f>+'State General Purpose'!EC12+'State Ed Special Purpose'!DE12+Local!K12</f>
        <v>93629636</v>
      </c>
      <c r="BW14" s="112">
        <f>+'State General Purpose'!ED12+'State Ed Special Purpose'!DF12+Local!L12</f>
        <v>92227769</v>
      </c>
      <c r="BX14" s="112">
        <f>+'State General Purpose'!EE12+'State Ed Special Purpose'!DG12+Local!M12</f>
        <v>84686714</v>
      </c>
      <c r="BY14" s="112">
        <f>+'State General Purpose'!EF12+'State Ed Special Purpose'!DH12+Local!N12</f>
        <v>88095103</v>
      </c>
      <c r="BZ14" s="112">
        <f>+'State General Purpose'!EG12+'State Ed Special Purpose'!DI12+Local!O12</f>
        <v>89934220</v>
      </c>
      <c r="CA14" s="416">
        <f t="shared" si="103"/>
        <v>1839117</v>
      </c>
      <c r="CB14" s="374">
        <f t="shared" si="104"/>
        <v>2.0876495257630836</v>
      </c>
      <c r="CC14" s="370">
        <f t="shared" si="105"/>
        <v>-2293549</v>
      </c>
      <c r="CD14" s="579">
        <f t="shared" si="106"/>
        <v>-2.4868312709591835</v>
      </c>
      <c r="CE14" s="583">
        <f t="shared" si="27"/>
        <v>3209.7758970139671</v>
      </c>
      <c r="CF14" s="112">
        <f t="shared" si="28"/>
        <v>3168.9412291980457</v>
      </c>
      <c r="CG14" s="112">
        <f t="shared" si="29"/>
        <v>3084.6560956309968</v>
      </c>
      <c r="CH14" s="112">
        <f t="shared" si="30"/>
        <v>3031.8246417542764</v>
      </c>
      <c r="CI14" s="112">
        <f t="shared" si="31"/>
        <v>3170.4913976908533</v>
      </c>
      <c r="CJ14" s="112">
        <f t="shared" si="32"/>
        <v>3512.5519877778747</v>
      </c>
      <c r="CK14" s="112">
        <f t="shared" si="33"/>
        <v>4016.0674424497593</v>
      </c>
      <c r="CL14" s="112">
        <f t="shared" si="34"/>
        <v>4475.2379556409869</v>
      </c>
      <c r="CM14" s="112">
        <f t="shared" si="35"/>
        <v>4518.377001908555</v>
      </c>
      <c r="CN14" s="112">
        <f t="shared" si="36"/>
        <v>2911.9711101154198</v>
      </c>
      <c r="CO14" s="112">
        <f t="shared" si="37"/>
        <v>2413.7413328634088</v>
      </c>
      <c r="CP14" s="112">
        <f t="shared" si="38"/>
        <v>2254.1627102462935</v>
      </c>
      <c r="CQ14" s="112">
        <f t="shared" si="39"/>
        <v>2144.8859332839279</v>
      </c>
      <c r="CR14" s="112">
        <f t="shared" si="40"/>
        <v>2245.0571368897199</v>
      </c>
      <c r="CS14" s="370">
        <f t="shared" si="107"/>
        <v>100.17120360579202</v>
      </c>
      <c r="CT14" s="572">
        <f t="shared" si="108"/>
        <v>4.670234535615835</v>
      </c>
      <c r="CU14" s="370">
        <f t="shared" si="109"/>
        <v>-168.68419597368893</v>
      </c>
      <c r="CV14" s="572">
        <f t="shared" si="110"/>
        <v>-6.9884951497093413</v>
      </c>
      <c r="CW14" s="573">
        <f t="shared" si="111"/>
        <v>60.672540999046277</v>
      </c>
      <c r="CX14" s="577">
        <f t="shared" si="112"/>
        <v>50.449220536157327</v>
      </c>
      <c r="CY14" s="510">
        <f t="shared" si="113"/>
        <v>2550.7883922169026</v>
      </c>
      <c r="CZ14" s="523">
        <f t="shared" si="114"/>
        <v>2178.5369404227617</v>
      </c>
      <c r="DA14" s="510">
        <f t="shared" si="115"/>
        <v>66.520196466958168</v>
      </c>
      <c r="DB14" s="511">
        <f t="shared" si="4"/>
        <v>3.0534344051127</v>
      </c>
      <c r="DC14" s="510">
        <f t="shared" si="116"/>
        <v>-305.73125532718268</v>
      </c>
      <c r="DD14" s="513">
        <f t="shared" si="41"/>
        <v>-11.985755316279691</v>
      </c>
      <c r="DE14" s="589">
        <f>+'Tuition Revenues'!CV12</f>
        <v>35563206</v>
      </c>
      <c r="DF14" s="590">
        <f>+'Tuition Revenues'!CW12</f>
        <v>38028246</v>
      </c>
      <c r="DG14" s="590">
        <f>+'Tuition Revenues'!CX12</f>
        <v>42259742</v>
      </c>
      <c r="DH14" s="590">
        <f>+'Tuition Revenues'!CY12</f>
        <v>60853872</v>
      </c>
      <c r="DI14" s="590">
        <f>+'Tuition Revenues'!CZ12</f>
        <v>68693003</v>
      </c>
      <c r="DJ14" s="590">
        <f>+'Tuition Revenues'!DA12</f>
        <v>50060175</v>
      </c>
      <c r="DK14" s="590">
        <f>+'Tuition Revenues'!DB12</f>
        <v>69129486</v>
      </c>
      <c r="DL14" s="590">
        <f>+'Tuition Revenues'!DC12</f>
        <v>69419689</v>
      </c>
      <c r="DM14" s="590">
        <f>+'Tuition Revenues'!DD12</f>
        <v>78056239</v>
      </c>
      <c r="DN14" s="590">
        <f>+'Tuition Revenues'!DE12</f>
        <v>84058942</v>
      </c>
      <c r="DO14" s="590">
        <f>+'Tuition Revenues'!DF12</f>
        <v>89524120</v>
      </c>
      <c r="DP14" s="590">
        <f>+'Tuition Revenues'!DG12</f>
        <v>121387039</v>
      </c>
      <c r="DQ14" s="590">
        <f>+'Tuition Revenues'!DH12</f>
        <v>135931811</v>
      </c>
      <c r="DR14" s="590">
        <f>+'Tuition Revenues'!DI12</f>
        <v>143399412</v>
      </c>
      <c r="DS14" s="416">
        <f t="shared" si="117"/>
        <v>7467601</v>
      </c>
      <c r="DT14" s="374">
        <f t="shared" si="118"/>
        <v>5.493637541546474</v>
      </c>
      <c r="DU14" s="416">
        <f t="shared" si="119"/>
        <v>53875292</v>
      </c>
      <c r="DV14" s="374">
        <f t="shared" si="120"/>
        <v>60.179638738699694</v>
      </c>
      <c r="DW14" s="583">
        <f t="shared" si="42"/>
        <v>1784.1550610049767</v>
      </c>
      <c r="DX14" s="112">
        <f t="shared" si="43"/>
        <v>1676.4224385584657</v>
      </c>
      <c r="DY14" s="112">
        <f t="shared" si="44"/>
        <v>1623.2893897838928</v>
      </c>
      <c r="DZ14" s="112">
        <f t="shared" si="45"/>
        <v>2111.4420734880814</v>
      </c>
      <c r="EA14" s="112">
        <f t="shared" si="46"/>
        <v>2302.877817708822</v>
      </c>
      <c r="EB14" s="112">
        <f t="shared" si="47"/>
        <v>2021.5034694413221</v>
      </c>
      <c r="EC14" s="112">
        <f t="shared" si="48"/>
        <v>2694.9490673060054</v>
      </c>
      <c r="ED14" s="112">
        <f t="shared" si="49"/>
        <v>2576.0322172456154</v>
      </c>
      <c r="EE14" s="112">
        <f t="shared" si="50"/>
        <v>2698.8161079301854</v>
      </c>
      <c r="EF14" s="112">
        <f t="shared" si="51"/>
        <v>2614.3133852498122</v>
      </c>
      <c r="EG14" s="112">
        <f t="shared" si="52"/>
        <v>2342.9827163250993</v>
      </c>
      <c r="EH14" s="112">
        <f t="shared" si="53"/>
        <v>3231.0397215437183</v>
      </c>
      <c r="EI14" s="112">
        <f t="shared" si="54"/>
        <v>3309.5849754521487</v>
      </c>
      <c r="EJ14" s="112">
        <f t="shared" si="55"/>
        <v>3579.7260857590059</v>
      </c>
      <c r="EK14" s="370">
        <f t="shared" si="121"/>
        <v>270.14111030685717</v>
      </c>
      <c r="EL14" s="572">
        <f t="shared" si="122"/>
        <v>8.1623862904426865</v>
      </c>
      <c r="EM14" s="370">
        <f t="shared" si="123"/>
        <v>348.68636421528754</v>
      </c>
      <c r="EN14" s="572">
        <f t="shared" si="124"/>
        <v>14.882156909897827</v>
      </c>
      <c r="EO14" s="573">
        <f t="shared" si="125"/>
        <v>83.965338355324818</v>
      </c>
      <c r="EP14" s="577">
        <f t="shared" si="126"/>
        <v>123.35725632962185</v>
      </c>
      <c r="EQ14" s="510">
        <f t="shared" si="127"/>
        <v>2476.0122530930257</v>
      </c>
      <c r="ER14" s="523">
        <f t="shared" si="128"/>
        <v>3361.5088870724762</v>
      </c>
      <c r="ES14" s="510">
        <f t="shared" si="129"/>
        <v>218.21719868652963</v>
      </c>
      <c r="ET14" s="511">
        <f t="shared" si="56"/>
        <v>6.4916442590926495</v>
      </c>
      <c r="EU14" s="510">
        <f t="shared" si="130"/>
        <v>1103.7138326659801</v>
      </c>
      <c r="EV14" s="513">
        <f t="shared" si="57"/>
        <v>44.576266990893309</v>
      </c>
      <c r="EW14" s="596">
        <f t="shared" si="58"/>
        <v>0.64273533695132656</v>
      </c>
      <c r="EX14" s="97">
        <f t="shared" si="59"/>
        <v>0.65401514653807624</v>
      </c>
      <c r="EY14" s="97">
        <f t="shared" si="60"/>
        <v>0.65520216943615694</v>
      </c>
      <c r="EZ14" s="98">
        <f t="shared" si="61"/>
        <v>0.58947451291399977</v>
      </c>
      <c r="FA14" s="98">
        <f t="shared" si="62"/>
        <v>0.5792577246151186</v>
      </c>
      <c r="FB14" s="98">
        <f t="shared" si="63"/>
        <v>0.63471571886684597</v>
      </c>
      <c r="FC14" s="98">
        <f t="shared" si="64"/>
        <v>0.59842908099117709</v>
      </c>
      <c r="FD14" s="98">
        <f t="shared" si="65"/>
        <v>0.63467117922230232</v>
      </c>
      <c r="FE14" s="98">
        <f t="shared" si="66"/>
        <v>0.62605737897589842</v>
      </c>
      <c r="FF14" s="98">
        <f t="shared" si="67"/>
        <v>0.52693108951550049</v>
      </c>
      <c r="FG14" s="98">
        <f t="shared" si="68"/>
        <v>0.50743774663051777</v>
      </c>
      <c r="FH14" s="98">
        <f t="shared" si="69"/>
        <v>0.4109534220983494</v>
      </c>
      <c r="FI14" s="98">
        <f t="shared" si="70"/>
        <v>0.39323446199861506</v>
      </c>
      <c r="FJ14" s="98">
        <f t="shared" si="70"/>
        <v>0.38543187807576751</v>
      </c>
      <c r="FK14" s="99">
        <f t="shared" si="71"/>
        <v>0.35726466304867344</v>
      </c>
      <c r="FL14" s="97">
        <f t="shared" si="72"/>
        <v>0.3459848534619237</v>
      </c>
      <c r="FM14" s="97">
        <f t="shared" si="73"/>
        <v>0.34479783056384306</v>
      </c>
      <c r="FN14" s="98">
        <f t="shared" si="74"/>
        <v>0.41052548708600028</v>
      </c>
      <c r="FO14" s="98">
        <f t="shared" si="75"/>
        <v>0.42074227538488135</v>
      </c>
      <c r="FP14" s="98">
        <f t="shared" si="76"/>
        <v>0.36528428113315398</v>
      </c>
      <c r="FQ14" s="98">
        <f t="shared" si="77"/>
        <v>0.40157091900882291</v>
      </c>
      <c r="FR14" s="98">
        <f t="shared" si="78"/>
        <v>0.36532882077769774</v>
      </c>
      <c r="FS14" s="98">
        <f t="shared" si="79"/>
        <v>0.37394262102410158</v>
      </c>
      <c r="FT14" s="98">
        <f t="shared" si="80"/>
        <v>0.47306891048449945</v>
      </c>
      <c r="FU14" s="98">
        <f t="shared" si="81"/>
        <v>0.49256225336948217</v>
      </c>
      <c r="FV14" s="98">
        <f t="shared" si="82"/>
        <v>0.5890465779016506</v>
      </c>
      <c r="FW14" s="98">
        <f t="shared" si="83"/>
        <v>0.606765538001385</v>
      </c>
      <c r="FX14" s="98">
        <f t="shared" si="84"/>
        <v>0.61456812192423249</v>
      </c>
      <c r="FY14" s="114"/>
    </row>
    <row r="15" spans="1:181" s="115" customFormat="1">
      <c r="A15" s="106" t="s">
        <v>6</v>
      </c>
      <c r="B15" s="363">
        <f>+'[1]FTE Enrollment Data'!GI12</f>
        <v>54684</v>
      </c>
      <c r="C15" s="364">
        <f>+'[1]FTE Enrollment Data'!GS12</f>
        <v>64763.006666666668</v>
      </c>
      <c r="D15" s="364">
        <f>+'[1]FTE Enrollment Data'!GT12</f>
        <v>59904.533333333333</v>
      </c>
      <c r="E15" s="364">
        <f>+'[1]FTE Enrollment Data'!GU12</f>
        <v>65337.103333333333</v>
      </c>
      <c r="F15" s="364">
        <f>+'[1]FTE Enrollment Data'!GV12</f>
        <v>68387.103333333333</v>
      </c>
      <c r="G15" s="364">
        <f>+'[1]FTE Enrollment Data'!GW12</f>
        <v>71121.276666666658</v>
      </c>
      <c r="H15" s="364">
        <f>+'[1]FTE Enrollment Data'!GX12</f>
        <v>73344.825555555552</v>
      </c>
      <c r="I15" s="364">
        <f>+'[1]FTE Enrollment Data'!GY12</f>
        <v>73304.3988888889</v>
      </c>
      <c r="J15" s="364">
        <f>+'[1]FTE Enrollment Data'!GZ12</f>
        <v>73103</v>
      </c>
      <c r="K15" s="364">
        <f>+'[1]FTE Enrollment Data'!HA12</f>
        <v>82283.233333333337</v>
      </c>
      <c r="L15" s="364">
        <f>+'[1]FTE Enrollment Data'!HB12</f>
        <v>89325.818333333329</v>
      </c>
      <c r="M15" s="364">
        <f>+'[1]FTE Enrollment Data'!HC12</f>
        <v>98596.618333333332</v>
      </c>
      <c r="N15" s="364">
        <f>+'[1]FTE Enrollment Data'!HD12</f>
        <v>99199.325000000012</v>
      </c>
      <c r="O15" s="364">
        <f>+'[1]FTE Enrollment Data'!HE12</f>
        <v>104485.51666666666</v>
      </c>
      <c r="P15" s="364">
        <f>+'[1]FTE Enrollment Data'!HF12</f>
        <v>93141.116666666669</v>
      </c>
      <c r="Q15" s="738">
        <f t="shared" si="85"/>
        <v>-11344.399999999994</v>
      </c>
      <c r="R15" s="379">
        <f t="shared" si="86"/>
        <v>-10.857389963616962</v>
      </c>
      <c r="S15" s="377">
        <f t="shared" si="87"/>
        <v>-5455.5016666666634</v>
      </c>
      <c r="T15" s="379">
        <f t="shared" si="88"/>
        <v>-5.5331529203393366</v>
      </c>
      <c r="U15" s="107">
        <f>+Total!CV13</f>
        <v>566427611</v>
      </c>
      <c r="V15" s="109">
        <f>+Total!CW13</f>
        <v>616449196</v>
      </c>
      <c r="W15" s="109">
        <f>+Total!CX13</f>
        <v>656296574</v>
      </c>
      <c r="X15" s="109">
        <f>+Total!CY13</f>
        <v>679780269</v>
      </c>
      <c r="Y15" s="109">
        <f>+Total!CZ13</f>
        <v>697834263</v>
      </c>
      <c r="Z15" s="109">
        <f>+Total!DA13</f>
        <v>736160703</v>
      </c>
      <c r="AA15" s="109">
        <f>+Total!DB13</f>
        <v>797916915</v>
      </c>
      <c r="AB15" s="109">
        <f>+Total!DC13</f>
        <v>877144883</v>
      </c>
      <c r="AC15" s="109">
        <f>+Total!DD13</f>
        <v>919102737.48541617</v>
      </c>
      <c r="AD15" s="109">
        <f>+Total!DE13</f>
        <v>968827977</v>
      </c>
      <c r="AE15" s="109">
        <f>+Total!DF13</f>
        <v>978361151</v>
      </c>
      <c r="AF15" s="109">
        <f>+Total!DG13</f>
        <v>993643914</v>
      </c>
      <c r="AG15" s="109">
        <f>+Total!DH13</f>
        <v>1034918628</v>
      </c>
      <c r="AH15" s="109">
        <f>+Total!DI13</f>
        <v>1055284853</v>
      </c>
      <c r="AI15" s="416">
        <f t="shared" si="89"/>
        <v>20366225</v>
      </c>
      <c r="AJ15" s="374">
        <f t="shared" si="90"/>
        <v>1.9679059250637045</v>
      </c>
      <c r="AK15" s="416">
        <f t="shared" si="91"/>
        <v>76923702</v>
      </c>
      <c r="AL15" s="374">
        <f t="shared" si="92"/>
        <v>7.8625057752318703</v>
      </c>
      <c r="AM15" s="107">
        <f t="shared" si="11"/>
        <v>8746.1598859266469</v>
      </c>
      <c r="AN15" s="109">
        <f t="shared" si="12"/>
        <v>10290.526637939478</v>
      </c>
      <c r="AO15" s="109">
        <f t="shared" si="13"/>
        <v>10044.776099909745</v>
      </c>
      <c r="AP15" s="109">
        <f t="shared" si="14"/>
        <v>9940.1822253913269</v>
      </c>
      <c r="AQ15" s="109">
        <f t="shared" si="15"/>
        <v>9811.8916828592755</v>
      </c>
      <c r="AR15" s="109">
        <f t="shared" si="16"/>
        <v>10036.982124149848</v>
      </c>
      <c r="AS15" s="109">
        <f t="shared" si="17"/>
        <v>10884.97998884681</v>
      </c>
      <c r="AT15" s="109">
        <f t="shared" si="18"/>
        <v>11998.753580564409</v>
      </c>
      <c r="AU15" s="109">
        <f t="shared" si="19"/>
        <v>11169.988103920112</v>
      </c>
      <c r="AV15" s="109">
        <f t="shared" si="20"/>
        <v>10846.001694433586</v>
      </c>
      <c r="AW15" s="109">
        <f t="shared" si="21"/>
        <v>9922.8672092218985</v>
      </c>
      <c r="AX15" s="109">
        <f t="shared" si="22"/>
        <v>10016.639871289446</v>
      </c>
      <c r="AY15" s="109">
        <f t="shared" si="23"/>
        <v>9904.9003251008799</v>
      </c>
      <c r="AZ15" s="109">
        <f t="shared" si="24"/>
        <v>11329.957066938035</v>
      </c>
      <c r="BA15" s="367">
        <f t="shared" si="93"/>
        <v>1425.0567418371556</v>
      </c>
      <c r="BB15" s="572">
        <f t="shared" si="94"/>
        <v>14.387391039421102</v>
      </c>
      <c r="BC15" s="370">
        <f t="shared" si="95"/>
        <v>1407.089857716137</v>
      </c>
      <c r="BD15" s="572">
        <f t="shared" si="96"/>
        <v>14.180274995602545</v>
      </c>
      <c r="BE15" s="573">
        <f t="shared" si="97"/>
        <v>146.5987457105492</v>
      </c>
      <c r="BF15" s="577">
        <f t="shared" si="98"/>
        <v>154.10608998716449</v>
      </c>
      <c r="BG15" s="510">
        <f t="shared" si="99"/>
        <v>10486.266341044293</v>
      </c>
      <c r="BH15" s="523">
        <f t="shared" si="100"/>
        <v>10060.297806326884</v>
      </c>
      <c r="BI15" s="510">
        <f t="shared" si="101"/>
        <v>1269.6592606111517</v>
      </c>
      <c r="BJ15" s="511">
        <f t="shared" si="25"/>
        <v>12.620493797039167</v>
      </c>
      <c r="BK15" s="510">
        <f t="shared" si="102"/>
        <v>843.69072589374264</v>
      </c>
      <c r="BL15" s="513">
        <f t="shared" si="26"/>
        <v>8.0456732497004477</v>
      </c>
      <c r="BM15" s="111">
        <f>+'State General Purpose'!DT13+'State Ed Special Purpose'!CV13+Local!B13</f>
        <v>369450540</v>
      </c>
      <c r="BN15" s="112">
        <f>+'State General Purpose'!DU13+'State Ed Special Purpose'!CW13+Local!C13</f>
        <v>399384795</v>
      </c>
      <c r="BO15" s="112">
        <f>+'State General Purpose'!DV13+'State Ed Special Purpose'!CX13+Local!D13</f>
        <v>419160351</v>
      </c>
      <c r="BP15" s="112">
        <f>+'State General Purpose'!DW13+'State Ed Special Purpose'!CY13+Local!E13</f>
        <v>418319778</v>
      </c>
      <c r="BQ15" s="112">
        <f>+'State General Purpose'!DX13+'State Ed Special Purpose'!CZ13+Local!F13</f>
        <v>413661683</v>
      </c>
      <c r="BR15" s="112">
        <f>+'State General Purpose'!DY13+'State Ed Special Purpose'!DA13+Local!G13</f>
        <v>440424474</v>
      </c>
      <c r="BS15" s="112">
        <f>+'State General Purpose'!DZ13+'State Ed Special Purpose'!DB13+Local!H13</f>
        <v>487238574</v>
      </c>
      <c r="BT15" s="112">
        <f>+'State General Purpose'!EA13+'State Ed Special Purpose'!DC13+Local!I13</f>
        <v>552599606</v>
      </c>
      <c r="BU15" s="112">
        <f>+'State General Purpose'!EB13+'State Ed Special Purpose'!DD13+Local!J13</f>
        <v>574062685.48541617</v>
      </c>
      <c r="BV15" s="112">
        <f>+'State General Purpose'!EC13+'State Ed Special Purpose'!DE13+Local!K13</f>
        <v>569263933</v>
      </c>
      <c r="BW15" s="112">
        <f>+'State General Purpose'!ED13+'State Ed Special Purpose'!DF13+Local!L13</f>
        <v>558032135</v>
      </c>
      <c r="BX15" s="112">
        <f>+'State General Purpose'!EE13+'State Ed Special Purpose'!DG13+Local!M13</f>
        <v>547010925</v>
      </c>
      <c r="BY15" s="112">
        <f>+'State General Purpose'!EF13+'State Ed Special Purpose'!DH13+Local!N13</f>
        <v>560911526</v>
      </c>
      <c r="BZ15" s="112">
        <f>+'State General Purpose'!EG13+'State Ed Special Purpose'!DI13+Local!O13</f>
        <v>584179542</v>
      </c>
      <c r="CA15" s="416">
        <f t="shared" si="103"/>
        <v>23268016</v>
      </c>
      <c r="CB15" s="374">
        <f t="shared" si="104"/>
        <v>4.1482506458603243</v>
      </c>
      <c r="CC15" s="370">
        <f t="shared" si="105"/>
        <v>26147407</v>
      </c>
      <c r="CD15" s="579">
        <f t="shared" si="106"/>
        <v>4.6856453885043736</v>
      </c>
      <c r="CE15" s="583">
        <f t="shared" si="27"/>
        <v>5704.653922285469</v>
      </c>
      <c r="CF15" s="112">
        <f t="shared" si="28"/>
        <v>6667.0212215436113</v>
      </c>
      <c r="CG15" s="112">
        <f t="shared" si="29"/>
        <v>6415.3494663139591</v>
      </c>
      <c r="CH15" s="112">
        <f t="shared" si="30"/>
        <v>6116.9395633124004</v>
      </c>
      <c r="CI15" s="112">
        <f t="shared" si="31"/>
        <v>5816.2859609334919</v>
      </c>
      <c r="CJ15" s="112">
        <f t="shared" si="32"/>
        <v>6004.8472494681628</v>
      </c>
      <c r="CK15" s="112">
        <f t="shared" si="33"/>
        <v>6646.784932218482</v>
      </c>
      <c r="CL15" s="112">
        <f t="shared" si="34"/>
        <v>7559.1919073088657</v>
      </c>
      <c r="CM15" s="112">
        <f t="shared" si="35"/>
        <v>6976.6665969464348</v>
      </c>
      <c r="CN15" s="112">
        <f t="shared" si="36"/>
        <v>6372.8935667367987</v>
      </c>
      <c r="CO15" s="112">
        <f t="shared" si="37"/>
        <v>5659.7492331168696</v>
      </c>
      <c r="CP15" s="112">
        <f t="shared" si="38"/>
        <v>5514.2605557043853</v>
      </c>
      <c r="CQ15" s="112">
        <f t="shared" si="39"/>
        <v>5368.3184415830519</v>
      </c>
      <c r="CR15" s="112">
        <f t="shared" si="40"/>
        <v>6271.9834473389574</v>
      </c>
      <c r="CS15" s="370">
        <f t="shared" si="107"/>
        <v>903.66500575590544</v>
      </c>
      <c r="CT15" s="572">
        <f t="shared" si="108"/>
        <v>16.833297346075945</v>
      </c>
      <c r="CU15" s="370">
        <f t="shared" si="109"/>
        <v>612.23421422208776</v>
      </c>
      <c r="CV15" s="572">
        <f t="shared" si="110"/>
        <v>10.817338171799626</v>
      </c>
      <c r="CW15" s="573">
        <f t="shared" si="111"/>
        <v>142.26518919624274</v>
      </c>
      <c r="CX15" s="577">
        <f t="shared" si="112"/>
        <v>140.93925314181175</v>
      </c>
      <c r="CY15" s="510">
        <f t="shared" si="113"/>
        <v>5981.0976636699925</v>
      </c>
      <c r="CZ15" s="523">
        <f t="shared" si="114"/>
        <v>5452.54171863381</v>
      </c>
      <c r="DA15" s="510">
        <f t="shared" si="115"/>
        <v>819.4417287051474</v>
      </c>
      <c r="DB15" s="511">
        <f t="shared" si="4"/>
        <v>15.028619146640237</v>
      </c>
      <c r="DC15" s="510">
        <f t="shared" si="116"/>
        <v>290.8857836689649</v>
      </c>
      <c r="DD15" s="513">
        <f t="shared" si="41"/>
        <v>4.8634180551146162</v>
      </c>
      <c r="DE15" s="589">
        <f>+'Tuition Revenues'!CV13</f>
        <v>196977071</v>
      </c>
      <c r="DF15" s="590">
        <f>+'Tuition Revenues'!CW13</f>
        <v>217064401</v>
      </c>
      <c r="DG15" s="590">
        <f>+'Tuition Revenues'!CX13</f>
        <v>237136223</v>
      </c>
      <c r="DH15" s="590">
        <f>+'Tuition Revenues'!CY13</f>
        <v>261460491</v>
      </c>
      <c r="DI15" s="590">
        <f>+'Tuition Revenues'!CZ13</f>
        <v>284172580</v>
      </c>
      <c r="DJ15" s="590">
        <f>+'Tuition Revenues'!DA13</f>
        <v>295736229</v>
      </c>
      <c r="DK15" s="590">
        <f>+'Tuition Revenues'!DB13</f>
        <v>310678341</v>
      </c>
      <c r="DL15" s="590">
        <f>+'Tuition Revenues'!DC13</f>
        <v>324545277</v>
      </c>
      <c r="DM15" s="590">
        <f>+'Tuition Revenues'!DD13</f>
        <v>345040052</v>
      </c>
      <c r="DN15" s="590">
        <f>+'Tuition Revenues'!DE13</f>
        <v>399564044</v>
      </c>
      <c r="DO15" s="590">
        <f>+'Tuition Revenues'!DF13</f>
        <v>420329016</v>
      </c>
      <c r="DP15" s="590">
        <f>+'Tuition Revenues'!DG13</f>
        <v>446632989</v>
      </c>
      <c r="DQ15" s="590">
        <f>+'Tuition Revenues'!DH13</f>
        <v>474007102</v>
      </c>
      <c r="DR15" s="590">
        <f>+'Tuition Revenues'!DI13</f>
        <v>471105311</v>
      </c>
      <c r="DS15" s="416">
        <f t="shared" si="117"/>
        <v>-2901791</v>
      </c>
      <c r="DT15" s="374">
        <f t="shared" si="118"/>
        <v>-0.61218302167970473</v>
      </c>
      <c r="DU15" s="416">
        <f t="shared" si="119"/>
        <v>50776295</v>
      </c>
      <c r="DV15" s="374">
        <f t="shared" si="120"/>
        <v>12.080130818282599</v>
      </c>
      <c r="DW15" s="583">
        <f t="shared" si="42"/>
        <v>3041.5059636411775</v>
      </c>
      <c r="DX15" s="112">
        <f t="shared" si="43"/>
        <v>3623.5054163958653</v>
      </c>
      <c r="DY15" s="112">
        <f t="shared" si="44"/>
        <v>3629.4266335957859</v>
      </c>
      <c r="DZ15" s="112">
        <f t="shared" si="45"/>
        <v>3823.242662078927</v>
      </c>
      <c r="EA15" s="112">
        <f t="shared" si="46"/>
        <v>3995.6057219257832</v>
      </c>
      <c r="EB15" s="112">
        <f t="shared" si="47"/>
        <v>4032.1348746816848</v>
      </c>
      <c r="EC15" s="112">
        <f t="shared" si="48"/>
        <v>4238.1950566283276</v>
      </c>
      <c r="ED15" s="112">
        <f t="shared" si="49"/>
        <v>4439.5616732555436</v>
      </c>
      <c r="EE15" s="112">
        <f t="shared" si="50"/>
        <v>4193.3215069736762</v>
      </c>
      <c r="EF15" s="112">
        <f t="shared" si="51"/>
        <v>4473.1081276967871</v>
      </c>
      <c r="EG15" s="112">
        <f t="shared" si="52"/>
        <v>4263.1179761050289</v>
      </c>
      <c r="EH15" s="112">
        <f t="shared" si="53"/>
        <v>4502.3793155850599</v>
      </c>
      <c r="EI15" s="112">
        <f t="shared" si="54"/>
        <v>4536.581883517827</v>
      </c>
      <c r="EJ15" s="112">
        <f t="shared" si="55"/>
        <v>5057.9736195990781</v>
      </c>
      <c r="EK15" s="370">
        <f t="shared" si="121"/>
        <v>521.39173608125111</v>
      </c>
      <c r="EL15" s="572">
        <f t="shared" si="122"/>
        <v>11.493052467002874</v>
      </c>
      <c r="EM15" s="370">
        <f t="shared" si="123"/>
        <v>555.59430401401823</v>
      </c>
      <c r="EN15" s="572">
        <f t="shared" si="124"/>
        <v>13.032581015307334</v>
      </c>
      <c r="EO15" s="573">
        <f t="shared" si="125"/>
        <v>152.77711645853157</v>
      </c>
      <c r="EP15" s="577">
        <f t="shared" si="126"/>
        <v>174.2976231571237</v>
      </c>
      <c r="EQ15" s="510">
        <f t="shared" si="127"/>
        <v>4505.1686773742995</v>
      </c>
      <c r="ER15" s="523">
        <f t="shared" si="128"/>
        <v>4607.7560876930729</v>
      </c>
      <c r="ES15" s="510">
        <f t="shared" si="129"/>
        <v>450.21753190600521</v>
      </c>
      <c r="ET15" s="511">
        <f t="shared" si="56"/>
        <v>9.7708629393057098</v>
      </c>
      <c r="EU15" s="510">
        <f t="shared" si="130"/>
        <v>552.80494222477864</v>
      </c>
      <c r="EV15" s="513">
        <f t="shared" si="57"/>
        <v>12.270460482446669</v>
      </c>
      <c r="EW15" s="596">
        <f t="shared" si="58"/>
        <v>0.65224669988765782</v>
      </c>
      <c r="EX15" s="104">
        <f t="shared" si="59"/>
        <v>0.64787949695046732</v>
      </c>
      <c r="EY15" s="104">
        <f t="shared" si="60"/>
        <v>0.63867520813844747</v>
      </c>
      <c r="EZ15" s="105">
        <f t="shared" si="61"/>
        <v>0.61537499259190764</v>
      </c>
      <c r="FA15" s="105">
        <f t="shared" si="62"/>
        <v>0.59277926713094053</v>
      </c>
      <c r="FB15" s="105">
        <f t="shared" si="63"/>
        <v>0.59827218731614362</v>
      </c>
      <c r="FC15" s="105">
        <f t="shared" si="64"/>
        <v>0.61063823167603859</v>
      </c>
      <c r="FD15" s="105">
        <f t="shared" si="65"/>
        <v>0.62999809576498433</v>
      </c>
      <c r="FE15" s="105">
        <f t="shared" si="66"/>
        <v>0.62459033367259997</v>
      </c>
      <c r="FF15" s="105">
        <f t="shared" si="67"/>
        <v>0.58757998996141703</v>
      </c>
      <c r="FG15" s="105">
        <f t="shared" si="68"/>
        <v>0.57037438008410868</v>
      </c>
      <c r="FH15" s="105">
        <f t="shared" si="69"/>
        <v>0.55051001399279942</v>
      </c>
      <c r="FI15" s="105">
        <f t="shared" si="70"/>
        <v>0.54198611448706091</v>
      </c>
      <c r="FJ15" s="105">
        <f t="shared" si="70"/>
        <v>0.55357521747732319</v>
      </c>
      <c r="FK15" s="103">
        <f t="shared" si="71"/>
        <v>0.34775330011234218</v>
      </c>
      <c r="FL15" s="104">
        <f t="shared" si="72"/>
        <v>0.35212050304953274</v>
      </c>
      <c r="FM15" s="104">
        <f t="shared" si="73"/>
        <v>0.36132479186155253</v>
      </c>
      <c r="FN15" s="105">
        <f t="shared" si="74"/>
        <v>0.38462500740809236</v>
      </c>
      <c r="FO15" s="105">
        <f t="shared" si="75"/>
        <v>0.40722073286905947</v>
      </c>
      <c r="FP15" s="105">
        <f t="shared" si="76"/>
        <v>0.40172781268385632</v>
      </c>
      <c r="FQ15" s="105">
        <f t="shared" si="77"/>
        <v>0.38936176832396141</v>
      </c>
      <c r="FR15" s="105">
        <f t="shared" si="78"/>
        <v>0.37000190423501567</v>
      </c>
      <c r="FS15" s="105">
        <f t="shared" si="79"/>
        <v>0.37540966632739997</v>
      </c>
      <c r="FT15" s="105">
        <f t="shared" si="80"/>
        <v>0.41242001003858292</v>
      </c>
      <c r="FU15" s="105">
        <f t="shared" si="81"/>
        <v>0.42962561991589138</v>
      </c>
      <c r="FV15" s="105">
        <f t="shared" si="82"/>
        <v>0.44948998600720058</v>
      </c>
      <c r="FW15" s="105">
        <f t="shared" si="83"/>
        <v>0.45801388551293909</v>
      </c>
      <c r="FX15" s="105">
        <f t="shared" si="84"/>
        <v>0.44642478252267687</v>
      </c>
      <c r="FY15" s="114"/>
    </row>
    <row r="16" spans="1:181" s="115" customFormat="1">
      <c r="A16" s="106" t="s">
        <v>7</v>
      </c>
      <c r="B16" s="363">
        <f>+'[1]FTE Enrollment Data'!GI13</f>
        <v>38345</v>
      </c>
      <c r="C16" s="364">
        <f>+'[1]FTE Enrollment Data'!GS13</f>
        <v>45991.666666666664</v>
      </c>
      <c r="D16" s="364">
        <f>+'[1]FTE Enrollment Data'!GT13</f>
        <v>49371.7</v>
      </c>
      <c r="E16" s="364">
        <f>+'[1]FTE Enrollment Data'!GU13</f>
        <v>52847.6</v>
      </c>
      <c r="F16" s="364">
        <f>+'[1]FTE Enrollment Data'!GV13</f>
        <v>56328.366666666669</v>
      </c>
      <c r="G16" s="364">
        <f>+'[1]FTE Enrollment Data'!GW13</f>
        <v>57744.6</v>
      </c>
      <c r="H16" s="364">
        <f>+'[1]FTE Enrollment Data'!GX13</f>
        <v>57086.466666666667</v>
      </c>
      <c r="I16" s="364">
        <f>+'[1]FTE Enrollment Data'!GY13</f>
        <v>55489.833333333336</v>
      </c>
      <c r="J16" s="364">
        <f>+'[1]FTE Enrollment Data'!GZ13</f>
        <v>56582.966666666667</v>
      </c>
      <c r="K16" s="364">
        <f>+'[1]FTE Enrollment Data'!HA13</f>
        <v>58591.666666666672</v>
      </c>
      <c r="L16" s="364">
        <f>+'[1]FTE Enrollment Data'!HB13</f>
        <v>65068.500000000007</v>
      </c>
      <c r="M16" s="364">
        <f>+'[1]FTE Enrollment Data'!HC13</f>
        <v>73910.8</v>
      </c>
      <c r="N16" s="364">
        <f>+'[1]FTE Enrollment Data'!HD13</f>
        <v>72117.55</v>
      </c>
      <c r="O16" s="364">
        <f>+'[1]FTE Enrollment Data'!HE13</f>
        <v>65850.266666666663</v>
      </c>
      <c r="P16" s="364">
        <f>+'[1]FTE Enrollment Data'!HF13</f>
        <v>62634.6</v>
      </c>
      <c r="Q16" s="738">
        <f t="shared" si="85"/>
        <v>-3215.6666666666642</v>
      </c>
      <c r="R16" s="379">
        <f t="shared" si="86"/>
        <v>-4.8833009028563756</v>
      </c>
      <c r="S16" s="377">
        <f t="shared" si="87"/>
        <v>-11276.200000000004</v>
      </c>
      <c r="T16" s="379">
        <f t="shared" si="88"/>
        <v>-15.256498373715349</v>
      </c>
      <c r="U16" s="107">
        <f>+Total!CV14</f>
        <v>268318058</v>
      </c>
      <c r="V16" s="109">
        <f>+Total!CW14</f>
        <v>269810625</v>
      </c>
      <c r="W16" s="109">
        <f>+Total!CX14</f>
        <v>283406209</v>
      </c>
      <c r="X16" s="109">
        <f>+Total!CY14</f>
        <v>294454684</v>
      </c>
      <c r="Y16" s="109">
        <f>+Total!CZ14</f>
        <v>311691591</v>
      </c>
      <c r="Z16" s="109">
        <f>+Total!DA14</f>
        <v>330445621</v>
      </c>
      <c r="AA16" s="109">
        <f>+Total!DB14</f>
        <v>357314925</v>
      </c>
      <c r="AB16" s="109">
        <f>+Total!DC14</f>
        <v>395818262</v>
      </c>
      <c r="AC16" s="109">
        <f>+Total!DD14</f>
        <v>421258921</v>
      </c>
      <c r="AD16" s="109">
        <f>+Total!DE14</f>
        <v>459763656</v>
      </c>
      <c r="AE16" s="109">
        <f>+Total!DF14</f>
        <v>473111411</v>
      </c>
      <c r="AF16" s="109">
        <f>+Total!DG14</f>
        <v>460185342.11000001</v>
      </c>
      <c r="AG16" s="109">
        <f>+Total!DH14</f>
        <v>492701847.48000002</v>
      </c>
      <c r="AH16" s="109">
        <f>+Total!DI14</f>
        <v>504244024.56</v>
      </c>
      <c r="AI16" s="416">
        <f t="shared" si="89"/>
        <v>11542177.079999983</v>
      </c>
      <c r="AJ16" s="374">
        <f t="shared" si="90"/>
        <v>2.3426291456048394</v>
      </c>
      <c r="AK16" s="416">
        <f t="shared" si="91"/>
        <v>31132613.560000002</v>
      </c>
      <c r="AL16" s="374">
        <f t="shared" si="92"/>
        <v>6.5803979435194808</v>
      </c>
      <c r="AM16" s="107">
        <f t="shared" si="11"/>
        <v>5834.0581554629462</v>
      </c>
      <c r="AN16" s="109">
        <f t="shared" si="12"/>
        <v>5464.8842353007904</v>
      </c>
      <c r="AO16" s="109">
        <f t="shared" si="13"/>
        <v>5362.7072752594249</v>
      </c>
      <c r="AP16" s="109">
        <f t="shared" si="14"/>
        <v>5227.4671080468042</v>
      </c>
      <c r="AQ16" s="109">
        <f t="shared" si="15"/>
        <v>5397.7617127835329</v>
      </c>
      <c r="AR16" s="109">
        <f t="shared" si="16"/>
        <v>5788.510662772379</v>
      </c>
      <c r="AS16" s="109">
        <f t="shared" si="17"/>
        <v>6439.2863257233303</v>
      </c>
      <c r="AT16" s="109">
        <f t="shared" si="18"/>
        <v>6995.3607122049098</v>
      </c>
      <c r="AU16" s="109">
        <f t="shared" si="19"/>
        <v>7189.7412203100548</v>
      </c>
      <c r="AV16" s="109">
        <f t="shared" si="20"/>
        <v>7065.8407063325567</v>
      </c>
      <c r="AW16" s="109">
        <f t="shared" si="21"/>
        <v>6401.1133826179666</v>
      </c>
      <c r="AX16" s="109">
        <f t="shared" si="22"/>
        <v>6381.0451424098574</v>
      </c>
      <c r="AY16" s="109">
        <f t="shared" si="23"/>
        <v>7482.1541721926724</v>
      </c>
      <c r="AZ16" s="109">
        <f t="shared" si="24"/>
        <v>8050.5666925309652</v>
      </c>
      <c r="BA16" s="367">
        <f t="shared" si="93"/>
        <v>568.41252033829278</v>
      </c>
      <c r="BB16" s="572">
        <f t="shared" si="94"/>
        <v>7.5969100242653438</v>
      </c>
      <c r="BC16" s="370">
        <f t="shared" si="95"/>
        <v>1649.4533099129985</v>
      </c>
      <c r="BD16" s="572">
        <f t="shared" si="96"/>
        <v>25.76822517145283</v>
      </c>
      <c r="BE16" s="573">
        <f t="shared" si="97"/>
        <v>94.568956054425414</v>
      </c>
      <c r="BF16" s="577">
        <f t="shared" si="98"/>
        <v>109.50097584987004</v>
      </c>
      <c r="BG16" s="510">
        <f t="shared" si="99"/>
        <v>6764.5548805664675</v>
      </c>
      <c r="BH16" s="523">
        <f t="shared" si="100"/>
        <v>7599.5413113198429</v>
      </c>
      <c r="BI16" s="510">
        <f t="shared" si="101"/>
        <v>451.02538121112229</v>
      </c>
      <c r="BJ16" s="511">
        <f t="shared" si="25"/>
        <v>5.9349026833935437</v>
      </c>
      <c r="BK16" s="510">
        <f t="shared" si="102"/>
        <v>1286.0118119644976</v>
      </c>
      <c r="BL16" s="513">
        <f t="shared" si="26"/>
        <v>19.011033758614527</v>
      </c>
      <c r="BM16" s="111">
        <f>+'State General Purpose'!DT14+'State Ed Special Purpose'!CV14+Local!B14</f>
        <v>202265241</v>
      </c>
      <c r="BN16" s="112">
        <f>+'State General Purpose'!DU14+'State Ed Special Purpose'!CW14+Local!C14</f>
        <v>187265435</v>
      </c>
      <c r="BO16" s="112">
        <f>+'State General Purpose'!DV14+'State Ed Special Purpose'!CX14+Local!D14</f>
        <v>185815848</v>
      </c>
      <c r="BP16" s="112">
        <f>+'State General Purpose'!DW14+'State Ed Special Purpose'!CY14+Local!E14</f>
        <v>195433478</v>
      </c>
      <c r="BQ16" s="112">
        <f>+'State General Purpose'!DX14+'State Ed Special Purpose'!CZ14+Local!F14</f>
        <v>194752309</v>
      </c>
      <c r="BR16" s="112">
        <f>+'State General Purpose'!DY14+'State Ed Special Purpose'!DA14+Local!G14</f>
        <v>209732798</v>
      </c>
      <c r="BS16" s="112">
        <f>+'State General Purpose'!DZ14+'State Ed Special Purpose'!DB14+Local!H14</f>
        <v>233594531</v>
      </c>
      <c r="BT16" s="112">
        <f>+'State General Purpose'!EA14+'State Ed Special Purpose'!DC14+Local!I14</f>
        <v>269930088</v>
      </c>
      <c r="BU16" s="112">
        <f>+'State General Purpose'!EB14+'State Ed Special Purpose'!DD14+Local!J14</f>
        <v>286297630</v>
      </c>
      <c r="BV16" s="112">
        <f>+'State General Purpose'!EC14+'State Ed Special Purpose'!DE14+Local!K14</f>
        <v>287140158</v>
      </c>
      <c r="BW16" s="112">
        <f>+'State General Purpose'!ED14+'State Ed Special Purpose'!DF14+Local!L14</f>
        <v>276246796</v>
      </c>
      <c r="BX16" s="112">
        <f>+'State General Purpose'!EE14+'State Ed Special Purpose'!DG14+Local!M14</f>
        <v>262004121.11000001</v>
      </c>
      <c r="BY16" s="112">
        <f>+'State General Purpose'!EF14+'State Ed Special Purpose'!DH14+Local!N14</f>
        <v>305927916.48000002</v>
      </c>
      <c r="BZ16" s="112">
        <f>+'State General Purpose'!EG14+'State Ed Special Purpose'!DI14+Local!O14</f>
        <v>315009614.56</v>
      </c>
      <c r="CA16" s="416">
        <f t="shared" si="103"/>
        <v>9081698.0799999833</v>
      </c>
      <c r="CB16" s="374">
        <f t="shared" si="104"/>
        <v>2.9685744879034921</v>
      </c>
      <c r="CC16" s="370">
        <f t="shared" si="105"/>
        <v>38762818.560000002</v>
      </c>
      <c r="CD16" s="579">
        <f t="shared" si="106"/>
        <v>14.031952269231027</v>
      </c>
      <c r="CE16" s="583">
        <f t="shared" si="27"/>
        <v>4397.8671715890559</v>
      </c>
      <c r="CF16" s="112">
        <f t="shared" si="28"/>
        <v>3792.9711757950408</v>
      </c>
      <c r="CG16" s="112">
        <f t="shared" si="29"/>
        <v>3516.0697552963616</v>
      </c>
      <c r="CH16" s="112">
        <f t="shared" si="30"/>
        <v>3469.5392315653862</v>
      </c>
      <c r="CI16" s="112">
        <f t="shared" si="31"/>
        <v>3372.6497196274631</v>
      </c>
      <c r="CJ16" s="112">
        <f t="shared" si="32"/>
        <v>3673.9495408719172</v>
      </c>
      <c r="CK16" s="112">
        <f t="shared" si="33"/>
        <v>4209.6816113462228</v>
      </c>
      <c r="CL16" s="112">
        <f t="shared" si="34"/>
        <v>4770.5184775866001</v>
      </c>
      <c r="CM16" s="112">
        <f t="shared" si="35"/>
        <v>4886.3199544872705</v>
      </c>
      <c r="CN16" s="112">
        <f t="shared" si="36"/>
        <v>4412.8903847483798</v>
      </c>
      <c r="CO16" s="112">
        <f t="shared" si="37"/>
        <v>3737.5700980100337</v>
      </c>
      <c r="CP16" s="112">
        <f t="shared" si="38"/>
        <v>3633.0147254031785</v>
      </c>
      <c r="CQ16" s="112">
        <f t="shared" si="39"/>
        <v>4645.8113530291957</v>
      </c>
      <c r="CR16" s="112">
        <f t="shared" si="40"/>
        <v>5029.3226836285376</v>
      </c>
      <c r="CS16" s="370">
        <f t="shared" si="107"/>
        <v>383.51133059934182</v>
      </c>
      <c r="CT16" s="572">
        <f t="shared" si="108"/>
        <v>8.2549914634239716</v>
      </c>
      <c r="CU16" s="370">
        <f t="shared" si="109"/>
        <v>1291.7525856185039</v>
      </c>
      <c r="CV16" s="572">
        <f t="shared" si="110"/>
        <v>34.561293881986643</v>
      </c>
      <c r="CW16" s="573">
        <f t="shared" si="111"/>
        <v>93.948706069224755</v>
      </c>
      <c r="CX16" s="577">
        <f t="shared" si="112"/>
        <v>113.01512333239918</v>
      </c>
      <c r="CY16" s="510">
        <f t="shared" si="113"/>
        <v>3949.781317201519</v>
      </c>
      <c r="CZ16" s="523">
        <f t="shared" si="114"/>
        <v>4718.699252837976</v>
      </c>
      <c r="DA16" s="510">
        <f t="shared" si="115"/>
        <v>310.62343079056154</v>
      </c>
      <c r="DB16" s="511">
        <f t="shared" si="4"/>
        <v>6.5828189962253409</v>
      </c>
      <c r="DC16" s="510">
        <f t="shared" si="116"/>
        <v>1079.5413664270186</v>
      </c>
      <c r="DD16" s="513">
        <f t="shared" si="41"/>
        <v>27.331674331577688</v>
      </c>
      <c r="DE16" s="589">
        <f>+'Tuition Revenues'!CV14</f>
        <v>66052817</v>
      </c>
      <c r="DF16" s="590">
        <f>+'Tuition Revenues'!CW14</f>
        <v>82545190</v>
      </c>
      <c r="DG16" s="590">
        <f>+'Tuition Revenues'!CX14</f>
        <v>97590361</v>
      </c>
      <c r="DH16" s="590">
        <f>+'Tuition Revenues'!CY14</f>
        <v>99021206</v>
      </c>
      <c r="DI16" s="590">
        <f>+'Tuition Revenues'!CZ14</f>
        <v>116939282</v>
      </c>
      <c r="DJ16" s="590">
        <f>+'Tuition Revenues'!DA14</f>
        <v>120712823</v>
      </c>
      <c r="DK16" s="590">
        <f>+'Tuition Revenues'!DB14</f>
        <v>123720394</v>
      </c>
      <c r="DL16" s="590">
        <f>+'Tuition Revenues'!DC14</f>
        <v>125888174</v>
      </c>
      <c r="DM16" s="590">
        <f>+'Tuition Revenues'!DD14</f>
        <v>134961291</v>
      </c>
      <c r="DN16" s="590">
        <f>+'Tuition Revenues'!DE14</f>
        <v>172623498</v>
      </c>
      <c r="DO16" s="590">
        <f>+'Tuition Revenues'!DF14</f>
        <v>196864615</v>
      </c>
      <c r="DP16" s="590">
        <f>+'Tuition Revenues'!DG14</f>
        <v>198181221</v>
      </c>
      <c r="DQ16" s="590">
        <f>+'Tuition Revenues'!DH14</f>
        <v>186773931</v>
      </c>
      <c r="DR16" s="590">
        <f>+'Tuition Revenues'!DI14</f>
        <v>189234410</v>
      </c>
      <c r="DS16" s="416">
        <f t="shared" si="117"/>
        <v>2460479</v>
      </c>
      <c r="DT16" s="374">
        <f t="shared" si="118"/>
        <v>1.3173567568163462</v>
      </c>
      <c r="DU16" s="416">
        <f t="shared" si="119"/>
        <v>-7630205</v>
      </c>
      <c r="DV16" s="374">
        <f t="shared" si="120"/>
        <v>-3.8758641312965261</v>
      </c>
      <c r="DW16" s="583">
        <f t="shared" si="42"/>
        <v>1436.1909838738902</v>
      </c>
      <c r="DX16" s="112">
        <f t="shared" si="43"/>
        <v>1671.9130595057493</v>
      </c>
      <c r="DY16" s="112">
        <f t="shared" si="44"/>
        <v>1846.6375199630636</v>
      </c>
      <c r="DZ16" s="112">
        <f t="shared" si="45"/>
        <v>1757.9278764814176</v>
      </c>
      <c r="EA16" s="112">
        <f t="shared" si="46"/>
        <v>2025.11199315607</v>
      </c>
      <c r="EB16" s="112">
        <f t="shared" si="47"/>
        <v>2114.5611219004622</v>
      </c>
      <c r="EC16" s="112">
        <f t="shared" si="48"/>
        <v>2229.6047143771079</v>
      </c>
      <c r="ED16" s="112">
        <f t="shared" si="49"/>
        <v>2224.8422346183097</v>
      </c>
      <c r="EE16" s="112">
        <f t="shared" si="50"/>
        <v>2303.4212658227848</v>
      </c>
      <c r="EF16" s="112">
        <f t="shared" si="51"/>
        <v>2652.9503215841764</v>
      </c>
      <c r="EG16" s="112">
        <f t="shared" si="52"/>
        <v>2663.5432846079325</v>
      </c>
      <c r="EH16" s="112">
        <f t="shared" si="53"/>
        <v>2748.0304170066784</v>
      </c>
      <c r="EI16" s="112">
        <f t="shared" si="54"/>
        <v>2836.3428191634762</v>
      </c>
      <c r="EJ16" s="112">
        <f t="shared" si="55"/>
        <v>3021.2440089024276</v>
      </c>
      <c r="EK16" s="370">
        <f t="shared" si="121"/>
        <v>184.90118973895142</v>
      </c>
      <c r="EL16" s="572">
        <f t="shared" si="122"/>
        <v>6.5190000478674293</v>
      </c>
      <c r="EM16" s="370">
        <f t="shared" si="123"/>
        <v>273.21359189574923</v>
      </c>
      <c r="EN16" s="572">
        <f t="shared" si="124"/>
        <v>10.257524008511304</v>
      </c>
      <c r="EO16" s="573">
        <f t="shared" si="125"/>
        <v>95.453249210023827</v>
      </c>
      <c r="EP16" s="577">
        <f t="shared" si="126"/>
        <v>104.11198027781208</v>
      </c>
      <c r="EQ16" s="510">
        <f t="shared" si="127"/>
        <v>2814.7735633649481</v>
      </c>
      <c r="ER16" s="523">
        <f t="shared" si="128"/>
        <v>2880.8420584818664</v>
      </c>
      <c r="ES16" s="510">
        <f t="shared" si="129"/>
        <v>140.40195042056121</v>
      </c>
      <c r="ET16" s="511">
        <f t="shared" si="56"/>
        <v>4.8736427603583943</v>
      </c>
      <c r="EU16" s="510">
        <f t="shared" si="130"/>
        <v>206.47044553747946</v>
      </c>
      <c r="EV16" s="513">
        <f t="shared" si="57"/>
        <v>7.3352417482084196</v>
      </c>
      <c r="EW16" s="596">
        <f t="shared" si="58"/>
        <v>0.75382641968883068</v>
      </c>
      <c r="EX16" s="97">
        <f t="shared" si="59"/>
        <v>0.69406249290590394</v>
      </c>
      <c r="EY16" s="97">
        <f t="shared" si="60"/>
        <v>0.65565200090587994</v>
      </c>
      <c r="EZ16" s="98">
        <f t="shared" si="61"/>
        <v>0.66371325918524016</v>
      </c>
      <c r="FA16" s="98">
        <f t="shared" si="62"/>
        <v>0.62482375085954756</v>
      </c>
      <c r="FB16" s="98">
        <f t="shared" si="63"/>
        <v>0.6346968598503534</v>
      </c>
      <c r="FC16" s="98">
        <f t="shared" si="64"/>
        <v>0.65374971672397952</v>
      </c>
      <c r="FD16" s="98">
        <f t="shared" si="65"/>
        <v>0.68195460875425706</v>
      </c>
      <c r="FE16" s="98">
        <f t="shared" si="66"/>
        <v>0.67962389810137691</v>
      </c>
      <c r="FF16" s="98">
        <f t="shared" si="67"/>
        <v>0.62453861729340343</v>
      </c>
      <c r="FG16" s="98">
        <f t="shared" si="68"/>
        <v>0.5838937501340461</v>
      </c>
      <c r="FH16" s="98">
        <f t="shared" si="69"/>
        <v>0.56934477727752586</v>
      </c>
      <c r="FI16" s="98">
        <f t="shared" si="70"/>
        <v>0.62091895543870146</v>
      </c>
      <c r="FJ16" s="98">
        <f t="shared" si="70"/>
        <v>0.62471660390001704</v>
      </c>
      <c r="FK16" s="99">
        <f t="shared" si="71"/>
        <v>0.24617358031116937</v>
      </c>
      <c r="FL16" s="97">
        <f t="shared" si="72"/>
        <v>0.30593750709409612</v>
      </c>
      <c r="FM16" s="97">
        <f t="shared" si="73"/>
        <v>0.34434799909412006</v>
      </c>
      <c r="FN16" s="98">
        <f t="shared" si="74"/>
        <v>0.33628674081475979</v>
      </c>
      <c r="FO16" s="98">
        <f t="shared" si="75"/>
        <v>0.37517624914045244</v>
      </c>
      <c r="FP16" s="98">
        <f t="shared" si="76"/>
        <v>0.3653031401496466</v>
      </c>
      <c r="FQ16" s="98">
        <f t="shared" si="77"/>
        <v>0.34625028327602042</v>
      </c>
      <c r="FR16" s="98">
        <f t="shared" si="78"/>
        <v>0.31804539124574299</v>
      </c>
      <c r="FS16" s="98">
        <f t="shared" si="79"/>
        <v>0.32037610189862303</v>
      </c>
      <c r="FT16" s="98">
        <f t="shared" si="80"/>
        <v>0.37546138270659651</v>
      </c>
      <c r="FU16" s="98">
        <f t="shared" si="81"/>
        <v>0.4161062498659539</v>
      </c>
      <c r="FV16" s="98">
        <f t="shared" si="82"/>
        <v>0.43065522272247408</v>
      </c>
      <c r="FW16" s="98">
        <f t="shared" si="83"/>
        <v>0.37908104456129854</v>
      </c>
      <c r="FX16" s="98">
        <f t="shared" si="84"/>
        <v>0.3752833960999829</v>
      </c>
      <c r="FY16" s="114"/>
    </row>
    <row r="17" spans="1:181" s="115" customFormat="1">
      <c r="A17" s="106" t="s">
        <v>8</v>
      </c>
      <c r="B17" s="363">
        <f>+'[1]FTE Enrollment Data'!GI14</f>
        <v>90146</v>
      </c>
      <c r="C17" s="364">
        <f>+'[1]FTE Enrollment Data'!GS14</f>
        <v>163748.97073333338</v>
      </c>
      <c r="D17" s="364">
        <f>+'[1]FTE Enrollment Data'!GT14</f>
        <v>179413</v>
      </c>
      <c r="E17" s="364">
        <f>+'[1]FTE Enrollment Data'!GU14</f>
        <v>194171</v>
      </c>
      <c r="F17" s="364">
        <f>+'[1]FTE Enrollment Data'!GV14</f>
        <v>209899.19</v>
      </c>
      <c r="G17" s="364">
        <f>+'[1]FTE Enrollment Data'!GW14</f>
        <v>214612</v>
      </c>
      <c r="H17" s="364">
        <f>+'[1]FTE Enrollment Data'!GX14</f>
        <v>226217.03</v>
      </c>
      <c r="I17" s="364">
        <f>+'[1]FTE Enrollment Data'!GY14</f>
        <v>216807</v>
      </c>
      <c r="J17" s="364">
        <f>+'[1]FTE Enrollment Data'!GZ14</f>
        <v>221537.88999999998</v>
      </c>
      <c r="K17" s="364">
        <f>+'[1]FTE Enrollment Data'!HA14</f>
        <v>231737</v>
      </c>
      <c r="L17" s="364">
        <f>+'[1]FTE Enrollment Data'!HB14</f>
        <v>164290.76666666666</v>
      </c>
      <c r="M17" s="364">
        <f>+'[1]FTE Enrollment Data'!HC14</f>
        <v>181324.93333333332</v>
      </c>
      <c r="N17" s="364">
        <f>+'[1]FTE Enrollment Data'!HD14</f>
        <v>215482.67888888888</v>
      </c>
      <c r="O17" s="364">
        <f>+'[1]FTE Enrollment Data'!HE14</f>
        <v>209716.12666666668</v>
      </c>
      <c r="P17" s="364">
        <f>+'[1]FTE Enrollment Data'!HF14</f>
        <v>205949.71555555554</v>
      </c>
      <c r="Q17" s="738">
        <f t="shared" si="85"/>
        <v>-3766.4111111111415</v>
      </c>
      <c r="R17" s="379">
        <f t="shared" si="86"/>
        <v>-1.7959568350686086</v>
      </c>
      <c r="S17" s="377">
        <f t="shared" si="87"/>
        <v>24624.782222222217</v>
      </c>
      <c r="T17" s="379">
        <f t="shared" si="88"/>
        <v>13.580472232659796</v>
      </c>
      <c r="U17" s="107">
        <f>+Total!CV15</f>
        <v>720851170</v>
      </c>
      <c r="V17" s="109">
        <f>+Total!CW15</f>
        <v>802819573</v>
      </c>
      <c r="W17" s="109">
        <f>+Total!CX15</f>
        <v>868720629.5</v>
      </c>
      <c r="X17" s="109">
        <f>+Total!CY15</f>
        <v>889961862</v>
      </c>
      <c r="Y17" s="109">
        <f>+Total!CZ15</f>
        <v>976749163</v>
      </c>
      <c r="Z17" s="109">
        <f>+Total!DA15</f>
        <v>1033378730</v>
      </c>
      <c r="AA17" s="109">
        <f>+Total!DB15</f>
        <v>1142823920</v>
      </c>
      <c r="AB17" s="109">
        <f>+Total!DC15</f>
        <v>1194784560</v>
      </c>
      <c r="AC17" s="109">
        <f>+Total!DD15</f>
        <v>1279634631</v>
      </c>
      <c r="AD17" s="109">
        <f>+Total!DE15</f>
        <v>1296227231</v>
      </c>
      <c r="AE17" s="109">
        <f>+Total!DF15</f>
        <v>1412535551</v>
      </c>
      <c r="AF17" s="109">
        <f>+Total!DG15</f>
        <v>1464961596</v>
      </c>
      <c r="AG17" s="109">
        <f>+Total!DH15</f>
        <v>1487229224</v>
      </c>
      <c r="AH17" s="109">
        <f>+Total!DI15</f>
        <v>1475796639</v>
      </c>
      <c r="AI17" s="416">
        <f t="shared" si="89"/>
        <v>-11432585</v>
      </c>
      <c r="AJ17" s="374">
        <f t="shared" si="90"/>
        <v>-0.76871707572093817</v>
      </c>
      <c r="AK17" s="416">
        <f t="shared" si="91"/>
        <v>63261088</v>
      </c>
      <c r="AL17" s="374">
        <f t="shared" si="92"/>
        <v>4.4785483774347847</v>
      </c>
      <c r="AM17" s="107">
        <f t="shared" si="11"/>
        <v>4402.1722199030637</v>
      </c>
      <c r="AN17" s="109">
        <f t="shared" si="12"/>
        <v>4474.7012368111564</v>
      </c>
      <c r="AO17" s="109">
        <f t="shared" si="13"/>
        <v>4473.9978137826965</v>
      </c>
      <c r="AP17" s="109">
        <f t="shared" si="14"/>
        <v>4239.9490059966402</v>
      </c>
      <c r="AQ17" s="109">
        <f t="shared" si="15"/>
        <v>4551.2327502655953</v>
      </c>
      <c r="AR17" s="109">
        <f t="shared" si="16"/>
        <v>4568.0854796829399</v>
      </c>
      <c r="AS17" s="109">
        <f t="shared" si="17"/>
        <v>5271.1578500694168</v>
      </c>
      <c r="AT17" s="109">
        <f t="shared" si="18"/>
        <v>5393.1386635487052</v>
      </c>
      <c r="AU17" s="109">
        <f t="shared" si="19"/>
        <v>5521.9262828119809</v>
      </c>
      <c r="AV17" s="109">
        <f t="shared" si="20"/>
        <v>7889.8361563431345</v>
      </c>
      <c r="AW17" s="109">
        <f t="shared" si="21"/>
        <v>7790.078976084922</v>
      </c>
      <c r="AX17" s="109">
        <f t="shared" si="22"/>
        <v>6798.5120825205177</v>
      </c>
      <c r="AY17" s="109">
        <f t="shared" si="23"/>
        <v>7091.6302319653114</v>
      </c>
      <c r="AZ17" s="109">
        <f t="shared" si="24"/>
        <v>7165.8105233065962</v>
      </c>
      <c r="BA17" s="367">
        <f t="shared" si="93"/>
        <v>74.180291341284828</v>
      </c>
      <c r="BB17" s="572">
        <f t="shared" si="94"/>
        <v>1.0460259335987285</v>
      </c>
      <c r="BC17" s="370">
        <f t="shared" si="95"/>
        <v>-624.26845277832581</v>
      </c>
      <c r="BD17" s="572">
        <f t="shared" si="96"/>
        <v>-8.0136344534476844</v>
      </c>
      <c r="BE17" s="573">
        <f t="shared" si="97"/>
        <v>115.08929655118503</v>
      </c>
      <c r="BF17" s="577">
        <f t="shared" si="98"/>
        <v>97.466833705672357</v>
      </c>
      <c r="BG17" s="510">
        <f t="shared" si="99"/>
        <v>8232.382963371505</v>
      </c>
      <c r="BH17" s="523">
        <f t="shared" si="100"/>
        <v>7202.8904607069235</v>
      </c>
      <c r="BI17" s="510">
        <f t="shared" si="101"/>
        <v>-37.079937400327253</v>
      </c>
      <c r="BJ17" s="511">
        <f t="shared" si="25"/>
        <v>-0.51479246564424441</v>
      </c>
      <c r="BK17" s="510">
        <f t="shared" si="102"/>
        <v>-1066.5724400649087</v>
      </c>
      <c r="BL17" s="513">
        <f t="shared" si="26"/>
        <v>-12.955816618474012</v>
      </c>
      <c r="BM17" s="111">
        <f>+'State General Purpose'!DT15+'State Ed Special Purpose'!CV15+Local!B15</f>
        <v>621761339</v>
      </c>
      <c r="BN17" s="112">
        <f>+'State General Purpose'!DU15+'State Ed Special Purpose'!CW15+Local!C15</f>
        <v>689962937</v>
      </c>
      <c r="BO17" s="112">
        <f>+'State General Purpose'!DV15+'State Ed Special Purpose'!CX15+Local!D15</f>
        <v>727944761.75</v>
      </c>
      <c r="BP17" s="112">
        <f>+'State General Purpose'!DW15+'State Ed Special Purpose'!CY15+Local!E15</f>
        <v>735682341</v>
      </c>
      <c r="BQ17" s="112">
        <f>+'State General Purpose'!DX15+'State Ed Special Purpose'!CZ15+Local!F15</f>
        <v>805678606</v>
      </c>
      <c r="BR17" s="112">
        <f>+'State General Purpose'!DY15+'State Ed Special Purpose'!DA15+Local!G15</f>
        <v>854836827</v>
      </c>
      <c r="BS17" s="112">
        <f>+'State General Purpose'!DZ15+'State Ed Special Purpose'!DB15+Local!H15</f>
        <v>973056216</v>
      </c>
      <c r="BT17" s="112">
        <f>+'State General Purpose'!EA15+'State Ed Special Purpose'!DC15+Local!I15</f>
        <v>1018999105</v>
      </c>
      <c r="BU17" s="112">
        <f>+'State General Purpose'!EB15+'State Ed Special Purpose'!DD15+Local!J15</f>
        <v>1094756057</v>
      </c>
      <c r="BV17" s="112">
        <f>+'State General Purpose'!EC15+'State Ed Special Purpose'!DE15+Local!K15</f>
        <v>1058160192</v>
      </c>
      <c r="BW17" s="112">
        <f>+'State General Purpose'!ED15+'State Ed Special Purpose'!DF15+Local!L15</f>
        <v>1096197826</v>
      </c>
      <c r="BX17" s="112">
        <f>+'State General Purpose'!EE15+'State Ed Special Purpose'!DG15+Local!M15</f>
        <v>1095447026</v>
      </c>
      <c r="BY17" s="112">
        <f>+'State General Purpose'!EF15+'State Ed Special Purpose'!DH15+Local!N15</f>
        <v>1119664072</v>
      </c>
      <c r="BZ17" s="112">
        <f>+'State General Purpose'!EG15+'State Ed Special Purpose'!DI15+Local!O15</f>
        <v>1108700456</v>
      </c>
      <c r="CA17" s="416">
        <f t="shared" si="103"/>
        <v>-10963616</v>
      </c>
      <c r="CB17" s="374">
        <f t="shared" si="104"/>
        <v>-0.97918797916023514</v>
      </c>
      <c r="CC17" s="370">
        <f t="shared" si="105"/>
        <v>12502630</v>
      </c>
      <c r="CD17" s="579">
        <f t="shared" si="106"/>
        <v>1.140545046109223</v>
      </c>
      <c r="CE17" s="583">
        <f t="shared" si="27"/>
        <v>3797.0396773518883</v>
      </c>
      <c r="CF17" s="112">
        <f t="shared" si="28"/>
        <v>3845.6685803146929</v>
      </c>
      <c r="CG17" s="112">
        <f t="shared" si="29"/>
        <v>3748.9880659315759</v>
      </c>
      <c r="CH17" s="112">
        <f t="shared" si="30"/>
        <v>3504.9317770116218</v>
      </c>
      <c r="CI17" s="112">
        <f t="shared" si="31"/>
        <v>3754.1172255046317</v>
      </c>
      <c r="CJ17" s="112">
        <f t="shared" si="32"/>
        <v>3778.834984262679</v>
      </c>
      <c r="CK17" s="112">
        <f t="shared" si="33"/>
        <v>4488.1217672861112</v>
      </c>
      <c r="CL17" s="112">
        <f t="shared" si="34"/>
        <v>4599.6606043327401</v>
      </c>
      <c r="CM17" s="112">
        <f t="shared" si="35"/>
        <v>4724.1314809460728</v>
      </c>
      <c r="CN17" s="112">
        <f t="shared" si="36"/>
        <v>6440.7770045100933</v>
      </c>
      <c r="CO17" s="112">
        <f t="shared" si="37"/>
        <v>6045.4886476358834</v>
      </c>
      <c r="CP17" s="112">
        <f t="shared" si="38"/>
        <v>5083.6894716946344</v>
      </c>
      <c r="CQ17" s="112">
        <f t="shared" si="39"/>
        <v>5338.9507511725606</v>
      </c>
      <c r="CR17" s="112">
        <f t="shared" si="40"/>
        <v>5383.3551214637382</v>
      </c>
      <c r="CS17" s="370">
        <f t="shared" si="107"/>
        <v>44.404370291177656</v>
      </c>
      <c r="CT17" s="572">
        <f t="shared" si="108"/>
        <v>0.83170593550475069</v>
      </c>
      <c r="CU17" s="370">
        <f t="shared" si="109"/>
        <v>-662.13352617214514</v>
      </c>
      <c r="CV17" s="572">
        <f t="shared" si="110"/>
        <v>-10.95252286068018</v>
      </c>
      <c r="CW17" s="573">
        <f t="shared" si="111"/>
        <v>151.96125319602069</v>
      </c>
      <c r="CX17" s="577">
        <f t="shared" si="112"/>
        <v>120.97067165222745</v>
      </c>
      <c r="CY17" s="510">
        <f t="shared" si="113"/>
        <v>6388.7385353653872</v>
      </c>
      <c r="CZ17" s="523">
        <f t="shared" si="114"/>
        <v>5422.7132800108757</v>
      </c>
      <c r="DA17" s="510">
        <f t="shared" si="115"/>
        <v>-39.358158547137464</v>
      </c>
      <c r="DB17" s="511">
        <f t="shared" si="4"/>
        <v>-0.72580194664207898</v>
      </c>
      <c r="DC17" s="510">
        <f t="shared" si="116"/>
        <v>-1005.383413901649</v>
      </c>
      <c r="DD17" s="513">
        <f t="shared" si="41"/>
        <v>-15.736806387305826</v>
      </c>
      <c r="DE17" s="589">
        <f>+'Tuition Revenues'!CV15</f>
        <v>99089831</v>
      </c>
      <c r="DF17" s="590">
        <f>+'Tuition Revenues'!CW15</f>
        <v>112856636</v>
      </c>
      <c r="DG17" s="590">
        <f>+'Tuition Revenues'!CX15</f>
        <v>140775867.75</v>
      </c>
      <c r="DH17" s="590">
        <f>+'Tuition Revenues'!CY15</f>
        <v>154279521</v>
      </c>
      <c r="DI17" s="590">
        <f>+'Tuition Revenues'!CZ15</f>
        <v>171070557</v>
      </c>
      <c r="DJ17" s="590">
        <f>+'Tuition Revenues'!DA15</f>
        <v>178541903</v>
      </c>
      <c r="DK17" s="590">
        <f>+'Tuition Revenues'!DB15</f>
        <v>169767704</v>
      </c>
      <c r="DL17" s="590">
        <f>+'Tuition Revenues'!DC15</f>
        <v>175785455</v>
      </c>
      <c r="DM17" s="590">
        <f>+'Tuition Revenues'!DD15</f>
        <v>184878574</v>
      </c>
      <c r="DN17" s="590">
        <f>+'Tuition Revenues'!DE15</f>
        <v>238067039</v>
      </c>
      <c r="DO17" s="590">
        <f>+'Tuition Revenues'!DF15</f>
        <v>316337725</v>
      </c>
      <c r="DP17" s="590">
        <f>+'Tuition Revenues'!DG15</f>
        <v>369514570</v>
      </c>
      <c r="DQ17" s="590">
        <f>+'Tuition Revenues'!DH15</f>
        <v>367565152</v>
      </c>
      <c r="DR17" s="590">
        <f>+'Tuition Revenues'!DI15</f>
        <v>367096183</v>
      </c>
      <c r="DS17" s="416">
        <f t="shared" si="117"/>
        <v>-468969</v>
      </c>
      <c r="DT17" s="374">
        <f t="shared" si="118"/>
        <v>-0.12758799289003328</v>
      </c>
      <c r="DU17" s="416">
        <f t="shared" si="119"/>
        <v>50758458</v>
      </c>
      <c r="DV17" s="374">
        <f t="shared" si="120"/>
        <v>16.045654371447476</v>
      </c>
      <c r="DW17" s="583">
        <f t="shared" si="42"/>
        <v>605.13254255117522</v>
      </c>
      <c r="DX17" s="112">
        <f t="shared" si="43"/>
        <v>629.03265649646346</v>
      </c>
      <c r="DY17" s="112">
        <f t="shared" si="44"/>
        <v>725.00974785112089</v>
      </c>
      <c r="DZ17" s="112">
        <f t="shared" si="45"/>
        <v>735.01722898501896</v>
      </c>
      <c r="EA17" s="112">
        <f t="shared" si="46"/>
        <v>797.11552476096392</v>
      </c>
      <c r="EB17" s="112">
        <f t="shared" si="47"/>
        <v>789.25049542026079</v>
      </c>
      <c r="EC17" s="112">
        <f t="shared" si="48"/>
        <v>783.03608278330501</v>
      </c>
      <c r="ED17" s="112">
        <f t="shared" si="49"/>
        <v>793.47805921596535</v>
      </c>
      <c r="EE17" s="112">
        <f t="shared" si="50"/>
        <v>797.79480186590831</v>
      </c>
      <c r="EF17" s="112">
        <f t="shared" si="51"/>
        <v>1449.0591518330407</v>
      </c>
      <c r="EG17" s="112">
        <f t="shared" si="52"/>
        <v>1744.5903284490387</v>
      </c>
      <c r="EH17" s="112">
        <f t="shared" si="53"/>
        <v>1714.8226108258839</v>
      </c>
      <c r="EI17" s="112">
        <f t="shared" si="54"/>
        <v>1752.6794807927502</v>
      </c>
      <c r="EJ17" s="112">
        <f t="shared" si="55"/>
        <v>1782.4554018428578</v>
      </c>
      <c r="EK17" s="370">
        <f t="shared" si="121"/>
        <v>29.775921050107627</v>
      </c>
      <c r="EL17" s="572">
        <f t="shared" si="122"/>
        <v>1.6988799935422165</v>
      </c>
      <c r="EM17" s="370">
        <f t="shared" si="123"/>
        <v>67.632791016973897</v>
      </c>
      <c r="EN17" s="572">
        <f t="shared" si="124"/>
        <v>3.8767147744708774</v>
      </c>
      <c r="EO17" s="573">
        <f t="shared" si="125"/>
        <v>62.520784382655826</v>
      </c>
      <c r="EP17" s="577">
        <f t="shared" si="126"/>
        <v>61.423361071110506</v>
      </c>
      <c r="EQ17" s="510">
        <f t="shared" si="127"/>
        <v>1843.6444280061169</v>
      </c>
      <c r="ER17" s="523">
        <f t="shared" si="128"/>
        <v>1780.1771806960471</v>
      </c>
      <c r="ES17" s="510">
        <f t="shared" si="129"/>
        <v>2.2782211468106652</v>
      </c>
      <c r="ET17" s="511">
        <f t="shared" si="56"/>
        <v>0.1279772132524406</v>
      </c>
      <c r="EU17" s="510">
        <f t="shared" si="130"/>
        <v>-61.189026163259086</v>
      </c>
      <c r="EV17" s="513">
        <f t="shared" si="57"/>
        <v>-3.3189168818975801</v>
      </c>
      <c r="EW17" s="596">
        <f t="shared" si="58"/>
        <v>0.86253773993319593</v>
      </c>
      <c r="EX17" s="97">
        <f t="shared" si="59"/>
        <v>0.85942465804829105</v>
      </c>
      <c r="EY17" s="97">
        <f t="shared" si="60"/>
        <v>0.83795035714643407</v>
      </c>
      <c r="EZ17" s="98">
        <f t="shared" si="61"/>
        <v>0.82664479503280108</v>
      </c>
      <c r="FA17" s="98">
        <f t="shared" si="62"/>
        <v>0.82485722693166008</v>
      </c>
      <c r="FB17" s="98">
        <f t="shared" si="63"/>
        <v>0.82722510361714141</v>
      </c>
      <c r="FC17" s="98">
        <f t="shared" si="64"/>
        <v>0.85144894062070386</v>
      </c>
      <c r="FD17" s="98">
        <f t="shared" si="65"/>
        <v>0.85287267605801664</v>
      </c>
      <c r="FE17" s="98">
        <f t="shared" si="66"/>
        <v>0.85552237371418871</v>
      </c>
      <c r="FF17" s="98">
        <f t="shared" si="67"/>
        <v>0.81633849890937837</v>
      </c>
      <c r="FG17" s="98">
        <f t="shared" si="68"/>
        <v>0.77604972506635339</v>
      </c>
      <c r="FH17" s="98">
        <f t="shared" si="69"/>
        <v>0.74776501240104865</v>
      </c>
      <c r="FI17" s="98">
        <f t="shared" si="70"/>
        <v>0.75285238746760941</v>
      </c>
      <c r="FJ17" s="98">
        <f t="shared" si="70"/>
        <v>0.75125557729366799</v>
      </c>
      <c r="FK17" s="99">
        <f t="shared" si="71"/>
        <v>0.13746226006680409</v>
      </c>
      <c r="FL17" s="97">
        <f t="shared" si="72"/>
        <v>0.14057534195170898</v>
      </c>
      <c r="FM17" s="97">
        <f t="shared" si="73"/>
        <v>0.16204964285356596</v>
      </c>
      <c r="FN17" s="98">
        <f t="shared" si="74"/>
        <v>0.17335520496719892</v>
      </c>
      <c r="FO17" s="98">
        <f t="shared" si="75"/>
        <v>0.17514277306833997</v>
      </c>
      <c r="FP17" s="98">
        <f t="shared" si="76"/>
        <v>0.17277489638285859</v>
      </c>
      <c r="FQ17" s="98">
        <f t="shared" si="77"/>
        <v>0.14855105937929616</v>
      </c>
      <c r="FR17" s="98">
        <f t="shared" si="78"/>
        <v>0.1471273239419833</v>
      </c>
      <c r="FS17" s="98">
        <f t="shared" si="79"/>
        <v>0.14447762628581126</v>
      </c>
      <c r="FT17" s="98">
        <f t="shared" si="80"/>
        <v>0.18366150109062165</v>
      </c>
      <c r="FU17" s="98">
        <f t="shared" si="81"/>
        <v>0.22395027493364661</v>
      </c>
      <c r="FV17" s="98">
        <f t="shared" si="82"/>
        <v>0.25223498759895135</v>
      </c>
      <c r="FW17" s="98">
        <f t="shared" si="83"/>
        <v>0.24714761253239065</v>
      </c>
      <c r="FX17" s="98">
        <f t="shared" si="84"/>
        <v>0.24874442270633196</v>
      </c>
      <c r="FY17" s="114"/>
    </row>
    <row r="18" spans="1:181" s="115" customFormat="1">
      <c r="A18" s="106" t="s">
        <v>9</v>
      </c>
      <c r="B18" s="363">
        <f>+'[1]FTE Enrollment Data'!GI15</f>
        <v>29507</v>
      </c>
      <c r="C18" s="364">
        <f>+'[1]FTE Enrollment Data'!GS15</f>
        <v>37727.633333333331</v>
      </c>
      <c r="D18" s="364">
        <f>+'[1]FTE Enrollment Data'!GT15</f>
        <v>38783.366666666669</v>
      </c>
      <c r="E18" s="364">
        <f>+'[1]FTE Enrollment Data'!GU15</f>
        <v>44004.4</v>
      </c>
      <c r="F18" s="364">
        <f>+'[1]FTE Enrollment Data'!GV15</f>
        <v>46886.133333333331</v>
      </c>
      <c r="G18" s="364">
        <f>+'[1]FTE Enrollment Data'!GW15</f>
        <v>48504.633333333331</v>
      </c>
      <c r="H18" s="364">
        <f>+'[1]FTE Enrollment Data'!GX15</f>
        <v>48820.733333333337</v>
      </c>
      <c r="I18" s="364">
        <f>+'[1]FTE Enrollment Data'!GY15</f>
        <v>45254.9</v>
      </c>
      <c r="J18" s="364">
        <f>+'[1]FTE Enrollment Data'!GZ15</f>
        <v>45215.566666666666</v>
      </c>
      <c r="K18" s="364">
        <f>+'[1]FTE Enrollment Data'!HA15</f>
        <v>46228.799999999996</v>
      </c>
      <c r="L18" s="364">
        <f>+'[1]FTE Enrollment Data'!HB15</f>
        <v>50739.433333333334</v>
      </c>
      <c r="M18" s="364">
        <f>+'[1]FTE Enrollment Data'!HC15</f>
        <v>56022.866666666669</v>
      </c>
      <c r="N18" s="364">
        <f>+'[1]FTE Enrollment Data'!HD15</f>
        <v>56304.51666666667</v>
      </c>
      <c r="O18" s="364">
        <f>+'[1]FTE Enrollment Data'!HE15</f>
        <v>53969.066666666666</v>
      </c>
      <c r="P18" s="364">
        <f>+'[1]FTE Enrollment Data'!HF15</f>
        <v>49562.733333333323</v>
      </c>
      <c r="Q18" s="738">
        <f t="shared" si="85"/>
        <v>-4406.333333333343</v>
      </c>
      <c r="R18" s="379">
        <f t="shared" si="86"/>
        <v>-8.1645535220175685</v>
      </c>
      <c r="S18" s="377">
        <f t="shared" si="87"/>
        <v>-6460.1333333333459</v>
      </c>
      <c r="T18" s="379">
        <f t="shared" si="88"/>
        <v>-11.53124378973826</v>
      </c>
      <c r="U18" s="107">
        <f>+Total!CV16</f>
        <v>229580598</v>
      </c>
      <c r="V18" s="109">
        <f>+Total!CW16</f>
        <v>241826733</v>
      </c>
      <c r="W18" s="109">
        <f>+Total!CX16</f>
        <v>242372465</v>
      </c>
      <c r="X18" s="109">
        <f>+Total!CY16</f>
        <v>250064476</v>
      </c>
      <c r="Y18" s="109">
        <f>+Total!CZ16</f>
        <v>268445033</v>
      </c>
      <c r="Z18" s="109">
        <f>+Total!DA16</f>
        <v>291476111</v>
      </c>
      <c r="AA18" s="109">
        <f>+Total!DB16</f>
        <v>303356289</v>
      </c>
      <c r="AB18" s="109">
        <f>+Total!DC16</f>
        <v>323509559</v>
      </c>
      <c r="AC18" s="109">
        <f>+Total!DD16</f>
        <v>340931162</v>
      </c>
      <c r="AD18" s="109">
        <f>+Total!DE16</f>
        <v>340615341</v>
      </c>
      <c r="AE18" s="109">
        <f>+Total!DF16</f>
        <v>353737245</v>
      </c>
      <c r="AF18" s="109">
        <f>+Total!DG16</f>
        <v>371646552</v>
      </c>
      <c r="AG18" s="109">
        <f>+Total!DH16</f>
        <v>378802552</v>
      </c>
      <c r="AH18" s="109">
        <f>+Total!DI16</f>
        <v>382278294</v>
      </c>
      <c r="AI18" s="416">
        <f t="shared" si="89"/>
        <v>3475742</v>
      </c>
      <c r="AJ18" s="374">
        <f t="shared" si="90"/>
        <v>0.91756034420802957</v>
      </c>
      <c r="AK18" s="416">
        <f t="shared" si="91"/>
        <v>28541049</v>
      </c>
      <c r="AL18" s="374">
        <f t="shared" si="92"/>
        <v>8.0684319797877091</v>
      </c>
      <c r="AM18" s="107">
        <f t="shared" si="11"/>
        <v>6085.2106987893048</v>
      </c>
      <c r="AN18" s="109">
        <f t="shared" si="12"/>
        <v>6235.3208033340752</v>
      </c>
      <c r="AO18" s="109">
        <f t="shared" si="13"/>
        <v>5507.914322204143</v>
      </c>
      <c r="AP18" s="109">
        <f t="shared" si="14"/>
        <v>5333.4420695813405</v>
      </c>
      <c r="AQ18" s="109">
        <f t="shared" si="15"/>
        <v>5534.4204161939169</v>
      </c>
      <c r="AR18" s="109">
        <f t="shared" si="16"/>
        <v>5970.3345504846984</v>
      </c>
      <c r="AS18" s="109">
        <f t="shared" si="17"/>
        <v>6703.2805066412693</v>
      </c>
      <c r="AT18" s="109">
        <f t="shared" si="18"/>
        <v>7154.8270396552225</v>
      </c>
      <c r="AU18" s="109">
        <f t="shared" si="19"/>
        <v>7374.8650624718794</v>
      </c>
      <c r="AV18" s="109">
        <f t="shared" si="20"/>
        <v>6713.0300561758995</v>
      </c>
      <c r="AW18" s="109">
        <f t="shared" si="21"/>
        <v>6314.1582365772074</v>
      </c>
      <c r="AX18" s="109">
        <f t="shared" si="22"/>
        <v>6600.6525586609241</v>
      </c>
      <c r="AY18" s="109">
        <f t="shared" si="23"/>
        <v>7018.8827674124441</v>
      </c>
      <c r="AZ18" s="109">
        <f t="shared" si="24"/>
        <v>7713.0188004159054</v>
      </c>
      <c r="BA18" s="367">
        <f t="shared" si="93"/>
        <v>694.13603300346131</v>
      </c>
      <c r="BB18" s="572">
        <f t="shared" si="94"/>
        <v>9.8895515996680334</v>
      </c>
      <c r="BC18" s="370">
        <f t="shared" si="95"/>
        <v>1398.860563838698</v>
      </c>
      <c r="BD18" s="572">
        <f t="shared" si="96"/>
        <v>22.15434760147847</v>
      </c>
      <c r="BE18" s="573">
        <f t="shared" si="97"/>
        <v>93.284295575364894</v>
      </c>
      <c r="BF18" s="577">
        <f t="shared" si="98"/>
        <v>104.90976817538949</v>
      </c>
      <c r="BG18" s="510">
        <f t="shared" si="99"/>
        <v>6672.6626077100518</v>
      </c>
      <c r="BH18" s="523">
        <f t="shared" si="100"/>
        <v>7129.0016648547953</v>
      </c>
      <c r="BI18" s="510">
        <f t="shared" si="101"/>
        <v>584.01713556111008</v>
      </c>
      <c r="BJ18" s="511">
        <f t="shared" si="25"/>
        <v>8.192130722037156</v>
      </c>
      <c r="BK18" s="510">
        <f t="shared" si="102"/>
        <v>1040.3561927058536</v>
      </c>
      <c r="BL18" s="513">
        <f t="shared" si="26"/>
        <v>15.591320195086061</v>
      </c>
      <c r="BM18" s="111">
        <f>+'State General Purpose'!DT16+'State Ed Special Purpose'!CV16+Local!B16</f>
        <v>176655656</v>
      </c>
      <c r="BN18" s="112">
        <f>+'State General Purpose'!DU16+'State Ed Special Purpose'!CW16+Local!C16</f>
        <v>183342562</v>
      </c>
      <c r="BO18" s="112">
        <f>+'State General Purpose'!DV16+'State Ed Special Purpose'!CX16+Local!D16</f>
        <v>172971814</v>
      </c>
      <c r="BP18" s="112">
        <f>+'State General Purpose'!DW16+'State Ed Special Purpose'!CY16+Local!E16</f>
        <v>169229348</v>
      </c>
      <c r="BQ18" s="112">
        <f>+'State General Purpose'!DX16+'State Ed Special Purpose'!CZ16+Local!F16</f>
        <v>173854099</v>
      </c>
      <c r="BR18" s="112">
        <f>+'State General Purpose'!DY16+'State Ed Special Purpose'!DA16+Local!G16</f>
        <v>186198742</v>
      </c>
      <c r="BS18" s="112">
        <f>+'State General Purpose'!DZ16+'State Ed Special Purpose'!DB16+Local!H16</f>
        <v>202392024</v>
      </c>
      <c r="BT18" s="112">
        <f>+'State General Purpose'!EA16+'State Ed Special Purpose'!DC16+Local!I16</f>
        <v>215992688</v>
      </c>
      <c r="BU18" s="112">
        <f>+'State General Purpose'!EB16+'State Ed Special Purpose'!DD16+Local!J16</f>
        <v>219543870</v>
      </c>
      <c r="BV18" s="112">
        <f>+'State General Purpose'!EC16+'State Ed Special Purpose'!DE16+Local!K16</f>
        <v>214191439</v>
      </c>
      <c r="BW18" s="112">
        <f>+'State General Purpose'!ED16+'State Ed Special Purpose'!DF16+Local!L16</f>
        <v>206241674</v>
      </c>
      <c r="BX18" s="112">
        <f>+'State General Purpose'!EE16+'State Ed Special Purpose'!DG16+Local!M16</f>
        <v>207447654</v>
      </c>
      <c r="BY18" s="112">
        <f>+'State General Purpose'!EF16+'State Ed Special Purpose'!DH16+Local!N16</f>
        <v>211173390</v>
      </c>
      <c r="BZ18" s="112">
        <f>+'State General Purpose'!EG16+'State Ed Special Purpose'!DI16+Local!O16</f>
        <v>219480431</v>
      </c>
      <c r="CA18" s="416">
        <f t="shared" si="103"/>
        <v>8307041</v>
      </c>
      <c r="CB18" s="374">
        <f t="shared" si="104"/>
        <v>3.9337536798552128</v>
      </c>
      <c r="CC18" s="370">
        <f t="shared" si="105"/>
        <v>13238757</v>
      </c>
      <c r="CD18" s="579">
        <f t="shared" si="106"/>
        <v>6.41905040006609</v>
      </c>
      <c r="CE18" s="583">
        <f t="shared" si="27"/>
        <v>4682.3943192832139</v>
      </c>
      <c r="CF18" s="112">
        <f t="shared" si="28"/>
        <v>4727.3503503649754</v>
      </c>
      <c r="CG18" s="112">
        <f t="shared" si="29"/>
        <v>3930.7845124578448</v>
      </c>
      <c r="CH18" s="112">
        <f t="shared" si="30"/>
        <v>3609.3688254665203</v>
      </c>
      <c r="CI18" s="112">
        <f t="shared" si="31"/>
        <v>3584.2781823592113</v>
      </c>
      <c r="CJ18" s="112">
        <f t="shared" si="32"/>
        <v>3813.9275936043564</v>
      </c>
      <c r="CK18" s="112">
        <f t="shared" si="33"/>
        <v>4472.267621848684</v>
      </c>
      <c r="CL18" s="112">
        <f t="shared" si="34"/>
        <v>4776.9541315785791</v>
      </c>
      <c r="CM18" s="112">
        <f t="shared" si="35"/>
        <v>4749.0713581144228</v>
      </c>
      <c r="CN18" s="112">
        <f t="shared" si="36"/>
        <v>4221.3999039537293</v>
      </c>
      <c r="CO18" s="112">
        <f t="shared" si="37"/>
        <v>3681.3838039943212</v>
      </c>
      <c r="CP18" s="112">
        <f t="shared" si="38"/>
        <v>3684.3874396103802</v>
      </c>
      <c r="CQ18" s="112">
        <f t="shared" si="39"/>
        <v>3912.8597739939919</v>
      </c>
      <c r="CR18" s="112">
        <f t="shared" si="40"/>
        <v>4428.3358935006281</v>
      </c>
      <c r="CS18" s="370">
        <f t="shared" si="107"/>
        <v>515.47611950663622</v>
      </c>
      <c r="CT18" s="572">
        <f t="shared" si="108"/>
        <v>13.17389707989642</v>
      </c>
      <c r="CU18" s="370">
        <f t="shared" si="109"/>
        <v>746.95208950630695</v>
      </c>
      <c r="CV18" s="572">
        <f t="shared" si="110"/>
        <v>20.289981411225313</v>
      </c>
      <c r="CW18" s="573">
        <f t="shared" si="111"/>
        <v>92.536390183989141</v>
      </c>
      <c r="CX18" s="577">
        <f t="shared" si="112"/>
        <v>99.510204185225831</v>
      </c>
      <c r="CY18" s="510">
        <f t="shared" si="113"/>
        <v>3890.4048858392794</v>
      </c>
      <c r="CZ18" s="523">
        <f t="shared" si="114"/>
        <v>3974.2484334768446</v>
      </c>
      <c r="DA18" s="510">
        <f t="shared" si="115"/>
        <v>454.08746002378348</v>
      </c>
      <c r="DB18" s="511">
        <f t="shared" si="4"/>
        <v>11.425744203578338</v>
      </c>
      <c r="DC18" s="510">
        <f t="shared" si="116"/>
        <v>537.93100766134876</v>
      </c>
      <c r="DD18" s="513">
        <f t="shared" si="41"/>
        <v>13.827121429426761</v>
      </c>
      <c r="DE18" s="589">
        <f>+'Tuition Revenues'!CV16</f>
        <v>52924942</v>
      </c>
      <c r="DF18" s="590">
        <f>+'Tuition Revenues'!CW16</f>
        <v>58484171</v>
      </c>
      <c r="DG18" s="590">
        <f>+'Tuition Revenues'!CX16</f>
        <v>69400651</v>
      </c>
      <c r="DH18" s="590">
        <f>+'Tuition Revenues'!CY16</f>
        <v>80835128</v>
      </c>
      <c r="DI18" s="590">
        <f>+'Tuition Revenues'!CZ16</f>
        <v>94590934</v>
      </c>
      <c r="DJ18" s="590">
        <f>+'Tuition Revenues'!DA16</f>
        <v>105277369</v>
      </c>
      <c r="DK18" s="590">
        <f>+'Tuition Revenues'!DB16</f>
        <v>100964265</v>
      </c>
      <c r="DL18" s="590">
        <f>+'Tuition Revenues'!DC16</f>
        <v>107516871</v>
      </c>
      <c r="DM18" s="590">
        <f>+'Tuition Revenues'!DD16</f>
        <v>121387292</v>
      </c>
      <c r="DN18" s="590">
        <f>+'Tuition Revenues'!DE16</f>
        <v>126423902</v>
      </c>
      <c r="DO18" s="590">
        <f>+'Tuition Revenues'!DF16</f>
        <v>147495571</v>
      </c>
      <c r="DP18" s="590">
        <f>+'Tuition Revenues'!DG16</f>
        <v>164198898</v>
      </c>
      <c r="DQ18" s="590">
        <f>+'Tuition Revenues'!DH16</f>
        <v>167629162</v>
      </c>
      <c r="DR18" s="590">
        <f>+'Tuition Revenues'!DI16</f>
        <v>162797863</v>
      </c>
      <c r="DS18" s="416">
        <f t="shared" si="117"/>
        <v>-4831299</v>
      </c>
      <c r="DT18" s="374">
        <f t="shared" si="118"/>
        <v>-2.8821351502073367</v>
      </c>
      <c r="DU18" s="416">
        <f t="shared" si="119"/>
        <v>15302292</v>
      </c>
      <c r="DV18" s="374">
        <f t="shared" si="120"/>
        <v>10.374746777989694</v>
      </c>
      <c r="DW18" s="583">
        <f t="shared" si="42"/>
        <v>1402.8163795060916</v>
      </c>
      <c r="DX18" s="112">
        <f t="shared" si="43"/>
        <v>1507.9704529690991</v>
      </c>
      <c r="DY18" s="112">
        <f t="shared" si="44"/>
        <v>1577.129809746298</v>
      </c>
      <c r="DZ18" s="112">
        <f t="shared" si="45"/>
        <v>1724.07324411482</v>
      </c>
      <c r="EA18" s="112">
        <f t="shared" si="46"/>
        <v>1950.1422338347058</v>
      </c>
      <c r="EB18" s="112">
        <f t="shared" si="47"/>
        <v>2156.4069568803416</v>
      </c>
      <c r="EC18" s="112">
        <f t="shared" si="48"/>
        <v>2231.0128847925857</v>
      </c>
      <c r="ED18" s="112">
        <f t="shared" si="49"/>
        <v>2377.8729080766434</v>
      </c>
      <c r="EE18" s="112">
        <f t="shared" si="50"/>
        <v>2625.793704357457</v>
      </c>
      <c r="EF18" s="112">
        <f t="shared" si="51"/>
        <v>2491.6301522221702</v>
      </c>
      <c r="EG18" s="112">
        <f t="shared" si="52"/>
        <v>2632.7744325828858</v>
      </c>
      <c r="EH18" s="112">
        <f t="shared" si="53"/>
        <v>2916.2651190505439</v>
      </c>
      <c r="EI18" s="112">
        <f t="shared" si="54"/>
        <v>3106.0229934184522</v>
      </c>
      <c r="EJ18" s="112">
        <f t="shared" si="55"/>
        <v>3284.6829069152773</v>
      </c>
      <c r="EK18" s="370">
        <f t="shared" si="121"/>
        <v>178.65991349682508</v>
      </c>
      <c r="EL18" s="572">
        <f t="shared" si="122"/>
        <v>5.7520473568740096</v>
      </c>
      <c r="EM18" s="370">
        <f t="shared" si="123"/>
        <v>368.41778786473333</v>
      </c>
      <c r="EN18" s="572">
        <f t="shared" si="124"/>
        <v>13.993518901780611</v>
      </c>
      <c r="EO18" s="573">
        <f t="shared" si="125"/>
        <v>94.350587609881885</v>
      </c>
      <c r="EP18" s="577">
        <f t="shared" si="126"/>
        <v>113.19007700667783</v>
      </c>
      <c r="EQ18" s="510">
        <f t="shared" si="127"/>
        <v>2782.2577218707715</v>
      </c>
      <c r="ER18" s="523">
        <f t="shared" si="128"/>
        <v>3154.7532313779507</v>
      </c>
      <c r="ES18" s="510">
        <f t="shared" si="129"/>
        <v>129.9296755373266</v>
      </c>
      <c r="ET18" s="511">
        <f t="shared" si="56"/>
        <v>4.118536887291663</v>
      </c>
      <c r="EU18" s="510">
        <f t="shared" si="130"/>
        <v>502.42518504450572</v>
      </c>
      <c r="EV18" s="513">
        <f t="shared" si="57"/>
        <v>18.058182787850381</v>
      </c>
      <c r="EW18" s="596">
        <f t="shared" si="58"/>
        <v>0.76947119024404664</v>
      </c>
      <c r="EX18" s="97">
        <f t="shared" si="59"/>
        <v>0.75815671710703714</v>
      </c>
      <c r="EY18" s="97">
        <f t="shared" si="60"/>
        <v>0.71366115783820572</v>
      </c>
      <c r="EZ18" s="98">
        <f t="shared" si="61"/>
        <v>0.67674285731012829</v>
      </c>
      <c r="FA18" s="98">
        <f t="shared" si="62"/>
        <v>0.64763388265038224</v>
      </c>
      <c r="FB18" s="98">
        <f t="shared" si="63"/>
        <v>0.63881304495653846</v>
      </c>
      <c r="FC18" s="98">
        <f t="shared" si="64"/>
        <v>0.66717596219012287</v>
      </c>
      <c r="FD18" s="98">
        <f t="shared" si="65"/>
        <v>0.66765473226712291</v>
      </c>
      <c r="FE18" s="98">
        <f t="shared" si="66"/>
        <v>0.64395366123792463</v>
      </c>
      <c r="FF18" s="98">
        <f t="shared" si="67"/>
        <v>0.62883673521915739</v>
      </c>
      <c r="FG18" s="98">
        <f t="shared" si="68"/>
        <v>0.58303635513416174</v>
      </c>
      <c r="FH18" s="98">
        <f t="shared" si="69"/>
        <v>0.55818533196024378</v>
      </c>
      <c r="FI18" s="98">
        <f t="shared" si="70"/>
        <v>0.55747615449011023</v>
      </c>
      <c r="FJ18" s="98">
        <f t="shared" si="70"/>
        <v>0.57413783216266001</v>
      </c>
      <c r="FK18" s="99">
        <f t="shared" si="71"/>
        <v>0.23052880975595333</v>
      </c>
      <c r="FL18" s="97">
        <f t="shared" si="72"/>
        <v>0.24184328289296286</v>
      </c>
      <c r="FM18" s="97">
        <f t="shared" si="73"/>
        <v>0.28633884216179423</v>
      </c>
      <c r="FN18" s="98">
        <f t="shared" si="74"/>
        <v>0.32325714268987171</v>
      </c>
      <c r="FO18" s="98">
        <f t="shared" si="75"/>
        <v>0.3523661173496177</v>
      </c>
      <c r="FP18" s="98">
        <f t="shared" si="76"/>
        <v>0.36118695504346154</v>
      </c>
      <c r="FQ18" s="98">
        <f t="shared" si="77"/>
        <v>0.33282403780987707</v>
      </c>
      <c r="FR18" s="98">
        <f t="shared" si="78"/>
        <v>0.33234526773287709</v>
      </c>
      <c r="FS18" s="98">
        <f t="shared" si="79"/>
        <v>0.35604633876207537</v>
      </c>
      <c r="FT18" s="98">
        <f t="shared" si="80"/>
        <v>0.37116326478084261</v>
      </c>
      <c r="FU18" s="98">
        <f t="shared" si="81"/>
        <v>0.4169636448658382</v>
      </c>
      <c r="FV18" s="98">
        <f t="shared" si="82"/>
        <v>0.44181466803975622</v>
      </c>
      <c r="FW18" s="98">
        <f t="shared" si="83"/>
        <v>0.44252384550988982</v>
      </c>
      <c r="FX18" s="98">
        <f t="shared" si="84"/>
        <v>0.42586216783733999</v>
      </c>
      <c r="FY18" s="114"/>
    </row>
    <row r="19" spans="1:181" s="115" customFormat="1" ht="13.5" customHeight="1">
      <c r="A19" s="106" t="s">
        <v>10</v>
      </c>
      <c r="B19" s="363">
        <f>+'[1]FTE Enrollment Data'!GI16</f>
        <v>35914</v>
      </c>
      <c r="C19" s="364">
        <f>+'[1]FTE Enrollment Data'!GS16</f>
        <v>53220</v>
      </c>
      <c r="D19" s="364">
        <f>+'[1]FTE Enrollment Data'!GT16</f>
        <v>56612.866666666669</v>
      </c>
      <c r="E19" s="364">
        <f>+'[1]FTE Enrollment Data'!GU16</f>
        <v>60126.325000000004</v>
      </c>
      <c r="F19" s="364">
        <f>+'[1]FTE Enrollment Data'!GV16</f>
        <v>64084.503509110924</v>
      </c>
      <c r="G19" s="364">
        <f>+'[1]FTE Enrollment Data'!GW16</f>
        <v>64452.496666666666</v>
      </c>
      <c r="H19" s="364">
        <f>+'[1]FTE Enrollment Data'!GX16</f>
        <v>64082.206666666665</v>
      </c>
      <c r="I19" s="364">
        <f>+'[1]FTE Enrollment Data'!GY16</f>
        <v>64146.412372250008</v>
      </c>
      <c r="J19" s="364">
        <f>+'[1]FTE Enrollment Data'!GZ16</f>
        <v>65338.411666666667</v>
      </c>
      <c r="K19" s="364">
        <f>+'[1]FTE Enrollment Data'!HA16</f>
        <v>67568.144</v>
      </c>
      <c r="L19" s="364">
        <f>+'[1]FTE Enrollment Data'!HB16</f>
        <v>76216.766666666663</v>
      </c>
      <c r="M19" s="364">
        <f>+'[1]FTE Enrollment Data'!HC16</f>
        <v>85133.633333333346</v>
      </c>
      <c r="N19" s="364">
        <f>+'[1]FTE Enrollment Data'!HD16</f>
        <v>83634.409666666674</v>
      </c>
      <c r="O19" s="364">
        <f>+'[1]FTE Enrollment Data'!HE16</f>
        <v>82579.409666666674</v>
      </c>
      <c r="P19" s="364">
        <f>+'[1]FTE Enrollment Data'!HF16</f>
        <v>78995.766666666677</v>
      </c>
      <c r="Q19" s="738">
        <f t="shared" si="85"/>
        <v>-3583.6429999999964</v>
      </c>
      <c r="R19" s="379">
        <f t="shared" si="86"/>
        <v>-4.3396326208499652</v>
      </c>
      <c r="S19" s="377">
        <f t="shared" si="87"/>
        <v>-6137.8666666666686</v>
      </c>
      <c r="T19" s="379">
        <f t="shared" si="88"/>
        <v>-7.2096848523243278</v>
      </c>
      <c r="U19" s="107">
        <f>+Total!CV17</f>
        <v>295743354</v>
      </c>
      <c r="V19" s="109">
        <f>+Total!CW17</f>
        <v>347861837</v>
      </c>
      <c r="W19" s="109">
        <f>+Total!CX17</f>
        <v>348774548</v>
      </c>
      <c r="X19" s="109">
        <f>+Total!CY17</f>
        <v>391917867</v>
      </c>
      <c r="Y19" s="109">
        <f>+Total!CZ17</f>
        <v>398494748</v>
      </c>
      <c r="Z19" s="109">
        <f>+Total!DA17</f>
        <v>431214576</v>
      </c>
      <c r="AA19" s="109">
        <f>+Total!DB17</f>
        <v>457734076</v>
      </c>
      <c r="AB19" s="109">
        <f>+Total!DC17</f>
        <v>511389368</v>
      </c>
      <c r="AC19" s="109">
        <f>+Total!DD17</f>
        <v>511936547</v>
      </c>
      <c r="AD19" s="109">
        <f>+Total!DE17</f>
        <v>566971213</v>
      </c>
      <c r="AE19" s="109">
        <f>+Total!DF17</f>
        <v>507992009</v>
      </c>
      <c r="AF19" s="109">
        <f>+Total!DG17</f>
        <v>546557931.0163908</v>
      </c>
      <c r="AG19" s="109">
        <f>+Total!DH17</f>
        <v>589974175</v>
      </c>
      <c r="AH19" s="109">
        <f>+Total!DI17</f>
        <v>579934193</v>
      </c>
      <c r="AI19" s="416">
        <f t="shared" si="89"/>
        <v>-10039982</v>
      </c>
      <c r="AJ19" s="374">
        <f t="shared" si="90"/>
        <v>-1.7017663527390838</v>
      </c>
      <c r="AK19" s="416">
        <f t="shared" si="91"/>
        <v>71942184</v>
      </c>
      <c r="AL19" s="374">
        <f t="shared" si="92"/>
        <v>14.162070017916365</v>
      </c>
      <c r="AM19" s="107">
        <f t="shared" si="11"/>
        <v>5556.9965050732808</v>
      </c>
      <c r="AN19" s="109">
        <f t="shared" si="12"/>
        <v>6144.5720289733899</v>
      </c>
      <c r="AO19" s="109">
        <f t="shared" si="13"/>
        <v>5800.696250768694</v>
      </c>
      <c r="AP19" s="109">
        <f t="shared" si="14"/>
        <v>6115.6417782698563</v>
      </c>
      <c r="AQ19" s="109">
        <f t="shared" si="15"/>
        <v>6182.7666670683411</v>
      </c>
      <c r="AR19" s="109">
        <f t="shared" si="16"/>
        <v>6729.0843813014762</v>
      </c>
      <c r="AS19" s="109">
        <f t="shared" si="17"/>
        <v>7135.7704830584971</v>
      </c>
      <c r="AT19" s="109">
        <f t="shared" si="18"/>
        <v>7826.7799133062281</v>
      </c>
      <c r="AU19" s="109">
        <f t="shared" si="19"/>
        <v>7576.5962581420026</v>
      </c>
      <c r="AV19" s="109">
        <f t="shared" si="20"/>
        <v>7438.9302747470701</v>
      </c>
      <c r="AW19" s="109">
        <f t="shared" si="21"/>
        <v>5966.9955235083344</v>
      </c>
      <c r="AX19" s="109">
        <f t="shared" si="22"/>
        <v>6535.0844609862406</v>
      </c>
      <c r="AY19" s="109">
        <f t="shared" si="23"/>
        <v>7144.3254121268455</v>
      </c>
      <c r="AZ19" s="109">
        <f t="shared" si="24"/>
        <v>7341.332548199839</v>
      </c>
      <c r="BA19" s="367">
        <f t="shared" si="93"/>
        <v>197.00713607299349</v>
      </c>
      <c r="BB19" s="572">
        <f t="shared" si="94"/>
        <v>2.7575330728719565</v>
      </c>
      <c r="BC19" s="370">
        <f t="shared" si="95"/>
        <v>1374.3370246915047</v>
      </c>
      <c r="BD19" s="572">
        <f t="shared" si="96"/>
        <v>23.032311978063195</v>
      </c>
      <c r="BE19" s="573">
        <f t="shared" si="97"/>
        <v>88.155372934329279</v>
      </c>
      <c r="BF19" s="577">
        <f t="shared" si="98"/>
        <v>99.854222537167502</v>
      </c>
      <c r="BG19" s="510">
        <f t="shared" si="99"/>
        <v>6305.7887398892199</v>
      </c>
      <c r="BH19" s="523">
        <f t="shared" si="100"/>
        <v>7256.4123728900913</v>
      </c>
      <c r="BI19" s="510">
        <f t="shared" si="101"/>
        <v>84.920175309747719</v>
      </c>
      <c r="BJ19" s="511">
        <f t="shared" si="25"/>
        <v>1.1702776929686207</v>
      </c>
      <c r="BK19" s="510">
        <f t="shared" si="102"/>
        <v>1035.5438083106192</v>
      </c>
      <c r="BL19" s="513">
        <f t="shared" si="26"/>
        <v>16.422113886562137</v>
      </c>
      <c r="BM19" s="111">
        <f>+'State General Purpose'!DT17+'State Ed Special Purpose'!CV17+Local!B17</f>
        <v>221842616</v>
      </c>
      <c r="BN19" s="112">
        <f>+'State General Purpose'!DU17+'State Ed Special Purpose'!CW17+Local!C17</f>
        <v>214143953</v>
      </c>
      <c r="BO19" s="112">
        <f>+'State General Purpose'!DV17+'State Ed Special Purpose'!CX17+Local!D17</f>
        <v>200112861</v>
      </c>
      <c r="BP19" s="112">
        <f>+'State General Purpose'!DW17+'State Ed Special Purpose'!CY17+Local!E17</f>
        <v>184300914</v>
      </c>
      <c r="BQ19" s="112">
        <f>+'State General Purpose'!DX17+'State Ed Special Purpose'!CZ17+Local!F17</f>
        <v>192164588</v>
      </c>
      <c r="BR19" s="112">
        <f>+'State General Purpose'!DY17+'State Ed Special Purpose'!DA17+Local!G17</f>
        <v>202945023</v>
      </c>
      <c r="BS19" s="112">
        <f>+'State General Purpose'!DZ17+'State Ed Special Purpose'!DB17+Local!H17</f>
        <v>213531273</v>
      </c>
      <c r="BT19" s="112">
        <f>+'State General Purpose'!EA17+'State Ed Special Purpose'!DC17+Local!I17</f>
        <v>250160190</v>
      </c>
      <c r="BU19" s="112">
        <f>+'State General Purpose'!EB17+'State Ed Special Purpose'!DD17+Local!J17</f>
        <v>200515859</v>
      </c>
      <c r="BV19" s="112">
        <f>+'State General Purpose'!EC17+'State Ed Special Purpose'!DE17+Local!K17</f>
        <v>191211351</v>
      </c>
      <c r="BW19" s="112">
        <f>+'State General Purpose'!ED17+'State Ed Special Purpose'!DF17+Local!L17</f>
        <v>170164704</v>
      </c>
      <c r="BX19" s="112">
        <f>+'State General Purpose'!EE17+'State Ed Special Purpose'!DG17+Local!M17</f>
        <v>168966138</v>
      </c>
      <c r="BY19" s="112">
        <f>+'State General Purpose'!EF17+'State Ed Special Purpose'!DH17+Local!N17</f>
        <v>192750976</v>
      </c>
      <c r="BZ19" s="112">
        <f>+'State General Purpose'!EG17+'State Ed Special Purpose'!DI17+Local!O17</f>
        <v>182710994</v>
      </c>
      <c r="CA19" s="416">
        <f t="shared" si="103"/>
        <v>-10039982</v>
      </c>
      <c r="CB19" s="374">
        <f t="shared" si="104"/>
        <v>-5.2087840011767303</v>
      </c>
      <c r="CC19" s="370">
        <f t="shared" si="105"/>
        <v>12546290</v>
      </c>
      <c r="CD19" s="579">
        <f t="shared" si="106"/>
        <v>7.3730272524671152</v>
      </c>
      <c r="CE19" s="583">
        <f t="shared" si="27"/>
        <v>4168.4069146937245</v>
      </c>
      <c r="CF19" s="112">
        <f t="shared" si="28"/>
        <v>3782.6021823072019</v>
      </c>
      <c r="CG19" s="112">
        <f t="shared" si="29"/>
        <v>3328.207087328221</v>
      </c>
      <c r="CH19" s="112">
        <f t="shared" si="30"/>
        <v>2875.9045308636564</v>
      </c>
      <c r="CI19" s="112">
        <f t="shared" si="31"/>
        <v>2981.4917642962782</v>
      </c>
      <c r="CJ19" s="112">
        <f t="shared" si="32"/>
        <v>3166.9481055115562</v>
      </c>
      <c r="CK19" s="112">
        <f t="shared" si="33"/>
        <v>3328.8108423094677</v>
      </c>
      <c r="CL19" s="112">
        <f t="shared" si="34"/>
        <v>3828.684897885616</v>
      </c>
      <c r="CM19" s="112">
        <f t="shared" si="35"/>
        <v>2967.6093959307213</v>
      </c>
      <c r="CN19" s="112">
        <f t="shared" si="36"/>
        <v>2508.7832948393248</v>
      </c>
      <c r="CO19" s="112">
        <f t="shared" si="37"/>
        <v>1998.7952744097611</v>
      </c>
      <c r="CP19" s="112">
        <f t="shared" si="38"/>
        <v>2020.2945016702035</v>
      </c>
      <c r="CQ19" s="112">
        <f t="shared" si="39"/>
        <v>2334.1287710585834</v>
      </c>
      <c r="CR19" s="112">
        <f t="shared" si="40"/>
        <v>2312.921333759235</v>
      </c>
      <c r="CS19" s="370">
        <f t="shared" si="107"/>
        <v>-21.207437299348385</v>
      </c>
      <c r="CT19" s="572">
        <f t="shared" si="108"/>
        <v>-0.90858043319222292</v>
      </c>
      <c r="CU19" s="370">
        <f t="shared" si="109"/>
        <v>314.12605934947396</v>
      </c>
      <c r="CV19" s="572">
        <f t="shared" si="110"/>
        <v>15.715769562354732</v>
      </c>
      <c r="CW19" s="573">
        <f t="shared" si="111"/>
        <v>50.242329857053015</v>
      </c>
      <c r="CX19" s="577">
        <f t="shared" si="112"/>
        <v>51.974213276040338</v>
      </c>
      <c r="CY19" s="510">
        <f t="shared" si="113"/>
        <v>2112.2825859447371</v>
      </c>
      <c r="CZ19" s="523">
        <f t="shared" si="114"/>
        <v>2370.7487995267606</v>
      </c>
      <c r="DA19" s="510">
        <f t="shared" si="115"/>
        <v>-57.827465767525609</v>
      </c>
      <c r="DB19" s="511">
        <f t="shared" si="4"/>
        <v>-2.4392067931899364</v>
      </c>
      <c r="DC19" s="510">
        <f t="shared" si="116"/>
        <v>200.63874781449795</v>
      </c>
      <c r="DD19" s="513">
        <f t="shared" si="41"/>
        <v>9.4986697873457349</v>
      </c>
      <c r="DE19" s="589">
        <f>+'Tuition Revenues'!CV17</f>
        <v>73900738</v>
      </c>
      <c r="DF19" s="590">
        <f>+'Tuition Revenues'!CW17</f>
        <v>133717884</v>
      </c>
      <c r="DG19" s="590">
        <f>+'Tuition Revenues'!CX17</f>
        <v>148661687</v>
      </c>
      <c r="DH19" s="590">
        <f>+'Tuition Revenues'!CY17</f>
        <v>207616953</v>
      </c>
      <c r="DI19" s="590">
        <f>+'Tuition Revenues'!CZ17</f>
        <v>206330160</v>
      </c>
      <c r="DJ19" s="590">
        <f>+'Tuition Revenues'!DA17</f>
        <v>228269553</v>
      </c>
      <c r="DK19" s="590">
        <f>+'Tuition Revenues'!DB17</f>
        <v>244202803</v>
      </c>
      <c r="DL19" s="590">
        <f>+'Tuition Revenues'!DC17</f>
        <v>261229178</v>
      </c>
      <c r="DM19" s="590">
        <f>+'Tuition Revenues'!DD17</f>
        <v>311420688</v>
      </c>
      <c r="DN19" s="590">
        <f>+'Tuition Revenues'!DE17</f>
        <v>375759862</v>
      </c>
      <c r="DO19" s="590">
        <f>+'Tuition Revenues'!DF17</f>
        <v>337827305</v>
      </c>
      <c r="DP19" s="590">
        <f>+'Tuition Revenues'!DG17</f>
        <v>377591793.01639074</v>
      </c>
      <c r="DQ19" s="590">
        <f>+'Tuition Revenues'!DH17</f>
        <v>397223199</v>
      </c>
      <c r="DR19" s="590">
        <f>+'Tuition Revenues'!DI17</f>
        <v>397223199</v>
      </c>
      <c r="DS19" s="416">
        <f t="shared" si="117"/>
        <v>0</v>
      </c>
      <c r="DT19" s="374">
        <f t="shared" si="118"/>
        <v>0</v>
      </c>
      <c r="DU19" s="416">
        <f t="shared" si="119"/>
        <v>59395894</v>
      </c>
      <c r="DV19" s="374">
        <f t="shared" si="120"/>
        <v>17.581732773199015</v>
      </c>
      <c r="DW19" s="583">
        <f t="shared" si="42"/>
        <v>1388.5895903795565</v>
      </c>
      <c r="DX19" s="112">
        <f t="shared" si="43"/>
        <v>2361.9698466661875</v>
      </c>
      <c r="DY19" s="112">
        <f t="shared" si="44"/>
        <v>2472.489163440473</v>
      </c>
      <c r="DZ19" s="112">
        <f t="shared" si="45"/>
        <v>3239.7372474062004</v>
      </c>
      <c r="EA19" s="112">
        <f t="shared" si="46"/>
        <v>3201.2749027720624</v>
      </c>
      <c r="EB19" s="112">
        <f t="shared" si="47"/>
        <v>3562.1362757899205</v>
      </c>
      <c r="EC19" s="112">
        <f t="shared" si="48"/>
        <v>3806.9596407490294</v>
      </c>
      <c r="ED19" s="112">
        <f t="shared" si="49"/>
        <v>3998.0950154206125</v>
      </c>
      <c r="EE19" s="112">
        <f t="shared" si="50"/>
        <v>4608.9868622112808</v>
      </c>
      <c r="EF19" s="112">
        <f t="shared" si="51"/>
        <v>4930.1469799077458</v>
      </c>
      <c r="EG19" s="112">
        <f t="shared" si="52"/>
        <v>3968.2002490985733</v>
      </c>
      <c r="EH19" s="112">
        <f t="shared" si="53"/>
        <v>4514.7899593160364</v>
      </c>
      <c r="EI19" s="112">
        <f t="shared" si="54"/>
        <v>4810.1966410682617</v>
      </c>
      <c r="EJ19" s="112">
        <f t="shared" si="55"/>
        <v>5028.4112144406045</v>
      </c>
      <c r="EK19" s="370">
        <f t="shared" si="121"/>
        <v>218.21457337234278</v>
      </c>
      <c r="EL19" s="572">
        <f t="shared" si="122"/>
        <v>4.5365000571760632</v>
      </c>
      <c r="EM19" s="370">
        <f t="shared" si="123"/>
        <v>513.62125512456805</v>
      </c>
      <c r="EN19" s="572">
        <f t="shared" si="124"/>
        <v>12.94343084730272</v>
      </c>
      <c r="EO19" s="573">
        <f t="shared" si="125"/>
        <v>142.20816664829982</v>
      </c>
      <c r="EP19" s="577">
        <f t="shared" si="126"/>
        <v>173.27890353906085</v>
      </c>
      <c r="EQ19" s="510">
        <f t="shared" si="127"/>
        <v>4193.5061539444823</v>
      </c>
      <c r="ER19" s="523">
        <f t="shared" si="128"/>
        <v>4885.6635733633302</v>
      </c>
      <c r="ES19" s="510">
        <f t="shared" si="129"/>
        <v>142.74764107727424</v>
      </c>
      <c r="ET19" s="511">
        <f t="shared" si="56"/>
        <v>2.9217656707992608</v>
      </c>
      <c r="EU19" s="510">
        <f t="shared" si="130"/>
        <v>834.90506049612213</v>
      </c>
      <c r="EV19" s="513">
        <f t="shared" si="57"/>
        <v>19.909475027496892</v>
      </c>
      <c r="EW19" s="596">
        <f t="shared" si="58"/>
        <v>0.75011868567636519</v>
      </c>
      <c r="EX19" s="97">
        <f t="shared" si="59"/>
        <v>0.61560059259964184</v>
      </c>
      <c r="EY19" s="97">
        <f t="shared" si="60"/>
        <v>0.57375993216110488</v>
      </c>
      <c r="EZ19" s="98">
        <f t="shared" si="61"/>
        <v>0.4702539218504167</v>
      </c>
      <c r="FA19" s="98">
        <f t="shared" si="62"/>
        <v>0.4822261496906855</v>
      </c>
      <c r="FB19" s="98">
        <f t="shared" si="63"/>
        <v>0.4706358140361192</v>
      </c>
      <c r="FC19" s="98">
        <f t="shared" si="64"/>
        <v>0.46649634404758628</v>
      </c>
      <c r="FD19" s="98">
        <f t="shared" si="65"/>
        <v>0.48917753409374753</v>
      </c>
      <c r="FE19" s="98">
        <f t="shared" si="66"/>
        <v>0.39168107878807096</v>
      </c>
      <c r="FF19" s="98">
        <f t="shared" si="67"/>
        <v>0.33725054573449748</v>
      </c>
      <c r="FG19" s="98">
        <f t="shared" si="68"/>
        <v>0.33497515902853503</v>
      </c>
      <c r="FH19" s="98">
        <f t="shared" si="69"/>
        <v>0.30914588996227166</v>
      </c>
      <c r="FI19" s="98">
        <f t="shared" si="70"/>
        <v>0.32671087001392901</v>
      </c>
      <c r="FJ19" s="98">
        <f t="shared" si="70"/>
        <v>0.31505470138747277</v>
      </c>
      <c r="FK19" s="99">
        <f t="shared" si="71"/>
        <v>0.24988131432363481</v>
      </c>
      <c r="FL19" s="97">
        <f t="shared" si="72"/>
        <v>0.38439940740035822</v>
      </c>
      <c r="FM19" s="97">
        <f t="shared" si="73"/>
        <v>0.42624006783889518</v>
      </c>
      <c r="FN19" s="98">
        <f t="shared" si="74"/>
        <v>0.5297460781495833</v>
      </c>
      <c r="FO19" s="98">
        <f t="shared" si="75"/>
        <v>0.51777385030931444</v>
      </c>
      <c r="FP19" s="98">
        <f t="shared" si="76"/>
        <v>0.5293641859638808</v>
      </c>
      <c r="FQ19" s="98">
        <f t="shared" si="77"/>
        <v>0.53350365595241378</v>
      </c>
      <c r="FR19" s="98">
        <f t="shared" si="78"/>
        <v>0.51082246590625247</v>
      </c>
      <c r="FS19" s="98">
        <f t="shared" si="79"/>
        <v>0.60831892121192899</v>
      </c>
      <c r="FT19" s="98">
        <f t="shared" si="80"/>
        <v>0.66274945426550258</v>
      </c>
      <c r="FU19" s="98">
        <f t="shared" si="81"/>
        <v>0.66502484097146497</v>
      </c>
      <c r="FV19" s="98">
        <f t="shared" si="82"/>
        <v>0.69085411003772823</v>
      </c>
      <c r="FW19" s="98">
        <f t="shared" si="83"/>
        <v>0.67328912998607104</v>
      </c>
      <c r="FX19" s="98">
        <f t="shared" si="84"/>
        <v>0.68494529861252729</v>
      </c>
      <c r="FY19" s="114"/>
    </row>
    <row r="20" spans="1:181" s="115" customFormat="1">
      <c r="A20" s="106" t="s">
        <v>11</v>
      </c>
      <c r="B20" s="363">
        <f>+'[1]FTE Enrollment Data'!GI17</f>
        <v>38642</v>
      </c>
      <c r="C20" s="364">
        <f>+'[1]FTE Enrollment Data'!GS17</f>
        <v>48459.199999999997</v>
      </c>
      <c r="D20" s="364">
        <f>+'[1]FTE Enrollment Data'!GT17</f>
        <v>49676.6</v>
      </c>
      <c r="E20" s="364">
        <f>+'[1]FTE Enrollment Data'!GU17</f>
        <v>51444.9</v>
      </c>
      <c r="F20" s="364">
        <f>+'[1]FTE Enrollment Data'!GV17</f>
        <v>52700.683333333334</v>
      </c>
      <c r="G20" s="364">
        <f>+'[1]FTE Enrollment Data'!GW17</f>
        <v>52512.433333333334</v>
      </c>
      <c r="H20" s="364">
        <f>+'[1]FTE Enrollment Data'!GX17</f>
        <v>51258.733333333337</v>
      </c>
      <c r="I20" s="364">
        <f>+'[1]FTE Enrollment Data'!GY17</f>
        <v>51701.599999999999</v>
      </c>
      <c r="J20" s="364">
        <f>+'[1]FTE Enrollment Data'!GZ17</f>
        <v>52056.799999999996</v>
      </c>
      <c r="K20" s="364">
        <f>+'[1]FTE Enrollment Data'!HA17</f>
        <v>53531.866666666669</v>
      </c>
      <c r="L20" s="364">
        <f>+'[1]FTE Enrollment Data'!HB17</f>
        <v>60620.899999999994</v>
      </c>
      <c r="M20" s="364">
        <f>+'[1]FTE Enrollment Data'!HC17</f>
        <v>66922.633333333331</v>
      </c>
      <c r="N20" s="364">
        <f>+'[1]FTE Enrollment Data'!HD17</f>
        <v>66810.399999999994</v>
      </c>
      <c r="O20" s="364">
        <f>+'[1]FTE Enrollment Data'!HE17</f>
        <v>62992.066666666658</v>
      </c>
      <c r="P20" s="364">
        <f>+'[1]FTE Enrollment Data'!HF17</f>
        <v>60035.866666666669</v>
      </c>
      <c r="Q20" s="738">
        <f t="shared" si="85"/>
        <v>-2956.1999999999898</v>
      </c>
      <c r="R20" s="379">
        <f t="shared" si="86"/>
        <v>-4.692971919215208</v>
      </c>
      <c r="S20" s="377">
        <f t="shared" si="87"/>
        <v>-6886.7666666666628</v>
      </c>
      <c r="T20" s="379">
        <f t="shared" si="88"/>
        <v>-10.290639091209295</v>
      </c>
      <c r="U20" s="107">
        <f>+Total!CV18</f>
        <v>274340803.31743902</v>
      </c>
      <c r="V20" s="109">
        <f>+Total!CW18</f>
        <v>294040880</v>
      </c>
      <c r="W20" s="109">
        <f>+Total!CX18</f>
        <v>301266861</v>
      </c>
      <c r="X20" s="109">
        <f>+Total!CY18</f>
        <v>316834566</v>
      </c>
      <c r="Y20" s="109">
        <f>+Total!CZ18</f>
        <v>334602100</v>
      </c>
      <c r="Z20" s="109">
        <f>+Total!DA18</f>
        <v>351734962</v>
      </c>
      <c r="AA20" s="109">
        <f>+Total!DB18</f>
        <v>375495921</v>
      </c>
      <c r="AB20" s="109">
        <f>+Total!DC18</f>
        <v>399042860</v>
      </c>
      <c r="AC20" s="109">
        <f>+Total!DD18</f>
        <v>403131305</v>
      </c>
      <c r="AD20" s="109">
        <f>+Total!DE18</f>
        <v>426432606.60000002</v>
      </c>
      <c r="AE20" s="109">
        <f>+Total!DF18</f>
        <v>487245851</v>
      </c>
      <c r="AF20" s="109">
        <f>+Total!DG18</f>
        <v>464769470.01999998</v>
      </c>
      <c r="AG20" s="109">
        <f>+Total!DH18</f>
        <v>470271868.69999999</v>
      </c>
      <c r="AH20" s="109">
        <f>+Total!DI18</f>
        <v>480928816</v>
      </c>
      <c r="AI20" s="416">
        <f t="shared" si="89"/>
        <v>10656947.300000012</v>
      </c>
      <c r="AJ20" s="374">
        <f t="shared" si="90"/>
        <v>2.266124769372158</v>
      </c>
      <c r="AK20" s="416">
        <f t="shared" si="91"/>
        <v>-6317035</v>
      </c>
      <c r="AL20" s="374">
        <f t="shared" si="92"/>
        <v>-1.296477945791682</v>
      </c>
      <c r="AM20" s="107">
        <f t="shared" si="11"/>
        <v>5661.2738823059199</v>
      </c>
      <c r="AN20" s="109">
        <f t="shared" si="12"/>
        <v>5919.1023540258393</v>
      </c>
      <c r="AO20" s="109">
        <f t="shared" si="13"/>
        <v>5856.1074275584169</v>
      </c>
      <c r="AP20" s="109">
        <f t="shared" si="14"/>
        <v>6011.9631465879156</v>
      </c>
      <c r="AQ20" s="109">
        <f t="shared" si="15"/>
        <v>6371.864314038643</v>
      </c>
      <c r="AR20" s="109">
        <f t="shared" si="16"/>
        <v>6861.9518885237112</v>
      </c>
      <c r="AS20" s="109">
        <f t="shared" si="17"/>
        <v>7262.7524293252045</v>
      </c>
      <c r="AT20" s="109">
        <f t="shared" si="18"/>
        <v>7665.5280386039867</v>
      </c>
      <c r="AU20" s="109">
        <f t="shared" si="19"/>
        <v>7530.6790161125209</v>
      </c>
      <c r="AV20" s="109">
        <f t="shared" si="20"/>
        <v>7034.4156322324488</v>
      </c>
      <c r="AW20" s="109">
        <f t="shared" si="21"/>
        <v>7280.7333891523494</v>
      </c>
      <c r="AX20" s="109">
        <f t="shared" si="22"/>
        <v>6956.5437419922646</v>
      </c>
      <c r="AY20" s="109">
        <f t="shared" si="23"/>
        <v>7465.5729456936915</v>
      </c>
      <c r="AZ20" s="109">
        <f t="shared" si="24"/>
        <v>8010.6916532117466</v>
      </c>
      <c r="BA20" s="367">
        <f t="shared" si="93"/>
        <v>545.11870751805509</v>
      </c>
      <c r="BB20" s="572">
        <f t="shared" si="94"/>
        <v>7.3017665420105722</v>
      </c>
      <c r="BC20" s="370">
        <f t="shared" si="95"/>
        <v>729.95826405939715</v>
      </c>
      <c r="BD20" s="572">
        <f t="shared" si="96"/>
        <v>10.02588922081628</v>
      </c>
      <c r="BE20" s="573">
        <f t="shared" si="97"/>
        <v>107.56431182619303</v>
      </c>
      <c r="BF20" s="577">
        <f t="shared" si="98"/>
        <v>108.95860959364644</v>
      </c>
      <c r="BG20" s="510">
        <f t="shared" si="99"/>
        <v>7694.1178257259398</v>
      </c>
      <c r="BH20" s="523">
        <f t="shared" si="100"/>
        <v>7582.6999427952987</v>
      </c>
      <c r="BI20" s="510">
        <f t="shared" si="101"/>
        <v>427.99171041644786</v>
      </c>
      <c r="BJ20" s="511">
        <f t="shared" si="25"/>
        <v>5.6443181669492821</v>
      </c>
      <c r="BK20" s="510">
        <f t="shared" si="102"/>
        <v>316.57382748580676</v>
      </c>
      <c r="BL20" s="513">
        <f t="shared" si="26"/>
        <v>4.1144915460914202</v>
      </c>
      <c r="BM20" s="111">
        <f>+'State General Purpose'!DT18+'State Ed Special Purpose'!CV18+Local!B18</f>
        <v>186039700</v>
      </c>
      <c r="BN20" s="112">
        <f>+'State General Purpose'!DU18+'State Ed Special Purpose'!CW18+Local!C18</f>
        <v>189732580</v>
      </c>
      <c r="BO20" s="112">
        <f>+'State General Purpose'!DV18+'State Ed Special Purpose'!CX18+Local!D18</f>
        <v>193720900</v>
      </c>
      <c r="BP20" s="112">
        <f>+'State General Purpose'!DW18+'State Ed Special Purpose'!CY18+Local!E18</f>
        <v>190561900</v>
      </c>
      <c r="BQ20" s="112">
        <f>+'State General Purpose'!DX18+'State Ed Special Purpose'!CZ18+Local!F18</f>
        <v>197305400</v>
      </c>
      <c r="BR20" s="112">
        <f>+'State General Purpose'!DY18+'State Ed Special Purpose'!DA18+Local!G18</f>
        <v>203981500</v>
      </c>
      <c r="BS20" s="112">
        <f>+'State General Purpose'!DZ18+'State Ed Special Purpose'!DB18+Local!H18</f>
        <v>218518600</v>
      </c>
      <c r="BT20" s="112">
        <f>+'State General Purpose'!EA18+'State Ed Special Purpose'!DC18+Local!I18</f>
        <v>232295900</v>
      </c>
      <c r="BU20" s="112">
        <f>+'State General Purpose'!EB18+'State Ed Special Purpose'!DD18+Local!J18</f>
        <v>221264100</v>
      </c>
      <c r="BV20" s="112">
        <f>+'State General Purpose'!EC18+'State Ed Special Purpose'!DE18+Local!K18</f>
        <v>207450531.59999999</v>
      </c>
      <c r="BW20" s="112">
        <f>+'State General Purpose'!ED18+'State Ed Special Purpose'!DF18+Local!L18</f>
        <v>235215931</v>
      </c>
      <c r="BX20" s="112">
        <f>+'State General Purpose'!EE18+'State Ed Special Purpose'!DG18+Local!M18</f>
        <v>195536720.01999998</v>
      </c>
      <c r="BY20" s="112">
        <f>+'State General Purpose'!EF18+'State Ed Special Purpose'!DH18+Local!N18</f>
        <v>202581368.69999999</v>
      </c>
      <c r="BZ20" s="112">
        <f>+'State General Purpose'!EG18+'State Ed Special Purpose'!DI18+Local!O18</f>
        <v>214831336</v>
      </c>
      <c r="CA20" s="416">
        <f t="shared" si="103"/>
        <v>12249967.300000012</v>
      </c>
      <c r="CB20" s="374">
        <f t="shared" si="104"/>
        <v>6.046936783283769</v>
      </c>
      <c r="CC20" s="370">
        <f t="shared" si="105"/>
        <v>-20384595</v>
      </c>
      <c r="CD20" s="579">
        <f t="shared" si="106"/>
        <v>-8.6663326388381403</v>
      </c>
      <c r="CE20" s="583">
        <f t="shared" si="27"/>
        <v>3839.099696239311</v>
      </c>
      <c r="CF20" s="112">
        <f t="shared" si="28"/>
        <v>3819.3551893648118</v>
      </c>
      <c r="CG20" s="112">
        <f t="shared" si="29"/>
        <v>3765.5996998730679</v>
      </c>
      <c r="CH20" s="112">
        <f t="shared" si="30"/>
        <v>3615.9284462155929</v>
      </c>
      <c r="CI20" s="112">
        <f t="shared" si="31"/>
        <v>3757.3082692162425</v>
      </c>
      <c r="CJ20" s="112">
        <f t="shared" si="32"/>
        <v>3979.4487053263115</v>
      </c>
      <c r="CK20" s="112">
        <f t="shared" si="33"/>
        <v>4226.5345753322918</v>
      </c>
      <c r="CL20" s="112">
        <f t="shared" si="34"/>
        <v>4462.3545819182127</v>
      </c>
      <c r="CM20" s="112">
        <f t="shared" si="35"/>
        <v>4133.3156076505211</v>
      </c>
      <c r="CN20" s="112">
        <f t="shared" si="36"/>
        <v>3422.0958712259308</v>
      </c>
      <c r="CO20" s="112">
        <f t="shared" si="37"/>
        <v>3514.7441050088187</v>
      </c>
      <c r="CP20" s="112">
        <f t="shared" si="38"/>
        <v>2926.7407472489313</v>
      </c>
      <c r="CQ20" s="112">
        <f t="shared" si="39"/>
        <v>3215.9822564957917</v>
      </c>
      <c r="CR20" s="112">
        <f t="shared" si="40"/>
        <v>3578.3831887160786</v>
      </c>
      <c r="CS20" s="370">
        <f t="shared" si="107"/>
        <v>362.4009322202869</v>
      </c>
      <c r="CT20" s="572">
        <f t="shared" si="108"/>
        <v>11.26874787596519</v>
      </c>
      <c r="CU20" s="370">
        <f t="shared" si="109"/>
        <v>63.639083707259942</v>
      </c>
      <c r="CV20" s="572">
        <f t="shared" si="110"/>
        <v>1.8106320632722213</v>
      </c>
      <c r="CW20" s="573">
        <f t="shared" si="111"/>
        <v>88.347683701189396</v>
      </c>
      <c r="CX20" s="577">
        <f t="shared" si="112"/>
        <v>80.410711907544226</v>
      </c>
      <c r="CY20" s="510">
        <f t="shared" si="113"/>
        <v>3714.3037419149264</v>
      </c>
      <c r="CZ20" s="523">
        <f t="shared" si="114"/>
        <v>3266.437639783243</v>
      </c>
      <c r="DA20" s="510">
        <f t="shared" si="115"/>
        <v>311.94554893283566</v>
      </c>
      <c r="DB20" s="511">
        <f t="shared" si="4"/>
        <v>9.5500230934620269</v>
      </c>
      <c r="DC20" s="510">
        <f t="shared" si="116"/>
        <v>-135.92055319884776</v>
      </c>
      <c r="DD20" s="513">
        <f t="shared" si="41"/>
        <v>-3.659381748052013</v>
      </c>
      <c r="DE20" s="589">
        <f>+'Tuition Revenues'!CV18</f>
        <v>88301103.31743902</v>
      </c>
      <c r="DF20" s="590">
        <f>+'Tuition Revenues'!CW18</f>
        <v>104308300</v>
      </c>
      <c r="DG20" s="590">
        <f>+'Tuition Revenues'!CX18</f>
        <v>107545961</v>
      </c>
      <c r="DH20" s="590">
        <f>+'Tuition Revenues'!CY18</f>
        <v>126272666</v>
      </c>
      <c r="DI20" s="590">
        <f>+'Tuition Revenues'!CZ18</f>
        <v>137296700</v>
      </c>
      <c r="DJ20" s="590">
        <f>+'Tuition Revenues'!DA18</f>
        <v>147753462</v>
      </c>
      <c r="DK20" s="590">
        <f>+'Tuition Revenues'!DB18</f>
        <v>156977321</v>
      </c>
      <c r="DL20" s="590">
        <f>+'Tuition Revenues'!DC18</f>
        <v>166746960</v>
      </c>
      <c r="DM20" s="590">
        <f>+'Tuition Revenues'!DD18</f>
        <v>181867205</v>
      </c>
      <c r="DN20" s="590">
        <f>+'Tuition Revenues'!DE18</f>
        <v>218982075</v>
      </c>
      <c r="DO20" s="590">
        <f>+'Tuition Revenues'!DF18</f>
        <v>252029920</v>
      </c>
      <c r="DP20" s="590">
        <f>+'Tuition Revenues'!DG18</f>
        <v>269232750</v>
      </c>
      <c r="DQ20" s="590">
        <f>+'Tuition Revenues'!DH18</f>
        <v>267690500</v>
      </c>
      <c r="DR20" s="590">
        <f>+'Tuition Revenues'!DI18</f>
        <v>266097480</v>
      </c>
      <c r="DS20" s="416">
        <f t="shared" si="117"/>
        <v>-1593020</v>
      </c>
      <c r="DT20" s="374">
        <f t="shared" si="118"/>
        <v>-0.59509769678042357</v>
      </c>
      <c r="DU20" s="416">
        <f t="shared" si="119"/>
        <v>14067560</v>
      </c>
      <c r="DV20" s="374">
        <f t="shared" si="120"/>
        <v>5.5817023629575404</v>
      </c>
      <c r="DW20" s="583">
        <f t="shared" si="42"/>
        <v>1822.1741860666091</v>
      </c>
      <c r="DX20" s="112">
        <f t="shared" si="43"/>
        <v>2099.7471646610275</v>
      </c>
      <c r="DY20" s="112">
        <f t="shared" si="44"/>
        <v>2090.5077276853485</v>
      </c>
      <c r="DZ20" s="112">
        <f t="shared" si="45"/>
        <v>2396.0347003723227</v>
      </c>
      <c r="EA20" s="112">
        <f t="shared" si="46"/>
        <v>2614.556044822401</v>
      </c>
      <c r="EB20" s="112">
        <f t="shared" si="47"/>
        <v>2882.5031831973997</v>
      </c>
      <c r="EC20" s="112">
        <f t="shared" si="48"/>
        <v>3036.2178539929132</v>
      </c>
      <c r="ED20" s="112">
        <f t="shared" si="49"/>
        <v>3203.1734566857745</v>
      </c>
      <c r="EE20" s="112">
        <f t="shared" si="50"/>
        <v>3397.3634084620003</v>
      </c>
      <c r="EF20" s="112">
        <f t="shared" si="51"/>
        <v>3612.3197610065181</v>
      </c>
      <c r="EG20" s="112">
        <f t="shared" si="52"/>
        <v>3765.9892841435312</v>
      </c>
      <c r="EH20" s="112">
        <f t="shared" si="53"/>
        <v>4029.8029947433338</v>
      </c>
      <c r="EI20" s="112">
        <f t="shared" si="54"/>
        <v>4249.5906891978993</v>
      </c>
      <c r="EJ20" s="112">
        <f t="shared" si="55"/>
        <v>4432.308464495668</v>
      </c>
      <c r="EK20" s="370">
        <f t="shared" si="121"/>
        <v>182.71777529776864</v>
      </c>
      <c r="EL20" s="572">
        <f t="shared" si="122"/>
        <v>4.2996558647923857</v>
      </c>
      <c r="EM20" s="370">
        <f t="shared" si="123"/>
        <v>402.50546975233419</v>
      </c>
      <c r="EN20" s="572">
        <f t="shared" si="124"/>
        <v>10.687907993978076</v>
      </c>
      <c r="EO20" s="573">
        <f t="shared" si="125"/>
        <v>134.96154379730524</v>
      </c>
      <c r="EP20" s="577">
        <f t="shared" si="126"/>
        <v>152.7372201917556</v>
      </c>
      <c r="EQ20" s="510">
        <f t="shared" si="127"/>
        <v>3979.8140838110139</v>
      </c>
      <c r="ER20" s="523">
        <f t="shared" si="128"/>
        <v>4316.2623030120549</v>
      </c>
      <c r="ES20" s="510">
        <f t="shared" si="129"/>
        <v>116.0461614836131</v>
      </c>
      <c r="ET20" s="511">
        <f t="shared" si="56"/>
        <v>2.6885799179218464</v>
      </c>
      <c r="EU20" s="510">
        <f t="shared" si="130"/>
        <v>452.49438068465406</v>
      </c>
      <c r="EV20" s="513">
        <f t="shared" si="57"/>
        <v>11.369736654918107</v>
      </c>
      <c r="EW20" s="596">
        <f t="shared" si="58"/>
        <v>0.67813353956222822</v>
      </c>
      <c r="EX20" s="104">
        <f t="shared" si="59"/>
        <v>0.64525918981061414</v>
      </c>
      <c r="EY20" s="104">
        <f t="shared" si="60"/>
        <v>0.6430209394985531</v>
      </c>
      <c r="EZ20" s="105">
        <f t="shared" si="61"/>
        <v>0.60145552426877569</v>
      </c>
      <c r="FA20" s="105">
        <f t="shared" si="62"/>
        <v>0.58967173248464366</v>
      </c>
      <c r="FB20" s="105">
        <f t="shared" si="63"/>
        <v>0.57992955502671928</v>
      </c>
      <c r="FC20" s="105">
        <f t="shared" si="64"/>
        <v>0.58194666780414905</v>
      </c>
      <c r="FD20" s="105">
        <f t="shared" si="65"/>
        <v>0.58213270624614111</v>
      </c>
      <c r="FE20" s="105">
        <f t="shared" si="66"/>
        <v>0.54886360164959158</v>
      </c>
      <c r="FF20" s="105">
        <f t="shared" si="67"/>
        <v>0.48647905528151042</v>
      </c>
      <c r="FG20" s="105">
        <f t="shared" si="68"/>
        <v>0.48274588796857709</v>
      </c>
      <c r="FH20" s="105">
        <f t="shared" si="69"/>
        <v>0.42071765172438208</v>
      </c>
      <c r="FI20" s="105">
        <f t="shared" si="70"/>
        <v>0.43077500948548658</v>
      </c>
      <c r="FJ20" s="105">
        <f t="shared" si="70"/>
        <v>0.44670090219755099</v>
      </c>
      <c r="FK20" s="103">
        <f t="shared" si="71"/>
        <v>0.32186646043777178</v>
      </c>
      <c r="FL20" s="104">
        <f t="shared" si="72"/>
        <v>0.35474081018938591</v>
      </c>
      <c r="FM20" s="104">
        <f t="shared" si="73"/>
        <v>0.3569790605014469</v>
      </c>
      <c r="FN20" s="105">
        <f t="shared" si="74"/>
        <v>0.39854447573122437</v>
      </c>
      <c r="FO20" s="105">
        <f t="shared" si="75"/>
        <v>0.41032826751535628</v>
      </c>
      <c r="FP20" s="105">
        <f t="shared" si="76"/>
        <v>0.42007044497328078</v>
      </c>
      <c r="FQ20" s="105">
        <f t="shared" si="77"/>
        <v>0.41805333219585095</v>
      </c>
      <c r="FR20" s="105">
        <f t="shared" si="78"/>
        <v>0.41786729375385895</v>
      </c>
      <c r="FS20" s="105">
        <f t="shared" si="79"/>
        <v>0.45113639835040842</v>
      </c>
      <c r="FT20" s="105">
        <f t="shared" si="80"/>
        <v>0.51352094471848952</v>
      </c>
      <c r="FU20" s="105">
        <f t="shared" si="81"/>
        <v>0.51725411203142291</v>
      </c>
      <c r="FV20" s="105">
        <f t="shared" si="82"/>
        <v>0.57928234827561798</v>
      </c>
      <c r="FW20" s="105">
        <f t="shared" si="83"/>
        <v>0.56922499051451347</v>
      </c>
      <c r="FX20" s="105">
        <f t="shared" si="84"/>
        <v>0.55329909780244901</v>
      </c>
      <c r="FY20" s="114"/>
    </row>
    <row r="21" spans="1:181" s="115" customFormat="1">
      <c r="A21" s="106" t="s">
        <v>12</v>
      </c>
      <c r="B21" s="363">
        <f>+'[1]FTE Enrollment Data'!GI18</f>
        <v>211519</v>
      </c>
      <c r="C21" s="364">
        <f>+'[1]FTE Enrollment Data'!GS18</f>
        <v>328359.34777777782</v>
      </c>
      <c r="D21" s="364">
        <f>+'[1]FTE Enrollment Data'!GT18</f>
        <v>343855.85888888885</v>
      </c>
      <c r="E21" s="364">
        <f>+'[1]FTE Enrollment Data'!GU18</f>
        <v>372184.25444444444</v>
      </c>
      <c r="F21" s="364">
        <f>+'[1]FTE Enrollment Data'!GV18</f>
        <v>390613.56666666665</v>
      </c>
      <c r="G21" s="364">
        <f>+'[1]FTE Enrollment Data'!GW18</f>
        <v>398104.26444444439</v>
      </c>
      <c r="H21" s="364">
        <f>+'[1]FTE Enrollment Data'!GX18</f>
        <v>402010.28777777764</v>
      </c>
      <c r="I21" s="364">
        <f>+'[1]FTE Enrollment Data'!GY18</f>
        <v>397815.26777777774</v>
      </c>
      <c r="J21" s="364">
        <f>+'[1]FTE Enrollment Data'!GZ18</f>
        <v>403436.89111111109</v>
      </c>
      <c r="K21" s="364">
        <f>+'[1]FTE Enrollment Data'!HA18</f>
        <v>418961.9788888889</v>
      </c>
      <c r="L21" s="364">
        <f>+'[1]FTE Enrollment Data'!HB18</f>
        <v>459267.11777777778</v>
      </c>
      <c r="M21" s="364">
        <f>+'[1]FTE Enrollment Data'!HC18</f>
        <v>514040.04999999993</v>
      </c>
      <c r="N21" s="364">
        <f>+'[1]FTE Enrollment Data'!HD18</f>
        <v>517855.6755555555</v>
      </c>
      <c r="O21" s="364">
        <f>+'[1]FTE Enrollment Data'!HE18</f>
        <v>498206.86444444448</v>
      </c>
      <c r="P21" s="364">
        <f>+'[1]FTE Enrollment Data'!HF18</f>
        <v>487766.30555555562</v>
      </c>
      <c r="Q21" s="738">
        <f t="shared" si="85"/>
        <v>-10440.55888888886</v>
      </c>
      <c r="R21" s="379">
        <f t="shared" si="86"/>
        <v>-2.0956272652989703</v>
      </c>
      <c r="S21" s="377">
        <f t="shared" si="87"/>
        <v>-26273.74444444431</v>
      </c>
      <c r="T21" s="379">
        <f t="shared" si="88"/>
        <v>-5.1112251748563775</v>
      </c>
      <c r="U21" s="107">
        <f>+Total!CV19</f>
        <v>1875621586</v>
      </c>
      <c r="V21" s="109">
        <f>+Total!CW19</f>
        <v>2006163437</v>
      </c>
      <c r="W21" s="109">
        <f>+Total!CX19</f>
        <v>2195803894</v>
      </c>
      <c r="X21" s="109">
        <f>+Total!CY19</f>
        <v>2340382717</v>
      </c>
      <c r="Y21" s="109">
        <f>+Total!CZ19</f>
        <v>2533789218</v>
      </c>
      <c r="Z21" s="109">
        <f>+Total!DA19</f>
        <v>2732171604.3899999</v>
      </c>
      <c r="AA21" s="109">
        <f>+Total!DB19</f>
        <v>2923995186</v>
      </c>
      <c r="AB21" s="109">
        <f>+Total!DC19</f>
        <v>3282598295</v>
      </c>
      <c r="AC21" s="109">
        <f>+Total!DD19</f>
        <v>3256399205</v>
      </c>
      <c r="AD21" s="109">
        <f>+Total!DE19</f>
        <v>3729318940</v>
      </c>
      <c r="AE21" s="109">
        <f>+Total!DF19</f>
        <v>3903712335</v>
      </c>
      <c r="AF21" s="109">
        <f>+Total!DG19</f>
        <v>3743814264</v>
      </c>
      <c r="AG21" s="109">
        <f>+Total!DH19</f>
        <v>3496170307</v>
      </c>
      <c r="AH21" s="109">
        <f>+Total!DI19</f>
        <v>3721513723</v>
      </c>
      <c r="AI21" s="416">
        <f t="shared" si="89"/>
        <v>225343416</v>
      </c>
      <c r="AJ21" s="374">
        <f t="shared" si="90"/>
        <v>6.4454358973537271</v>
      </c>
      <c r="AK21" s="416">
        <f t="shared" si="91"/>
        <v>-182198612</v>
      </c>
      <c r="AL21" s="374">
        <f t="shared" si="92"/>
        <v>-4.6673165531803971</v>
      </c>
      <c r="AM21" s="107">
        <f t="shared" si="11"/>
        <v>5712.1004737448666</v>
      </c>
      <c r="AN21" s="109">
        <f t="shared" si="12"/>
        <v>5834.3151211166578</v>
      </c>
      <c r="AO21" s="109">
        <f t="shared" si="13"/>
        <v>5899.7764354046994</v>
      </c>
      <c r="AP21" s="109">
        <f t="shared" si="14"/>
        <v>5991.5551243441196</v>
      </c>
      <c r="AQ21" s="109">
        <f t="shared" si="15"/>
        <v>6364.6372176794184</v>
      </c>
      <c r="AR21" s="109">
        <f t="shared" si="16"/>
        <v>6796.2728503611916</v>
      </c>
      <c r="AS21" s="109">
        <f t="shared" si="17"/>
        <v>7350.1331468086419</v>
      </c>
      <c r="AT21" s="109">
        <f t="shared" si="18"/>
        <v>8136.5843514195021</v>
      </c>
      <c r="AU21" s="109">
        <f t="shared" si="19"/>
        <v>7772.541111334629</v>
      </c>
      <c r="AV21" s="109">
        <f t="shared" si="20"/>
        <v>8120.1522940392142</v>
      </c>
      <c r="AW21" s="109">
        <f t="shared" si="21"/>
        <v>7594.1793543129579</v>
      </c>
      <c r="AX21" s="109">
        <f t="shared" si="22"/>
        <v>7229.4549248371886</v>
      </c>
      <c r="AY21" s="109">
        <f t="shared" si="23"/>
        <v>7017.5072976937299</v>
      </c>
      <c r="AZ21" s="109">
        <f t="shared" si="24"/>
        <v>7629.7064405899746</v>
      </c>
      <c r="BA21" s="367">
        <f t="shared" si="93"/>
        <v>612.19914289624467</v>
      </c>
      <c r="BB21" s="572">
        <f t="shared" si="94"/>
        <v>8.7238832383892344</v>
      </c>
      <c r="BC21" s="370">
        <f t="shared" si="95"/>
        <v>35.527086277016679</v>
      </c>
      <c r="BD21" s="572">
        <f t="shared" si="96"/>
        <v>0.46781995288062039</v>
      </c>
      <c r="BE21" s="573">
        <f t="shared" si="97"/>
        <v>112.19510899113676</v>
      </c>
      <c r="BF21" s="577">
        <f t="shared" si="98"/>
        <v>103.77658276749035</v>
      </c>
      <c r="BG21" s="510">
        <f t="shared" si="99"/>
        <v>8025.3605809595419</v>
      </c>
      <c r="BH21" s="523">
        <f t="shared" si="100"/>
        <v>7127.6046154610949</v>
      </c>
      <c r="BI21" s="510">
        <f t="shared" si="101"/>
        <v>502.10182512887968</v>
      </c>
      <c r="BJ21" s="511">
        <f t="shared" si="25"/>
        <v>7.0444679835316313</v>
      </c>
      <c r="BK21" s="510">
        <f t="shared" si="102"/>
        <v>-395.65414036956736</v>
      </c>
      <c r="BL21" s="513">
        <f t="shared" si="26"/>
        <v>-4.9300481439833508</v>
      </c>
      <c r="BM21" s="111">
        <f>+'State General Purpose'!DT19+'State Ed Special Purpose'!CV19+Local!B19</f>
        <v>1430825586</v>
      </c>
      <c r="BN21" s="112">
        <f>+'State General Purpose'!DU19+'State Ed Special Purpose'!CW19+Local!C19</f>
        <v>1586998501</v>
      </c>
      <c r="BO21" s="112">
        <f>+'State General Purpose'!DV19+'State Ed Special Purpose'!CX19+Local!D19</f>
        <v>1635589517</v>
      </c>
      <c r="BP21" s="112">
        <f>+'State General Purpose'!DW19+'State Ed Special Purpose'!CY19+Local!E19</f>
        <v>1701563554</v>
      </c>
      <c r="BQ21" s="112">
        <f>+'State General Purpose'!DX19+'State Ed Special Purpose'!CZ19+Local!F19</f>
        <v>1793221676</v>
      </c>
      <c r="BR21" s="112">
        <f>+'State General Purpose'!DY19+'State Ed Special Purpose'!DA19+Local!G19</f>
        <v>1921976011.3899999</v>
      </c>
      <c r="BS21" s="112">
        <f>+'State General Purpose'!DZ19+'State Ed Special Purpose'!DB19+Local!H19</f>
        <v>2071336445</v>
      </c>
      <c r="BT21" s="112">
        <f>+'State General Purpose'!EA19+'State Ed Special Purpose'!DC19+Local!I19</f>
        <v>2364303217</v>
      </c>
      <c r="BU21" s="112">
        <f>+'State General Purpose'!EB19+'State Ed Special Purpose'!DD19+Local!J19</f>
        <v>2273654992</v>
      </c>
      <c r="BV21" s="112">
        <f>+'State General Purpose'!EC19+'State Ed Special Purpose'!DE19+Local!K19</f>
        <v>2643873508</v>
      </c>
      <c r="BW21" s="112">
        <f>+'State General Purpose'!ED19+'State Ed Special Purpose'!DF19+Local!L19</f>
        <v>2617511268</v>
      </c>
      <c r="BX21" s="112">
        <f>+'State General Purpose'!EE19+'State Ed Special Purpose'!DG19+Local!M19</f>
        <v>2467281938</v>
      </c>
      <c r="BY21" s="112">
        <f>+'State General Purpose'!EF19+'State Ed Special Purpose'!DH19+Local!N19</f>
        <v>2604927022</v>
      </c>
      <c r="BZ21" s="112">
        <f>+'State General Purpose'!EG19+'State Ed Special Purpose'!DI19+Local!O19</f>
        <v>2824078177</v>
      </c>
      <c r="CA21" s="416">
        <f t="shared" si="103"/>
        <v>219151155</v>
      </c>
      <c r="CB21" s="374">
        <f t="shared" si="104"/>
        <v>8.4129479693347058</v>
      </c>
      <c r="CC21" s="370">
        <f t="shared" si="105"/>
        <v>206566909</v>
      </c>
      <c r="CD21" s="579">
        <f t="shared" si="106"/>
        <v>7.8917295037218533</v>
      </c>
      <c r="CE21" s="583">
        <f t="shared" si="27"/>
        <v>4357.4991718168867</v>
      </c>
      <c r="CF21" s="112">
        <f t="shared" si="28"/>
        <v>4615.3016154155785</v>
      </c>
      <c r="CG21" s="112">
        <f t="shared" si="29"/>
        <v>4394.5693496395415</v>
      </c>
      <c r="CH21" s="112">
        <f t="shared" si="30"/>
        <v>4356.1301992668459</v>
      </c>
      <c r="CI21" s="112">
        <f t="shared" si="31"/>
        <v>4504.4020779391694</v>
      </c>
      <c r="CJ21" s="112">
        <f t="shared" si="32"/>
        <v>4780.9125035437537</v>
      </c>
      <c r="CK21" s="112">
        <f t="shared" si="33"/>
        <v>5206.7796607471146</v>
      </c>
      <c r="CL21" s="112">
        <f t="shared" si="34"/>
        <v>5860.4041154700553</v>
      </c>
      <c r="CM21" s="112">
        <f t="shared" si="35"/>
        <v>5426.8766775206259</v>
      </c>
      <c r="CN21" s="112">
        <f t="shared" si="36"/>
        <v>5756.7228431086414</v>
      </c>
      <c r="CO21" s="112">
        <f t="shared" si="37"/>
        <v>5092.0376106881176</v>
      </c>
      <c r="CP21" s="112">
        <f t="shared" si="38"/>
        <v>4764.4200005206085</v>
      </c>
      <c r="CQ21" s="112">
        <f t="shared" si="39"/>
        <v>5228.6052399233413</v>
      </c>
      <c r="CR21" s="112">
        <f t="shared" si="40"/>
        <v>5789.8180846736304</v>
      </c>
      <c r="CS21" s="370">
        <f t="shared" si="107"/>
        <v>561.21284475028915</v>
      </c>
      <c r="CT21" s="572">
        <f t="shared" si="108"/>
        <v>10.733509588085049</v>
      </c>
      <c r="CU21" s="370">
        <f t="shared" si="109"/>
        <v>697.7804739855128</v>
      </c>
      <c r="CV21" s="572">
        <f t="shared" si="110"/>
        <v>13.70336449441931</v>
      </c>
      <c r="CW21" s="573">
        <f t="shared" si="111"/>
        <v>127.99501607600115</v>
      </c>
      <c r="CX21" s="577">
        <f t="shared" si="112"/>
        <v>130.10439895645288</v>
      </c>
      <c r="CY21" s="510">
        <f t="shared" si="113"/>
        <v>5381.1525921324401</v>
      </c>
      <c r="CZ21" s="523">
        <f t="shared" si="114"/>
        <v>5310.6365636056316</v>
      </c>
      <c r="DA21" s="510">
        <f t="shared" si="115"/>
        <v>479.1815210679988</v>
      </c>
      <c r="DB21" s="511">
        <f t="shared" si="4"/>
        <v>9.0230524218486678</v>
      </c>
      <c r="DC21" s="510">
        <f t="shared" si="116"/>
        <v>408.66549254119036</v>
      </c>
      <c r="DD21" s="513">
        <f t="shared" si="41"/>
        <v>7.5943858781979765</v>
      </c>
      <c r="DE21" s="589">
        <f>+'Tuition Revenues'!CV19</f>
        <v>444796000</v>
      </c>
      <c r="DF21" s="590">
        <f>+'Tuition Revenues'!CW19</f>
        <v>419164936</v>
      </c>
      <c r="DG21" s="590">
        <f>+'Tuition Revenues'!CX19</f>
        <v>560214377</v>
      </c>
      <c r="DH21" s="590">
        <f>+'Tuition Revenues'!CY19</f>
        <v>638819163</v>
      </c>
      <c r="DI21" s="590">
        <f>+'Tuition Revenues'!CZ19</f>
        <v>740567542</v>
      </c>
      <c r="DJ21" s="590">
        <f>+'Tuition Revenues'!DA19</f>
        <v>810195593</v>
      </c>
      <c r="DK21" s="590">
        <f>+'Tuition Revenues'!DB19</f>
        <v>852658741</v>
      </c>
      <c r="DL21" s="590">
        <f>+'Tuition Revenues'!DC19</f>
        <v>918295078</v>
      </c>
      <c r="DM21" s="590">
        <f>+'Tuition Revenues'!DD19</f>
        <v>982744213</v>
      </c>
      <c r="DN21" s="590">
        <f>+'Tuition Revenues'!DE19</f>
        <v>1085445432</v>
      </c>
      <c r="DO21" s="590">
        <f>+'Tuition Revenues'!DF19</f>
        <v>1286201067</v>
      </c>
      <c r="DP21" s="590">
        <f>+'Tuition Revenues'!DG19</f>
        <v>1276532326</v>
      </c>
      <c r="DQ21" s="590">
        <f>+'Tuition Revenues'!DH19</f>
        <v>891243285</v>
      </c>
      <c r="DR21" s="590">
        <f>+'Tuition Revenues'!DI19</f>
        <v>897435546</v>
      </c>
      <c r="DS21" s="416">
        <f t="shared" si="117"/>
        <v>6192261</v>
      </c>
      <c r="DT21" s="374">
        <f t="shared" si="118"/>
        <v>0.69478907770957288</v>
      </c>
      <c r="DU21" s="416">
        <f t="shared" si="119"/>
        <v>-388765521</v>
      </c>
      <c r="DV21" s="374">
        <f t="shared" si="120"/>
        <v>-30.225874552162846</v>
      </c>
      <c r="DW21" s="583">
        <f t="shared" si="42"/>
        <v>1354.6013019279794</v>
      </c>
      <c r="DX21" s="112">
        <f t="shared" si="43"/>
        <v>1219.0135057010793</v>
      </c>
      <c r="DY21" s="112">
        <f t="shared" si="44"/>
        <v>1505.2070857651572</v>
      </c>
      <c r="DZ21" s="112">
        <f t="shared" si="45"/>
        <v>1635.4249250772739</v>
      </c>
      <c r="EA21" s="112">
        <f t="shared" si="46"/>
        <v>1860.235139740249</v>
      </c>
      <c r="EB21" s="112">
        <f t="shared" si="47"/>
        <v>2015.3603468174381</v>
      </c>
      <c r="EC21" s="112">
        <f t="shared" si="48"/>
        <v>2143.3534860615277</v>
      </c>
      <c r="ED21" s="112">
        <f t="shared" si="49"/>
        <v>2276.1802359494463</v>
      </c>
      <c r="EE21" s="112">
        <f t="shared" si="50"/>
        <v>2345.6644338140031</v>
      </c>
      <c r="EF21" s="112">
        <f t="shared" si="51"/>
        <v>2363.4294509305728</v>
      </c>
      <c r="EG21" s="112">
        <f t="shared" si="52"/>
        <v>2502.1417436248403</v>
      </c>
      <c r="EH21" s="112">
        <f t="shared" si="53"/>
        <v>2465.0349243165797</v>
      </c>
      <c r="EI21" s="112">
        <f t="shared" si="54"/>
        <v>1788.9020577703891</v>
      </c>
      <c r="EJ21" s="112">
        <f t="shared" si="55"/>
        <v>1839.8883559163432</v>
      </c>
      <c r="EK21" s="370">
        <f t="shared" si="121"/>
        <v>50.986298145954152</v>
      </c>
      <c r="EL21" s="572">
        <f t="shared" si="122"/>
        <v>2.8501447535647251</v>
      </c>
      <c r="EM21" s="370">
        <f t="shared" si="123"/>
        <v>-625.14656840023645</v>
      </c>
      <c r="EN21" s="572">
        <f t="shared" si="124"/>
        <v>-24.984458614026785</v>
      </c>
      <c r="EO21" s="573">
        <f t="shared" si="125"/>
        <v>89.669111365007083</v>
      </c>
      <c r="EP21" s="577">
        <f t="shared" si="126"/>
        <v>63.402498990515909</v>
      </c>
      <c r="EQ21" s="510">
        <f t="shared" si="127"/>
        <v>2644.2079888271023</v>
      </c>
      <c r="ER21" s="523">
        <f t="shared" si="128"/>
        <v>1816.9680518554635</v>
      </c>
      <c r="ES21" s="510">
        <f t="shared" si="129"/>
        <v>22.920304060879744</v>
      </c>
      <c r="ET21" s="511">
        <f t="shared" si="56"/>
        <v>1.2614588372907183</v>
      </c>
      <c r="EU21" s="510">
        <f t="shared" si="130"/>
        <v>-804.31963291075908</v>
      </c>
      <c r="EV21" s="513">
        <f t="shared" si="57"/>
        <v>-30.418168173961725</v>
      </c>
      <c r="EW21" s="596">
        <f t="shared" si="58"/>
        <v>0.76285408351021189</v>
      </c>
      <c r="EX21" s="97">
        <f t="shared" si="59"/>
        <v>0.79106142188155126</v>
      </c>
      <c r="EY21" s="97">
        <f t="shared" si="60"/>
        <v>0.7448704875099379</v>
      </c>
      <c r="EZ21" s="98">
        <f t="shared" si="61"/>
        <v>0.72704500064892597</v>
      </c>
      <c r="FA21" s="98">
        <f t="shared" si="62"/>
        <v>0.70772330360433322</v>
      </c>
      <c r="FB21" s="98">
        <f t="shared" si="63"/>
        <v>0.70346094231482625</v>
      </c>
      <c r="FC21" s="98">
        <f t="shared" si="64"/>
        <v>0.70839256333850886</v>
      </c>
      <c r="FD21" s="98">
        <f t="shared" si="65"/>
        <v>0.72025359319818938</v>
      </c>
      <c r="FE21" s="98">
        <f t="shared" si="66"/>
        <v>0.69821138283934692</v>
      </c>
      <c r="FF21" s="98">
        <f t="shared" si="67"/>
        <v>0.70894271864020297</v>
      </c>
      <c r="FG21" s="98">
        <f t="shared" si="68"/>
        <v>0.67051848173643669</v>
      </c>
      <c r="FH21" s="98">
        <f t="shared" si="69"/>
        <v>0.65902893787361239</v>
      </c>
      <c r="FI21" s="98">
        <f t="shared" si="70"/>
        <v>0.74508012861514183</v>
      </c>
      <c r="FJ21" s="98">
        <f t="shared" si="70"/>
        <v>0.75885201216548082</v>
      </c>
      <c r="FK21" s="99">
        <f t="shared" si="71"/>
        <v>0.23714591648978814</v>
      </c>
      <c r="FL21" s="97">
        <f t="shared" si="72"/>
        <v>0.20893857811844868</v>
      </c>
      <c r="FM21" s="97">
        <f t="shared" si="73"/>
        <v>0.2551295124900621</v>
      </c>
      <c r="FN21" s="98">
        <f t="shared" si="74"/>
        <v>0.27295499935107409</v>
      </c>
      <c r="FO21" s="98">
        <f t="shared" si="75"/>
        <v>0.29227669639566678</v>
      </c>
      <c r="FP21" s="98">
        <f t="shared" si="76"/>
        <v>0.2965390576851738</v>
      </c>
      <c r="FQ21" s="98">
        <f t="shared" si="77"/>
        <v>0.29160743666149114</v>
      </c>
      <c r="FR21" s="98">
        <f t="shared" si="78"/>
        <v>0.27974640680181062</v>
      </c>
      <c r="FS21" s="98">
        <f t="shared" si="79"/>
        <v>0.30178861716065308</v>
      </c>
      <c r="FT21" s="98">
        <f t="shared" si="80"/>
        <v>0.29105728135979703</v>
      </c>
      <c r="FU21" s="98">
        <f t="shared" si="81"/>
        <v>0.32948151826356337</v>
      </c>
      <c r="FV21" s="98">
        <f t="shared" si="82"/>
        <v>0.34097106212638756</v>
      </c>
      <c r="FW21" s="98">
        <f t="shared" si="83"/>
        <v>0.25491987138485817</v>
      </c>
      <c r="FX21" s="98">
        <f t="shared" si="84"/>
        <v>0.24114798783451913</v>
      </c>
      <c r="FY21" s="114"/>
    </row>
    <row r="22" spans="1:181" s="115" customFormat="1">
      <c r="A22" s="106" t="s">
        <v>13</v>
      </c>
      <c r="B22" s="363">
        <f>+'[1]FTE Enrollment Data'!GI19</f>
        <v>65163</v>
      </c>
      <c r="C22" s="364">
        <f>+'[1]FTE Enrollment Data'!GS19</f>
        <v>80853.333333333328</v>
      </c>
      <c r="D22" s="364">
        <f>+'[1]FTE Enrollment Data'!GT19</f>
        <v>84962.6</v>
      </c>
      <c r="E22" s="364">
        <f>+'[1]FTE Enrollment Data'!GU19</f>
        <v>91284.533333333326</v>
      </c>
      <c r="F22" s="364">
        <f>+'[1]FTE Enrollment Data'!GV19</f>
        <v>93575.666666666672</v>
      </c>
      <c r="G22" s="364">
        <f>+'[1]FTE Enrollment Data'!GW19</f>
        <v>93170.2</v>
      </c>
      <c r="H22" s="364">
        <f>+'[1]FTE Enrollment Data'!GX19</f>
        <v>94097.733333333323</v>
      </c>
      <c r="I22" s="364">
        <f>+'[1]FTE Enrollment Data'!GY19</f>
        <v>95861.666666666657</v>
      </c>
      <c r="J22" s="364">
        <f>+'[1]FTE Enrollment Data'!GZ19</f>
        <v>100293.57333333333</v>
      </c>
      <c r="K22" s="364">
        <f>+'[1]FTE Enrollment Data'!HA19</f>
        <v>105320.40000000001</v>
      </c>
      <c r="L22" s="364">
        <f>+'[1]FTE Enrollment Data'!HB19</f>
        <v>117732.2</v>
      </c>
      <c r="M22" s="364">
        <f>+'[1]FTE Enrollment Data'!HC19</f>
        <v>126120.20000000001</v>
      </c>
      <c r="N22" s="364">
        <f>+'[1]FTE Enrollment Data'!HD19</f>
        <v>130303.90000000001</v>
      </c>
      <c r="O22" s="364">
        <f>+'[1]FTE Enrollment Data'!HE19</f>
        <v>128968.7</v>
      </c>
      <c r="P22" s="364">
        <f>+'[1]FTE Enrollment Data'!HF19</f>
        <v>123687.76666666665</v>
      </c>
      <c r="Q22" s="738">
        <f t="shared" si="85"/>
        <v>-5280.9333333333489</v>
      </c>
      <c r="R22" s="379">
        <f t="shared" si="86"/>
        <v>-4.0947403000366362</v>
      </c>
      <c r="S22" s="377">
        <f t="shared" si="87"/>
        <v>-2432.4333333333634</v>
      </c>
      <c r="T22" s="379">
        <f t="shared" si="88"/>
        <v>-1.9286627624546766</v>
      </c>
      <c r="U22" s="107">
        <f>+Total!CV20</f>
        <v>423065834</v>
      </c>
      <c r="V22" s="109">
        <f>+Total!CW20</f>
        <v>418475164</v>
      </c>
      <c r="W22" s="109">
        <f>+Total!CX20</f>
        <v>406734170</v>
      </c>
      <c r="X22" s="109">
        <f>+Total!CY20</f>
        <v>464281718</v>
      </c>
      <c r="Y22" s="109">
        <f>+Total!CZ20</f>
        <v>523243797</v>
      </c>
      <c r="Z22" s="109">
        <f>+Total!DA20</f>
        <v>553799995</v>
      </c>
      <c r="AA22" s="109">
        <f>+Total!DB20</f>
        <v>625952140</v>
      </c>
      <c r="AB22" s="109">
        <f>+Total!DC20</f>
        <v>664859839</v>
      </c>
      <c r="AC22" s="109">
        <f>+Total!DD20</f>
        <v>705741525</v>
      </c>
      <c r="AD22" s="109">
        <f>+Total!DE20</f>
        <v>702068589</v>
      </c>
      <c r="AE22" s="109">
        <f>+Total!DF20</f>
        <v>807268990</v>
      </c>
      <c r="AF22" s="109">
        <f>+Total!DG20</f>
        <v>827794590</v>
      </c>
      <c r="AG22" s="109">
        <f>+Total!DH20</f>
        <v>886924498</v>
      </c>
      <c r="AH22" s="109">
        <f>+Total!DI20</f>
        <v>873291330</v>
      </c>
      <c r="AI22" s="416">
        <f t="shared" si="89"/>
        <v>-13633168</v>
      </c>
      <c r="AJ22" s="374">
        <f t="shared" si="90"/>
        <v>-1.5371283610659721</v>
      </c>
      <c r="AK22" s="416">
        <f t="shared" si="91"/>
        <v>66022340</v>
      </c>
      <c r="AL22" s="374">
        <f t="shared" si="92"/>
        <v>8.1784808803320939</v>
      </c>
      <c r="AM22" s="107">
        <f t="shared" si="11"/>
        <v>5232.5094904353564</v>
      </c>
      <c r="AN22" s="109">
        <f t="shared" si="12"/>
        <v>4925.4044014660567</v>
      </c>
      <c r="AO22" s="109">
        <f t="shared" si="13"/>
        <v>4455.6745282881075</v>
      </c>
      <c r="AP22" s="109">
        <f t="shared" si="14"/>
        <v>4961.5646304060529</v>
      </c>
      <c r="AQ22" s="109">
        <f t="shared" si="15"/>
        <v>5615.9995041332959</v>
      </c>
      <c r="AR22" s="109">
        <f t="shared" si="16"/>
        <v>5885.3701931183614</v>
      </c>
      <c r="AS22" s="109">
        <f t="shared" si="17"/>
        <v>6529.7439713476024</v>
      </c>
      <c r="AT22" s="109">
        <f t="shared" si="18"/>
        <v>6629.1370115040936</v>
      </c>
      <c r="AU22" s="109">
        <f t="shared" si="19"/>
        <v>6700.900537787551</v>
      </c>
      <c r="AV22" s="109">
        <f t="shared" si="20"/>
        <v>5963.2673898899366</v>
      </c>
      <c r="AW22" s="109">
        <f t="shared" si="21"/>
        <v>6400.790595003813</v>
      </c>
      <c r="AX22" s="109">
        <f t="shared" si="22"/>
        <v>6352.7998010803967</v>
      </c>
      <c r="AY22" s="109">
        <f t="shared" si="23"/>
        <v>6877.0523235482724</v>
      </c>
      <c r="AZ22" s="109">
        <f t="shared" si="24"/>
        <v>7060.4503059181561</v>
      </c>
      <c r="BA22" s="367">
        <f t="shared" si="93"/>
        <v>183.39798236988372</v>
      </c>
      <c r="BB22" s="572">
        <f t="shared" si="94"/>
        <v>2.6668109204563679</v>
      </c>
      <c r="BC22" s="370">
        <f t="shared" si="95"/>
        <v>659.65971091434312</v>
      </c>
      <c r="BD22" s="572">
        <f t="shared" si="96"/>
        <v>10.30590988915097</v>
      </c>
      <c r="BE22" s="573">
        <f t="shared" si="97"/>
        <v>94.564187245333429</v>
      </c>
      <c r="BF22" s="577">
        <f t="shared" si="98"/>
        <v>96.033761095952556</v>
      </c>
      <c r="BG22" s="510">
        <f t="shared" si="99"/>
        <v>6764.2137657634339</v>
      </c>
      <c r="BH22" s="523">
        <f t="shared" si="100"/>
        <v>6984.9460503160835</v>
      </c>
      <c r="BI22" s="510">
        <f t="shared" si="101"/>
        <v>75.50425560207259</v>
      </c>
      <c r="BJ22" s="511">
        <f t="shared" si="25"/>
        <v>1.0809568901202302</v>
      </c>
      <c r="BK22" s="510">
        <f t="shared" si="102"/>
        <v>296.23654015472221</v>
      </c>
      <c r="BL22" s="513">
        <f t="shared" si="26"/>
        <v>4.3794674505128954</v>
      </c>
      <c r="BM22" s="111">
        <f>+'State General Purpose'!DT20+'State Ed Special Purpose'!CV20+Local!B20</f>
        <v>304070288</v>
      </c>
      <c r="BN22" s="112">
        <f>+'State General Purpose'!DU20+'State Ed Special Purpose'!CW20+Local!C20</f>
        <v>297652143</v>
      </c>
      <c r="BO22" s="112">
        <f>+'State General Purpose'!DV20+'State Ed Special Purpose'!CX20+Local!D20</f>
        <v>278812601</v>
      </c>
      <c r="BP22" s="112">
        <f>+'State General Purpose'!DW20+'State Ed Special Purpose'!CY20+Local!E20</f>
        <v>262924476</v>
      </c>
      <c r="BQ22" s="112">
        <f>+'State General Purpose'!DX20+'State Ed Special Purpose'!CZ20+Local!F20</f>
        <v>300213075</v>
      </c>
      <c r="BR22" s="112">
        <f>+'State General Purpose'!DY20+'State Ed Special Purpose'!DA20+Local!G20</f>
        <v>322818569</v>
      </c>
      <c r="BS22" s="112">
        <f>+'State General Purpose'!DZ20+'State Ed Special Purpose'!DB20+Local!H20</f>
        <v>375845015</v>
      </c>
      <c r="BT22" s="112">
        <f>+'State General Purpose'!EA20+'State Ed Special Purpose'!DC20+Local!I20</f>
        <v>370485598</v>
      </c>
      <c r="BU22" s="112">
        <f>+'State General Purpose'!EB20+'State Ed Special Purpose'!DD20+Local!J20</f>
        <v>379452960</v>
      </c>
      <c r="BV22" s="112">
        <f>+'State General Purpose'!EC20+'State Ed Special Purpose'!DE20+Local!K20</f>
        <v>352060840</v>
      </c>
      <c r="BW22" s="112">
        <f>+'State General Purpose'!ED20+'State Ed Special Purpose'!DF20+Local!L20</f>
        <v>339749856</v>
      </c>
      <c r="BX22" s="112">
        <f>+'State General Purpose'!EE20+'State Ed Special Purpose'!DG20+Local!M20</f>
        <v>326768794</v>
      </c>
      <c r="BY22" s="112">
        <f>+'State General Purpose'!EF20+'State Ed Special Purpose'!DH20+Local!N20</f>
        <v>332724337</v>
      </c>
      <c r="BZ22" s="112">
        <f>+'State General Purpose'!EG20+'State Ed Special Purpose'!DI20+Local!O20</f>
        <v>341310031</v>
      </c>
      <c r="CA22" s="416">
        <f t="shared" si="103"/>
        <v>8585694</v>
      </c>
      <c r="CB22" s="374">
        <f t="shared" si="104"/>
        <v>2.5804226037123339</v>
      </c>
      <c r="CC22" s="370">
        <f t="shared" si="105"/>
        <v>1560175</v>
      </c>
      <c r="CD22" s="579">
        <f t="shared" si="106"/>
        <v>0.45921285099823561</v>
      </c>
      <c r="CE22" s="583">
        <f t="shared" si="27"/>
        <v>3760.7637862796837</v>
      </c>
      <c r="CF22" s="112">
        <f t="shared" si="28"/>
        <v>3503.3313834557789</v>
      </c>
      <c r="CG22" s="112">
        <f t="shared" si="29"/>
        <v>3054.3246574081923</v>
      </c>
      <c r="CH22" s="112">
        <f t="shared" si="30"/>
        <v>2809.7526351223787</v>
      </c>
      <c r="CI22" s="112">
        <f t="shared" si="31"/>
        <v>3222.200607061056</v>
      </c>
      <c r="CJ22" s="112">
        <f t="shared" si="32"/>
        <v>3430.6731688896512</v>
      </c>
      <c r="CK22" s="112">
        <f t="shared" si="33"/>
        <v>3920.7018620581744</v>
      </c>
      <c r="CL22" s="112">
        <f t="shared" si="34"/>
        <v>3694.0113477526907</v>
      </c>
      <c r="CM22" s="112">
        <f t="shared" si="35"/>
        <v>3602.8438934907194</v>
      </c>
      <c r="CN22" s="112">
        <f t="shared" si="36"/>
        <v>2990.3530215183273</v>
      </c>
      <c r="CO22" s="112">
        <f t="shared" si="37"/>
        <v>2693.8575739651537</v>
      </c>
      <c r="CP22" s="112">
        <f t="shared" si="38"/>
        <v>2507.74377436132</v>
      </c>
      <c r="CQ22" s="112">
        <f t="shared" si="39"/>
        <v>2579.8843983074962</v>
      </c>
      <c r="CR22" s="112">
        <f t="shared" si="40"/>
        <v>2759.4485711737057</v>
      </c>
      <c r="CS22" s="370">
        <f t="shared" si="107"/>
        <v>179.56417286620945</v>
      </c>
      <c r="CT22" s="572">
        <f t="shared" si="108"/>
        <v>6.9601635245366218</v>
      </c>
      <c r="CU22" s="370">
        <f t="shared" si="109"/>
        <v>65.590997208551926</v>
      </c>
      <c r="CV22" s="572">
        <f t="shared" si="110"/>
        <v>2.4348353766901996</v>
      </c>
      <c r="CW22" s="573">
        <f t="shared" si="111"/>
        <v>67.713628580118126</v>
      </c>
      <c r="CX22" s="577">
        <f t="shared" si="112"/>
        <v>62.008234551299438</v>
      </c>
      <c r="CY22" s="510">
        <f t="shared" si="113"/>
        <v>2846.8090330973132</v>
      </c>
      <c r="CZ22" s="523">
        <f t="shared" si="114"/>
        <v>2620.3600744064543</v>
      </c>
      <c r="DA22" s="510">
        <f t="shared" si="115"/>
        <v>139.0884967672514</v>
      </c>
      <c r="DB22" s="511">
        <f t="shared" si="4"/>
        <v>5.3079917575357181</v>
      </c>
      <c r="DC22" s="510">
        <f t="shared" si="116"/>
        <v>-87.360461923607545</v>
      </c>
      <c r="DD22" s="513">
        <f t="shared" si="41"/>
        <v>-3.0687152144012915</v>
      </c>
      <c r="DE22" s="589">
        <f>+'Tuition Revenues'!CV20</f>
        <v>118995546</v>
      </c>
      <c r="DF22" s="590">
        <f>+'Tuition Revenues'!CW20</f>
        <v>120823021</v>
      </c>
      <c r="DG22" s="590">
        <f>+'Tuition Revenues'!CX20</f>
        <v>127921569</v>
      </c>
      <c r="DH22" s="590">
        <f>+'Tuition Revenues'!CY20</f>
        <v>201357242</v>
      </c>
      <c r="DI22" s="590">
        <f>+'Tuition Revenues'!CZ20</f>
        <v>223030722</v>
      </c>
      <c r="DJ22" s="590">
        <f>+'Tuition Revenues'!DA20</f>
        <v>230981426</v>
      </c>
      <c r="DK22" s="590">
        <f>+'Tuition Revenues'!DB20</f>
        <v>250107125</v>
      </c>
      <c r="DL22" s="590">
        <f>+'Tuition Revenues'!DC20</f>
        <v>294374241</v>
      </c>
      <c r="DM22" s="590">
        <f>+'Tuition Revenues'!DD20</f>
        <v>326288565</v>
      </c>
      <c r="DN22" s="590">
        <f>+'Tuition Revenues'!DE20</f>
        <v>350007749</v>
      </c>
      <c r="DO22" s="590">
        <f>+'Tuition Revenues'!DF20</f>
        <v>467519134</v>
      </c>
      <c r="DP22" s="590">
        <f>+'Tuition Revenues'!DG20</f>
        <v>501025796</v>
      </c>
      <c r="DQ22" s="590">
        <f>+'Tuition Revenues'!DH20</f>
        <v>554200161</v>
      </c>
      <c r="DR22" s="590">
        <f>+'Tuition Revenues'!DI20</f>
        <v>531981299</v>
      </c>
      <c r="DS22" s="416">
        <f t="shared" si="117"/>
        <v>-22218862</v>
      </c>
      <c r="DT22" s="374">
        <f t="shared" si="118"/>
        <v>-4.0091763885286928</v>
      </c>
      <c r="DU22" s="416">
        <f t="shared" si="119"/>
        <v>64462165</v>
      </c>
      <c r="DV22" s="374">
        <f t="shared" si="120"/>
        <v>13.788134070251765</v>
      </c>
      <c r="DW22" s="583">
        <f t="shared" si="42"/>
        <v>1471.7457041556729</v>
      </c>
      <c r="DX22" s="112">
        <f t="shared" si="43"/>
        <v>1422.0730180102773</v>
      </c>
      <c r="DY22" s="112">
        <f t="shared" si="44"/>
        <v>1401.3498708799154</v>
      </c>
      <c r="DZ22" s="112">
        <f t="shared" si="45"/>
        <v>2151.8119952836742</v>
      </c>
      <c r="EA22" s="112">
        <f t="shared" si="46"/>
        <v>2393.7988970722399</v>
      </c>
      <c r="EB22" s="112">
        <f t="shared" si="47"/>
        <v>2454.6970242287098</v>
      </c>
      <c r="EC22" s="112">
        <f t="shared" si="48"/>
        <v>2609.0421092894276</v>
      </c>
      <c r="ED22" s="112">
        <f t="shared" si="49"/>
        <v>2935.125663751403</v>
      </c>
      <c r="EE22" s="112">
        <f t="shared" si="50"/>
        <v>3098.0566442968311</v>
      </c>
      <c r="EF22" s="112">
        <f t="shared" si="51"/>
        <v>2972.9143683716097</v>
      </c>
      <c r="EG22" s="112">
        <f t="shared" si="52"/>
        <v>3706.9330210386597</v>
      </c>
      <c r="EH22" s="112">
        <f t="shared" si="53"/>
        <v>3845.0560267190772</v>
      </c>
      <c r="EI22" s="112">
        <f t="shared" si="54"/>
        <v>4297.1679252407757</v>
      </c>
      <c r="EJ22" s="112">
        <f t="shared" si="55"/>
        <v>4301.00173474445</v>
      </c>
      <c r="EK22" s="370">
        <f t="shared" si="121"/>
        <v>3.8338095036742743</v>
      </c>
      <c r="EL22" s="572">
        <f t="shared" si="122"/>
        <v>8.9217120912477743E-2</v>
      </c>
      <c r="EM22" s="370">
        <f t="shared" si="123"/>
        <v>455.94570802537282</v>
      </c>
      <c r="EN22" s="572">
        <f t="shared" si="124"/>
        <v>12.299809719724033</v>
      </c>
      <c r="EO22" s="573">
        <f t="shared" si="125"/>
        <v>132.84514785505129</v>
      </c>
      <c r="EP22" s="577">
        <f t="shared" si="126"/>
        <v>148.2123941207991</v>
      </c>
      <c r="EQ22" s="510">
        <f t="shared" si="127"/>
        <v>3917.4047326661212</v>
      </c>
      <c r="ER22" s="523">
        <f t="shared" si="128"/>
        <v>4364.5859759096284</v>
      </c>
      <c r="ES22" s="510">
        <f t="shared" si="129"/>
        <v>-63.584241165178355</v>
      </c>
      <c r="ET22" s="511">
        <f t="shared" si="56"/>
        <v>-1.4568218272278779</v>
      </c>
      <c r="EU22" s="510">
        <f t="shared" si="130"/>
        <v>383.59700207832884</v>
      </c>
      <c r="EV22" s="513">
        <f t="shared" si="57"/>
        <v>9.7921207599414686</v>
      </c>
      <c r="EW22" s="596">
        <f t="shared" si="58"/>
        <v>0.71873042813473798</v>
      </c>
      <c r="EX22" s="97">
        <f t="shared" si="59"/>
        <v>0.71127791708088084</v>
      </c>
      <c r="EY22" s="97">
        <f t="shared" si="60"/>
        <v>0.6854909706750234</v>
      </c>
      <c r="EZ22" s="98">
        <f t="shared" si="61"/>
        <v>0.56630374577876441</v>
      </c>
      <c r="FA22" s="98">
        <f t="shared" si="62"/>
        <v>0.57375372000826608</v>
      </c>
      <c r="FB22" s="98">
        <f t="shared" si="63"/>
        <v>0.58291544224372915</v>
      </c>
      <c r="FC22" s="98">
        <f t="shared" si="64"/>
        <v>0.60043730340150292</v>
      </c>
      <c r="FD22" s="98">
        <f t="shared" si="65"/>
        <v>0.55723864831005376</v>
      </c>
      <c r="FE22" s="98">
        <f t="shared" si="66"/>
        <v>0.53766562765312698</v>
      </c>
      <c r="FF22" s="98">
        <f t="shared" si="67"/>
        <v>0.5014621726652978</v>
      </c>
      <c r="FG22" s="98">
        <f t="shared" si="68"/>
        <v>0.42086325649644984</v>
      </c>
      <c r="FH22" s="98">
        <f t="shared" si="69"/>
        <v>0.39474623046280116</v>
      </c>
      <c r="FI22" s="98">
        <f t="shared" si="70"/>
        <v>0.37514392459593554</v>
      </c>
      <c r="FJ22" s="98">
        <f t="shared" si="70"/>
        <v>0.39083180981540261</v>
      </c>
      <c r="FK22" s="99">
        <f t="shared" si="71"/>
        <v>0.28126957186526197</v>
      </c>
      <c r="FL22" s="97">
        <f t="shared" si="72"/>
        <v>0.28872208291911916</v>
      </c>
      <c r="FM22" s="97">
        <f t="shared" si="73"/>
        <v>0.31450902932497654</v>
      </c>
      <c r="FN22" s="98">
        <f t="shared" si="74"/>
        <v>0.43369625422123559</v>
      </c>
      <c r="FO22" s="98">
        <f t="shared" si="75"/>
        <v>0.42624627999173392</v>
      </c>
      <c r="FP22" s="98">
        <f t="shared" si="76"/>
        <v>0.41708455775627085</v>
      </c>
      <c r="FQ22" s="98">
        <f t="shared" si="77"/>
        <v>0.39956269659849714</v>
      </c>
      <c r="FR22" s="98">
        <f t="shared" si="78"/>
        <v>0.44276135168994618</v>
      </c>
      <c r="FS22" s="98">
        <f t="shared" si="79"/>
        <v>0.46233437234687302</v>
      </c>
      <c r="FT22" s="98">
        <f t="shared" si="80"/>
        <v>0.4985378273347022</v>
      </c>
      <c r="FU22" s="98">
        <f t="shared" si="81"/>
        <v>0.57913674350355016</v>
      </c>
      <c r="FV22" s="98">
        <f t="shared" si="82"/>
        <v>0.60525376953719878</v>
      </c>
      <c r="FW22" s="98">
        <f t="shared" si="83"/>
        <v>0.6248560754040644</v>
      </c>
      <c r="FX22" s="98">
        <f t="shared" si="84"/>
        <v>0.60916819018459734</v>
      </c>
      <c r="FY22" s="114"/>
    </row>
    <row r="23" spans="1:181" s="115" customFormat="1">
      <c r="A23" s="116" t="s">
        <v>14</v>
      </c>
      <c r="B23" s="363">
        <f>+'[1]FTE Enrollment Data'!GI20</f>
        <v>7042</v>
      </c>
      <c r="C23" s="364">
        <f>+'[1]FTE Enrollment Data'!GS20</f>
        <v>6060.5166666666664</v>
      </c>
      <c r="D23" s="364">
        <f>+'[1]FTE Enrollment Data'!GT20</f>
        <v>6190.6466666666665</v>
      </c>
      <c r="E23" s="364">
        <f>+'[1]FTE Enrollment Data'!GU20</f>
        <v>6830.5366666666669</v>
      </c>
      <c r="F23" s="364">
        <f>+'[1]FTE Enrollment Data'!GV20</f>
        <v>11595.95</v>
      </c>
      <c r="G23" s="364">
        <f>+'[1]FTE Enrollment Data'!GW20</f>
        <v>15257.673333333334</v>
      </c>
      <c r="H23" s="364">
        <f>+'[1]FTE Enrollment Data'!GX20</f>
        <v>15164.406666666668</v>
      </c>
      <c r="I23" s="364">
        <f>+'[1]FTE Enrollment Data'!GY20</f>
        <v>15305.02</v>
      </c>
      <c r="J23" s="364">
        <f>+'[1]FTE Enrollment Data'!GZ20</f>
        <v>15487.333333333332</v>
      </c>
      <c r="K23" s="364">
        <f>+'[1]FTE Enrollment Data'!HA20</f>
        <v>15872.083333333334</v>
      </c>
      <c r="L23" s="364">
        <f>+'[1]FTE Enrollment Data'!HB20</f>
        <v>17549.503333333334</v>
      </c>
      <c r="M23" s="364">
        <f>+'[1]FTE Enrollment Data'!HC20</f>
        <v>19504.116666666669</v>
      </c>
      <c r="N23" s="364">
        <f>+'[1]FTE Enrollment Data'!HD20</f>
        <v>19523.636666666665</v>
      </c>
      <c r="O23" s="364">
        <f>+'[1]FTE Enrollment Data'!HE20</f>
        <v>18366.080000000002</v>
      </c>
      <c r="P23" s="364">
        <f>+'[1]FTE Enrollment Data'!HF20</f>
        <v>17461.346666666668</v>
      </c>
      <c r="Q23" s="738">
        <f t="shared" si="85"/>
        <v>-904.73333333333358</v>
      </c>
      <c r="R23" s="379">
        <f t="shared" si="86"/>
        <v>-4.9261101625024697</v>
      </c>
      <c r="S23" s="377">
        <f t="shared" si="87"/>
        <v>-2042.7700000000004</v>
      </c>
      <c r="T23" s="379">
        <f t="shared" si="88"/>
        <v>-10.473532510658009</v>
      </c>
      <c r="U23" s="117">
        <f>+Total!CV21</f>
        <v>35889890.410136841</v>
      </c>
      <c r="V23" s="119">
        <f>+Total!CW21</f>
        <v>40092687</v>
      </c>
      <c r="W23" s="119">
        <f>+Total!CX21</f>
        <v>43013481</v>
      </c>
      <c r="X23" s="119">
        <f>+Total!CY21</f>
        <v>80957828</v>
      </c>
      <c r="Y23" s="119">
        <f>+Total!CZ21</f>
        <v>91122565</v>
      </c>
      <c r="Z23" s="119">
        <f>+Total!DA21</f>
        <v>92732791</v>
      </c>
      <c r="AA23" s="119">
        <f>+Total!DB21</f>
        <v>87856485.5</v>
      </c>
      <c r="AB23" s="119">
        <f>+Total!DC21</f>
        <v>119424848</v>
      </c>
      <c r="AC23" s="119">
        <f>+Total!DD21</f>
        <v>111305698</v>
      </c>
      <c r="AD23" s="119">
        <f>+Total!DE21</f>
        <v>118707738</v>
      </c>
      <c r="AE23" s="119">
        <f>+Total!DF21</f>
        <v>124484326</v>
      </c>
      <c r="AF23" s="119">
        <f>+Total!DG21</f>
        <v>133192654</v>
      </c>
      <c r="AG23" s="119">
        <f>+Total!DH21</f>
        <v>139918712</v>
      </c>
      <c r="AH23" s="119">
        <f>+Total!DI21</f>
        <v>136547253</v>
      </c>
      <c r="AI23" s="416">
        <f t="shared" si="89"/>
        <v>-3371459</v>
      </c>
      <c r="AJ23" s="374">
        <f t="shared" si="90"/>
        <v>-2.4095840733582512</v>
      </c>
      <c r="AK23" s="416">
        <f t="shared" si="91"/>
        <v>12062927</v>
      </c>
      <c r="AL23" s="374">
        <f t="shared" si="92"/>
        <v>9.6903179601904252</v>
      </c>
      <c r="AM23" s="117">
        <f t="shared" si="11"/>
        <v>5921.9192659817527</v>
      </c>
      <c r="AN23" s="119">
        <f t="shared" si="12"/>
        <v>6476.332628686072</v>
      </c>
      <c r="AO23" s="119">
        <f t="shared" si="13"/>
        <v>6297.2330139017868</v>
      </c>
      <c r="AP23" s="119">
        <f t="shared" si="14"/>
        <v>6981.5606310824032</v>
      </c>
      <c r="AQ23" s="119">
        <f t="shared" si="15"/>
        <v>5972.2451129508163</v>
      </c>
      <c r="AR23" s="119">
        <f t="shared" si="16"/>
        <v>6115.161182259686</v>
      </c>
      <c r="AS23" s="119">
        <f t="shared" si="17"/>
        <v>5740.3705124201078</v>
      </c>
      <c r="AT23" s="119">
        <f t="shared" si="18"/>
        <v>7711.130472213853</v>
      </c>
      <c r="AU23" s="119">
        <f t="shared" si="19"/>
        <v>7012.6709684193947</v>
      </c>
      <c r="AV23" s="119">
        <f t="shared" si="20"/>
        <v>6764.1651017284248</v>
      </c>
      <c r="AW23" s="119">
        <f t="shared" si="21"/>
        <v>6382.4641806387872</v>
      </c>
      <c r="AX23" s="119">
        <f t="shared" si="22"/>
        <v>6822.1231666026706</v>
      </c>
      <c r="AY23" s="119">
        <f t="shared" si="23"/>
        <v>7618.3220371467396</v>
      </c>
      <c r="AZ23" s="119">
        <f t="shared" si="24"/>
        <v>7819.9726290679364</v>
      </c>
      <c r="BA23" s="367">
        <f t="shared" si="93"/>
        <v>201.65059192119679</v>
      </c>
      <c r="BB23" s="572">
        <f t="shared" si="94"/>
        <v>2.6469160917319297</v>
      </c>
      <c r="BC23" s="370">
        <f t="shared" si="95"/>
        <v>1437.5084484291492</v>
      </c>
      <c r="BD23" s="572">
        <f t="shared" si="96"/>
        <v>22.522781291743598</v>
      </c>
      <c r="BE23" s="573">
        <f t="shared" si="97"/>
        <v>94.293435928940966</v>
      </c>
      <c r="BF23" s="577">
        <f t="shared" si="98"/>
        <v>106.36451652486191</v>
      </c>
      <c r="BG23" s="510">
        <f t="shared" si="99"/>
        <v>6744.8468168709405</v>
      </c>
      <c r="BH23" s="523">
        <f t="shared" si="100"/>
        <v>7737.8455070337632</v>
      </c>
      <c r="BI23" s="510">
        <f t="shared" si="101"/>
        <v>82.127122034173226</v>
      </c>
      <c r="BJ23" s="514">
        <f t="shared" si="25"/>
        <v>1.0613693690255126</v>
      </c>
      <c r="BK23" s="510">
        <f t="shared" si="102"/>
        <v>1075.1258121969959</v>
      </c>
      <c r="BL23" s="515">
        <f t="shared" si="26"/>
        <v>15.939958925498129</v>
      </c>
      <c r="BM23" s="120">
        <f>+'State General Purpose'!DT21+'State Ed Special Purpose'!CV21+Local!B21</f>
        <v>25356343</v>
      </c>
      <c r="BN23" s="121">
        <f>+'State General Purpose'!DU21+'State Ed Special Purpose'!CW21+Local!C21</f>
        <v>29852868</v>
      </c>
      <c r="BO23" s="121">
        <f>+'State General Purpose'!DV21+'State Ed Special Purpose'!CX21+Local!D21</f>
        <v>29622129</v>
      </c>
      <c r="BP23" s="121">
        <f>+'State General Purpose'!DW21+'State Ed Special Purpose'!CY21+Local!E21</f>
        <v>55455341</v>
      </c>
      <c r="BQ23" s="121">
        <f>+'State General Purpose'!DX21+'State Ed Special Purpose'!CZ21+Local!F21</f>
        <v>54164074</v>
      </c>
      <c r="BR23" s="121">
        <f>+'State General Purpose'!DY21+'State Ed Special Purpose'!DA21+Local!G21</f>
        <v>54859111</v>
      </c>
      <c r="BS23" s="121">
        <f>+'State General Purpose'!DZ21+'State Ed Special Purpose'!DD21+Local!H21</f>
        <v>55737680</v>
      </c>
      <c r="BT23" s="121">
        <f>+'State General Purpose'!EA21+'State Ed Special Purpose'!DC21+Local!I21</f>
        <v>75322754</v>
      </c>
      <c r="BU23" s="121">
        <f>+'State General Purpose'!EB21+'State Ed Special Purpose'!DD21+Local!J21</f>
        <v>64349734</v>
      </c>
      <c r="BV23" s="121">
        <f>+'State General Purpose'!EC21+'State Ed Special Purpose'!DE21+Local!K21</f>
        <v>59283991</v>
      </c>
      <c r="BW23" s="121">
        <f>+'State General Purpose'!ED21+'State Ed Special Purpose'!DF21+Local!L21</f>
        <v>59046058</v>
      </c>
      <c r="BX23" s="121">
        <f>+'State General Purpose'!EE21+'State Ed Special Purpose'!DG21+Local!M21</f>
        <v>66128616</v>
      </c>
      <c r="BY23" s="121">
        <f>+'State General Purpose'!EF21+'State Ed Special Purpose'!DH21+Local!N21</f>
        <v>69168738</v>
      </c>
      <c r="BZ23" s="121">
        <f>+'State General Purpose'!EG21+'State Ed Special Purpose'!DI21+Local!O21</f>
        <v>64011211</v>
      </c>
      <c r="CA23" s="417">
        <f t="shared" si="103"/>
        <v>-5157527</v>
      </c>
      <c r="CB23" s="374">
        <f t="shared" si="104"/>
        <v>-7.4564422441826244</v>
      </c>
      <c r="CC23" s="371">
        <f t="shared" si="105"/>
        <v>4965153</v>
      </c>
      <c r="CD23" s="579">
        <f t="shared" si="106"/>
        <v>8.4089491630415036</v>
      </c>
      <c r="CE23" s="584">
        <f t="shared" si="27"/>
        <v>4183.8583069100268</v>
      </c>
      <c r="CF23" s="122">
        <f t="shared" si="28"/>
        <v>4822.2535717862538</v>
      </c>
      <c r="CG23" s="122">
        <f t="shared" si="29"/>
        <v>4336.7205895486004</v>
      </c>
      <c r="CH23" s="122">
        <f t="shared" si="30"/>
        <v>4782.302528037806</v>
      </c>
      <c r="CI23" s="122">
        <f t="shared" si="31"/>
        <v>3549.9563279853501</v>
      </c>
      <c r="CJ23" s="122">
        <f t="shared" si="32"/>
        <v>3617.623307385144</v>
      </c>
      <c r="CK23" s="122">
        <f t="shared" si="33"/>
        <v>3641.7907327138414</v>
      </c>
      <c r="CL23" s="122">
        <f t="shared" si="34"/>
        <v>4863.5069949636263</v>
      </c>
      <c r="CM23" s="122">
        <f t="shared" si="35"/>
        <v>4054.2714304465385</v>
      </c>
      <c r="CN23" s="122">
        <f t="shared" si="36"/>
        <v>3378.1007857582294</v>
      </c>
      <c r="CO23" s="122">
        <f t="shared" si="37"/>
        <v>3027.3638642098631</v>
      </c>
      <c r="CP23" s="122">
        <f t="shared" si="38"/>
        <v>3387.1054419335469</v>
      </c>
      <c r="CQ23" s="122">
        <f t="shared" si="39"/>
        <v>3766.1132914590371</v>
      </c>
      <c r="CR23" s="122">
        <f t="shared" si="40"/>
        <v>3665.8805430050829</v>
      </c>
      <c r="CS23" s="371">
        <f t="shared" si="107"/>
        <v>-100.23274845395417</v>
      </c>
      <c r="CT23" s="572">
        <f t="shared" si="108"/>
        <v>-2.6614374209418119</v>
      </c>
      <c r="CU23" s="371">
        <f t="shared" si="109"/>
        <v>638.51667879521983</v>
      </c>
      <c r="CV23" s="572">
        <f t="shared" si="110"/>
        <v>21.091507576736952</v>
      </c>
      <c r="CW23" s="574">
        <f t="shared" si="111"/>
        <v>76.096744779362083</v>
      </c>
      <c r="CX23" s="577">
        <f t="shared" si="112"/>
        <v>82.376886064239244</v>
      </c>
      <c r="CY23" s="510">
        <f t="shared" si="113"/>
        <v>3199.2510956767114</v>
      </c>
      <c r="CZ23" s="523">
        <f t="shared" si="114"/>
        <v>3825.1996527847932</v>
      </c>
      <c r="DA23" s="510">
        <f t="shared" si="115"/>
        <v>-159.31910977971029</v>
      </c>
      <c r="DB23" s="514">
        <f t="shared" si="4"/>
        <v>-4.1649880853597798</v>
      </c>
      <c r="DC23" s="510">
        <f t="shared" si="116"/>
        <v>466.6294473283715</v>
      </c>
      <c r="DD23" s="515">
        <f t="shared" si="41"/>
        <v>14.585583731109708</v>
      </c>
      <c r="DE23" s="591">
        <f>+'Tuition Revenues'!CV21</f>
        <v>10533547.410136839</v>
      </c>
      <c r="DF23" s="592">
        <f>+'Tuition Revenues'!CW21</f>
        <v>10239819</v>
      </c>
      <c r="DG23" s="592">
        <f>+'Tuition Revenues'!CX21</f>
        <v>13391352</v>
      </c>
      <c r="DH23" s="593">
        <f>+'Tuition Revenues'!CY21</f>
        <v>25502487</v>
      </c>
      <c r="DI23" s="593">
        <f>+'Tuition Revenues'!CZ21</f>
        <v>36958491</v>
      </c>
      <c r="DJ23" s="593">
        <f>+'Tuition Revenues'!DA21</f>
        <v>37873680</v>
      </c>
      <c r="DK23" s="593">
        <f>+'Tuition Revenues'!DB21</f>
        <v>32118805.5</v>
      </c>
      <c r="DL23" s="593">
        <f>+'Tuition Revenues'!DC21</f>
        <v>44102094</v>
      </c>
      <c r="DM23" s="593">
        <f>+'Tuition Revenues'!DD21</f>
        <v>46955964</v>
      </c>
      <c r="DN23" s="593">
        <f>+'Tuition Revenues'!DE21</f>
        <v>59423747</v>
      </c>
      <c r="DO23" s="593">
        <f>+'Tuition Revenues'!DF21</f>
        <v>65438268</v>
      </c>
      <c r="DP23" s="593">
        <f>+'Tuition Revenues'!DG21</f>
        <v>67064038</v>
      </c>
      <c r="DQ23" s="593">
        <f>+'Tuition Revenues'!DH21</f>
        <v>70749974</v>
      </c>
      <c r="DR23" s="593">
        <f>+'Tuition Revenues'!DI21</f>
        <v>72536042</v>
      </c>
      <c r="DS23" s="416">
        <f t="shared" si="117"/>
        <v>1786068</v>
      </c>
      <c r="DT23" s="374">
        <f t="shared" si="118"/>
        <v>2.52447866623951</v>
      </c>
      <c r="DU23" s="416">
        <f t="shared" si="119"/>
        <v>7097774</v>
      </c>
      <c r="DV23" s="374">
        <f t="shared" si="120"/>
        <v>10.846518737323549</v>
      </c>
      <c r="DW23" s="584">
        <f t="shared" si="42"/>
        <v>1738.0609590717249</v>
      </c>
      <c r="DX23" s="122">
        <f t="shared" si="43"/>
        <v>1654.0790568998177</v>
      </c>
      <c r="DY23" s="122">
        <f t="shared" si="44"/>
        <v>1960.5124243531864</v>
      </c>
      <c r="DZ23" s="121">
        <f t="shared" si="45"/>
        <v>2199.2581030445972</v>
      </c>
      <c r="EA23" s="121">
        <f t="shared" si="46"/>
        <v>2422.2887849654662</v>
      </c>
      <c r="EB23" s="121">
        <f t="shared" si="47"/>
        <v>2497.5378748745416</v>
      </c>
      <c r="EC23" s="121">
        <f t="shared" si="48"/>
        <v>2098.5797797062664</v>
      </c>
      <c r="ED23" s="121">
        <f t="shared" si="49"/>
        <v>2847.6234772502262</v>
      </c>
      <c r="EE23" s="121">
        <f t="shared" si="50"/>
        <v>2958.3995379728558</v>
      </c>
      <c r="EF23" s="121">
        <f t="shared" si="51"/>
        <v>3386.0643159701954</v>
      </c>
      <c r="EG23" s="121">
        <f t="shared" si="52"/>
        <v>3355.1003164289245</v>
      </c>
      <c r="EH23" s="121">
        <f t="shared" si="53"/>
        <v>3435.0177246691237</v>
      </c>
      <c r="EI23" s="121">
        <f t="shared" si="54"/>
        <v>3852.208745687702</v>
      </c>
      <c r="EJ23" s="121">
        <f t="shared" si="55"/>
        <v>4154.0920860628539</v>
      </c>
      <c r="EK23" s="370">
        <f t="shared" si="121"/>
        <v>301.88334037515187</v>
      </c>
      <c r="EL23" s="572">
        <f t="shared" si="122"/>
        <v>7.8366298480862628</v>
      </c>
      <c r="EM23" s="370">
        <f t="shared" si="123"/>
        <v>719.07436139373021</v>
      </c>
      <c r="EN23" s="572">
        <f t="shared" si="124"/>
        <v>21.43227604470238</v>
      </c>
      <c r="EO23" s="573">
        <f t="shared" si="125"/>
        <v>120.2365392293074</v>
      </c>
      <c r="EP23" s="577">
        <f t="shared" si="126"/>
        <v>143.14989191935823</v>
      </c>
      <c r="EQ23" s="510">
        <f t="shared" si="127"/>
        <v>3545.5957211942291</v>
      </c>
      <c r="ER23" s="523">
        <f t="shared" si="128"/>
        <v>3912.645854248969</v>
      </c>
      <c r="ES23" s="510">
        <f t="shared" si="129"/>
        <v>241.44623181388488</v>
      </c>
      <c r="ET23" s="514">
        <f t="shared" si="56"/>
        <v>6.1709196489553078</v>
      </c>
      <c r="EU23" s="510">
        <f t="shared" si="130"/>
        <v>608.49636486862482</v>
      </c>
      <c r="EV23" s="515">
        <f t="shared" si="57"/>
        <v>17.162034611878166</v>
      </c>
      <c r="EW23" s="597">
        <f t="shared" si="58"/>
        <v>0.70650377335335313</v>
      </c>
      <c r="EX23" s="101">
        <f t="shared" si="59"/>
        <v>0.74459633997591634</v>
      </c>
      <c r="EY23" s="101">
        <f t="shared" si="60"/>
        <v>0.68867081462204838</v>
      </c>
      <c r="EZ23" s="101">
        <f t="shared" si="61"/>
        <v>0.68499047429977988</v>
      </c>
      <c r="FA23" s="101">
        <f t="shared" si="62"/>
        <v>0.59440901383757139</v>
      </c>
      <c r="FB23" s="101">
        <f t="shared" si="63"/>
        <v>0.59158265817751565</v>
      </c>
      <c r="FC23" s="101">
        <f t="shared" si="64"/>
        <v>0.63441736466911147</v>
      </c>
      <c r="FD23" s="101">
        <f t="shared" si="65"/>
        <v>0.63071258001517405</v>
      </c>
      <c r="FE23" s="101">
        <f t="shared" si="66"/>
        <v>0.57813512835614222</v>
      </c>
      <c r="FF23" s="101">
        <f t="shared" si="67"/>
        <v>0.49941134418718347</v>
      </c>
      <c r="FG23" s="101">
        <f t="shared" si="68"/>
        <v>0.47432524155691697</v>
      </c>
      <c r="FH23" s="101">
        <f t="shared" si="69"/>
        <v>0.49648846249433548</v>
      </c>
      <c r="FI23" s="101">
        <f t="shared" si="70"/>
        <v>0.49434944769931843</v>
      </c>
      <c r="FJ23" s="101">
        <f t="shared" si="70"/>
        <v>0.46878431893463285</v>
      </c>
      <c r="FK23" s="100">
        <f t="shared" si="71"/>
        <v>0.29349622664664682</v>
      </c>
      <c r="FL23" s="101">
        <f t="shared" si="72"/>
        <v>0.25540366002408371</v>
      </c>
      <c r="FM23" s="101">
        <f t="shared" si="73"/>
        <v>0.31132918537795162</v>
      </c>
      <c r="FN23" s="101">
        <f t="shared" si="74"/>
        <v>0.31500952570022012</v>
      </c>
      <c r="FO23" s="101">
        <f t="shared" si="75"/>
        <v>0.40559098616242861</v>
      </c>
      <c r="FP23" s="101">
        <f t="shared" si="76"/>
        <v>0.40841734182248435</v>
      </c>
      <c r="FQ23" s="101">
        <f t="shared" si="77"/>
        <v>0.36558263533088858</v>
      </c>
      <c r="FR23" s="101">
        <f t="shared" si="78"/>
        <v>0.36928741998482595</v>
      </c>
      <c r="FS23" s="101">
        <f t="shared" si="79"/>
        <v>0.42186487164385778</v>
      </c>
      <c r="FT23" s="101">
        <f t="shared" si="80"/>
        <v>0.50058865581281653</v>
      </c>
      <c r="FU23" s="101">
        <f t="shared" si="81"/>
        <v>0.52567475844308298</v>
      </c>
      <c r="FV23" s="101">
        <f t="shared" si="82"/>
        <v>0.50351153750566457</v>
      </c>
      <c r="FW23" s="101">
        <f t="shared" si="83"/>
        <v>0.50565055230068157</v>
      </c>
      <c r="FX23" s="101">
        <f t="shared" si="84"/>
        <v>0.53121568106536721</v>
      </c>
      <c r="FY23" s="114"/>
    </row>
    <row r="24" spans="1:181">
      <c r="B24" s="384" t="s">
        <v>133</v>
      </c>
      <c r="C24" s="38"/>
      <c r="D24" s="38"/>
      <c r="E24" s="38"/>
      <c r="F24" s="38"/>
      <c r="G24" s="146"/>
      <c r="H24" s="38"/>
      <c r="I24" s="160"/>
      <c r="J24" s="160"/>
      <c r="K24" s="160"/>
      <c r="L24" s="160"/>
      <c r="M24" s="160"/>
      <c r="N24" s="160"/>
      <c r="O24" s="160"/>
      <c r="P24" s="160"/>
      <c r="Q24" s="160"/>
      <c r="R24" s="160"/>
      <c r="BA24" s="14"/>
      <c r="ED24" s="193"/>
      <c r="EE24" s="193"/>
      <c r="EF24" s="193"/>
      <c r="EG24" s="193"/>
      <c r="EH24" s="193"/>
      <c r="EI24" s="193"/>
      <c r="EJ24" s="193"/>
      <c r="EK24" s="203"/>
      <c r="EL24" s="203"/>
      <c r="EQ24" s="12"/>
      <c r="ER24" s="20"/>
    </row>
    <row r="25" spans="1:181">
      <c r="T25" s="410"/>
      <c r="EQ25" s="12"/>
      <c r="ER25" s="12"/>
    </row>
    <row r="26" spans="1:181">
      <c r="T26" s="410"/>
    </row>
  </sheetData>
  <phoneticPr fontId="5" type="noConversion"/>
  <pageMargins left="0.5" right="0.5" top="1" bottom="1" header="0.5" footer="0.5"/>
  <pageSetup orientation="landscape" r:id="rId1"/>
  <headerFooter alignWithMargins="0"/>
  <colBreaks count="1" manualBreakCount="1">
    <brk id="108" max="1048575" man="1"/>
  </col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0099"/>
  </sheetPr>
  <dimension ref="A1:HF27"/>
  <sheetViews>
    <sheetView showGridLines="0" zoomScale="90" zoomScaleNormal="90" workbookViewId="0">
      <pane xSplit="1" ySplit="1" topLeftCell="GI2" activePane="bottomRight" state="frozen"/>
      <selection activeCell="L23" sqref="L23"/>
      <selection pane="topRight" activeCell="L23" sqref="L23"/>
      <selection pane="bottomLeft" activeCell="L23" sqref="L23"/>
      <selection pane="bottomRight" activeCell="FW21" sqref="FW21"/>
    </sheetView>
  </sheetViews>
  <sheetFormatPr defaultRowHeight="15"/>
  <cols>
    <col min="1" max="1" width="10.77734375" style="65" customWidth="1"/>
    <col min="2" max="2" width="7.33203125" style="63" customWidth="1"/>
    <col min="3" max="6" width="7.33203125" customWidth="1"/>
    <col min="7" max="9" width="7.33203125" style="154" customWidth="1"/>
    <col min="10" max="11" width="7.33203125" style="153" customWidth="1"/>
    <col min="12" max="15" width="8" style="153" customWidth="1"/>
    <col min="16" max="21" width="7.33203125" customWidth="1"/>
    <col min="22" max="25" width="7.33203125" style="154" customWidth="1"/>
    <col min="26" max="29" width="8" style="153" customWidth="1"/>
    <col min="30" max="30" width="7.33203125" customWidth="1"/>
    <col min="31" max="31" width="7.33203125" style="63" customWidth="1"/>
    <col min="32" max="34" width="7.33203125" customWidth="1"/>
    <col min="35" max="35" width="7.33203125" style="63" customWidth="1"/>
    <col min="36" max="37" width="7.33203125" style="154" customWidth="1"/>
    <col min="38" max="40" width="7.33203125" style="153" customWidth="1"/>
    <col min="41" max="43" width="8" style="153" customWidth="1"/>
    <col min="44" max="49" width="7.33203125" customWidth="1"/>
    <col min="50" max="51" width="7.33203125" style="154" customWidth="1"/>
    <col min="52" max="54" width="7.33203125" style="153" customWidth="1"/>
    <col min="55" max="57" width="8" style="153" customWidth="1"/>
    <col min="58" max="62" width="7.33203125" customWidth="1"/>
    <col min="63" max="63" width="7.33203125" style="63" customWidth="1"/>
    <col min="64" max="65" width="7.33203125" style="154" customWidth="1"/>
    <col min="66" max="68" width="7.33203125" style="153" customWidth="1"/>
    <col min="69" max="71" width="8" style="153" customWidth="1"/>
    <col min="72" max="76" width="7.33203125" customWidth="1"/>
    <col min="77" max="77" width="7.33203125" style="63" customWidth="1"/>
    <col min="78" max="79" width="7.33203125" style="154" customWidth="1"/>
    <col min="80" max="82" width="7.33203125" style="153" customWidth="1"/>
    <col min="83" max="85" width="8" style="153" customWidth="1"/>
    <col min="86" max="91" width="7.33203125" customWidth="1"/>
    <col min="92" max="93" width="7.33203125" style="154" customWidth="1"/>
    <col min="94" max="96" width="7.33203125" style="153" customWidth="1"/>
    <col min="97" max="99" width="8" style="153" customWidth="1"/>
    <col min="100" max="104" width="7.33203125" customWidth="1"/>
    <col min="105" max="107" width="7.33203125" style="154" customWidth="1"/>
    <col min="108" max="110" width="7.33203125" style="153" customWidth="1"/>
    <col min="111" max="113" width="8" style="153" customWidth="1"/>
    <col min="114" max="118" width="7.33203125" customWidth="1"/>
    <col min="119" max="120" width="7.33203125" style="154" customWidth="1"/>
    <col min="121" max="123" width="7.33203125" style="153" customWidth="1"/>
    <col min="124" max="126" width="8" style="153" customWidth="1"/>
    <col min="127" max="131" width="7.33203125" customWidth="1"/>
    <col min="132" max="134" width="7.33203125" style="154" customWidth="1"/>
    <col min="135" max="136" width="7.33203125" style="153" customWidth="1"/>
    <col min="137" max="139" width="8" style="153" customWidth="1"/>
    <col min="140" max="144" width="7.33203125" customWidth="1"/>
    <col min="145" max="147" width="7.33203125" style="154" customWidth="1"/>
    <col min="148" max="149" width="7.33203125" style="153" customWidth="1"/>
    <col min="150" max="152" width="8" style="153" customWidth="1"/>
    <col min="153" max="157" width="7.33203125" customWidth="1"/>
    <col min="158" max="160" width="7.33203125" style="154" customWidth="1"/>
    <col min="161" max="162" width="7.33203125" style="153" customWidth="1"/>
    <col min="163" max="165" width="8" style="153" customWidth="1"/>
    <col min="166" max="170" width="7.33203125" customWidth="1"/>
    <col min="171" max="174" width="7.33203125" style="154" customWidth="1"/>
    <col min="175" max="176" width="7.33203125" style="153" customWidth="1"/>
    <col min="177" max="179" width="8" style="153" customWidth="1"/>
    <col min="180" max="180" width="7.33203125" customWidth="1"/>
    <col min="181" max="184" width="7.33203125" style="123" customWidth="1"/>
    <col min="185" max="187" width="7.33203125" style="154" customWidth="1"/>
    <col min="188" max="189" width="7.33203125" style="153" customWidth="1"/>
    <col min="190" max="192" width="8" style="153" customWidth="1"/>
    <col min="193" max="193" width="7.33203125" style="185" customWidth="1"/>
    <col min="194" max="197" width="7.33203125" style="189" customWidth="1"/>
    <col min="198" max="199" width="7.33203125" style="185" customWidth="1"/>
    <col min="200" max="200" width="7.33203125" customWidth="1"/>
    <col min="201" max="202" width="7.33203125" style="153" customWidth="1"/>
    <col min="203" max="205" width="8" style="153" customWidth="1"/>
  </cols>
  <sheetData>
    <row r="1" spans="1:205" s="15" customFormat="1" ht="12.75" customHeight="1">
      <c r="A1" s="186"/>
      <c r="B1" s="57" t="s">
        <v>80</v>
      </c>
      <c r="C1" s="47"/>
      <c r="D1" s="47"/>
      <c r="E1" s="47"/>
      <c r="F1" s="47"/>
      <c r="G1" s="147"/>
      <c r="H1" s="147"/>
      <c r="I1" s="147"/>
      <c r="J1" s="147"/>
      <c r="K1" s="147"/>
      <c r="L1" s="147"/>
      <c r="M1" s="147"/>
      <c r="N1" s="147"/>
      <c r="O1" s="147"/>
      <c r="P1" s="47"/>
      <c r="Q1" s="48"/>
      <c r="R1" s="48"/>
      <c r="S1" s="48"/>
      <c r="T1" s="48"/>
      <c r="U1" s="48"/>
      <c r="V1" s="147"/>
      <c r="W1" s="147"/>
      <c r="X1" s="147"/>
      <c r="Y1" s="147"/>
      <c r="Z1" s="147"/>
      <c r="AA1" s="147"/>
      <c r="AB1" s="147"/>
      <c r="AC1" s="147"/>
      <c r="AD1" s="47"/>
      <c r="AE1" s="47"/>
      <c r="AF1" s="47"/>
      <c r="AG1" s="47"/>
      <c r="AH1" s="47"/>
      <c r="AI1" s="47"/>
      <c r="AJ1" s="147"/>
      <c r="AK1" s="147"/>
      <c r="AL1" s="147"/>
      <c r="AM1" s="147"/>
      <c r="AN1" s="147"/>
      <c r="AO1" s="147"/>
      <c r="AP1" s="147"/>
      <c r="AQ1" s="147"/>
      <c r="AR1" s="47"/>
      <c r="AS1" s="47"/>
      <c r="AT1" s="47"/>
      <c r="AU1" s="47"/>
      <c r="AV1" s="47"/>
      <c r="AW1" s="47"/>
      <c r="AX1" s="147"/>
      <c r="AY1" s="147"/>
      <c r="AZ1" s="147"/>
      <c r="BA1" s="147"/>
      <c r="BB1" s="147"/>
      <c r="BC1" s="147"/>
      <c r="BD1" s="147"/>
      <c r="BE1" s="147"/>
      <c r="BF1" s="47"/>
      <c r="BG1" s="47"/>
      <c r="BH1" s="47"/>
      <c r="BI1" s="47"/>
      <c r="BJ1" s="47"/>
      <c r="BK1" s="47"/>
      <c r="BL1" s="147"/>
      <c r="BM1" s="147"/>
      <c r="BN1" s="147"/>
      <c r="BO1" s="147"/>
      <c r="BP1" s="147"/>
      <c r="BQ1" s="147"/>
      <c r="BR1" s="147"/>
      <c r="BS1" s="147"/>
      <c r="BT1" s="47"/>
      <c r="BU1" s="47"/>
      <c r="BV1" s="47"/>
      <c r="BW1" s="47"/>
      <c r="BX1" s="47"/>
      <c r="BY1" s="47"/>
      <c r="BZ1" s="147"/>
      <c r="CA1" s="147"/>
      <c r="CB1" s="147"/>
      <c r="CC1" s="147"/>
      <c r="CD1" s="147"/>
      <c r="CE1" s="147"/>
      <c r="CF1" s="147"/>
      <c r="CG1" s="147"/>
      <c r="CH1" s="47"/>
      <c r="CI1" s="47"/>
      <c r="CJ1" s="47"/>
      <c r="CK1" s="47"/>
      <c r="CL1" s="14"/>
      <c r="CM1" s="14"/>
      <c r="CN1" s="147"/>
      <c r="CO1" s="147"/>
      <c r="CP1" s="147"/>
      <c r="CQ1" s="147"/>
      <c r="CR1" s="147"/>
      <c r="CS1" s="147"/>
      <c r="CT1" s="147"/>
      <c r="CU1" s="147"/>
      <c r="CV1" s="47"/>
      <c r="CW1" s="47"/>
      <c r="CX1" s="47"/>
      <c r="CY1" s="47"/>
      <c r="CZ1" s="47"/>
      <c r="DA1" s="147"/>
      <c r="DB1" s="147"/>
      <c r="DC1" s="147"/>
      <c r="DD1" s="147"/>
      <c r="DE1" s="147"/>
      <c r="DF1" s="147"/>
      <c r="DG1" s="147"/>
      <c r="DH1" s="147"/>
      <c r="DI1" s="147"/>
      <c r="DJ1" s="47"/>
      <c r="DK1" s="47"/>
      <c r="DL1" s="47"/>
      <c r="DM1" s="47"/>
      <c r="DN1" s="47"/>
      <c r="DO1" s="147"/>
      <c r="DP1" s="147"/>
      <c r="DQ1" s="147"/>
      <c r="DR1" s="147"/>
      <c r="DS1" s="147"/>
      <c r="DT1" s="147"/>
      <c r="DU1" s="147"/>
      <c r="DV1" s="147"/>
      <c r="DW1" s="47"/>
      <c r="DX1" s="47"/>
      <c r="DY1" s="47"/>
      <c r="DZ1" s="47"/>
      <c r="EA1" s="47"/>
      <c r="EB1" s="147"/>
      <c r="EC1" s="147"/>
      <c r="ED1" s="147"/>
      <c r="EE1" s="147"/>
      <c r="EF1" s="147"/>
      <c r="EG1" s="147"/>
      <c r="EH1" s="147"/>
      <c r="EI1" s="147"/>
      <c r="EJ1" s="47"/>
      <c r="EK1" s="47"/>
      <c r="EL1" s="47"/>
      <c r="EM1" s="47"/>
      <c r="EN1" s="47"/>
      <c r="EO1" s="147"/>
      <c r="EP1" s="147"/>
      <c r="EQ1" s="147"/>
      <c r="ER1" s="147"/>
      <c r="ES1" s="147"/>
      <c r="ET1" s="147"/>
      <c r="EU1" s="147"/>
      <c r="EV1" s="147"/>
      <c r="EW1" s="47"/>
      <c r="EX1" s="47"/>
      <c r="EY1" s="47"/>
      <c r="EZ1" s="47"/>
      <c r="FA1" s="47"/>
      <c r="FB1" s="147"/>
      <c r="FC1" s="147"/>
      <c r="FD1" s="147"/>
      <c r="FE1" s="147"/>
      <c r="FF1" s="147"/>
      <c r="FG1" s="147"/>
      <c r="FH1" s="147"/>
      <c r="FI1" s="147"/>
      <c r="FJ1" s="47"/>
      <c r="FK1" s="47"/>
      <c r="FL1" s="47"/>
      <c r="FM1" s="47"/>
      <c r="FN1" s="47"/>
      <c r="FO1" s="147"/>
      <c r="FP1" s="147"/>
      <c r="FQ1" s="147"/>
      <c r="FR1" s="147"/>
      <c r="FS1" s="147"/>
      <c r="FT1" s="147"/>
      <c r="FU1" s="147"/>
      <c r="FV1" s="147"/>
      <c r="FW1" s="147"/>
      <c r="FX1" s="47"/>
      <c r="FY1" s="47"/>
      <c r="FZ1" s="47"/>
      <c r="GA1" s="47"/>
      <c r="GB1" s="47"/>
      <c r="GC1" s="147"/>
      <c r="GD1" s="147"/>
      <c r="GE1" s="147"/>
      <c r="GF1" s="147"/>
      <c r="GG1" s="147"/>
      <c r="GH1" s="147"/>
      <c r="GI1" s="147"/>
      <c r="GJ1" s="147"/>
      <c r="GK1" s="183"/>
      <c r="GL1" s="183"/>
      <c r="GM1" s="183"/>
      <c r="GN1" s="183"/>
      <c r="GO1" s="183"/>
      <c r="GP1" s="183"/>
      <c r="GQ1" s="188"/>
      <c r="GS1" s="147"/>
      <c r="GT1" s="147"/>
      <c r="GU1" s="147"/>
      <c r="GV1" s="149"/>
      <c r="GW1" s="149"/>
    </row>
    <row r="2" spans="1:205" s="237" customFormat="1" ht="12.75" customHeight="1">
      <c r="A2" s="238"/>
      <c r="B2" s="418" t="s">
        <v>15</v>
      </c>
      <c r="C2" s="93"/>
      <c r="D2" s="93"/>
      <c r="E2" s="93"/>
      <c r="F2" s="93"/>
      <c r="G2" s="248"/>
      <c r="H2" s="419"/>
      <c r="I2" s="419"/>
      <c r="J2" s="419"/>
      <c r="K2" s="419"/>
      <c r="L2" s="419"/>
      <c r="M2" s="419"/>
      <c r="N2" s="419"/>
      <c r="O2" s="419"/>
      <c r="P2" s="285" t="s">
        <v>27</v>
      </c>
      <c r="Q2" s="328"/>
      <c r="R2" s="328"/>
      <c r="S2" s="328"/>
      <c r="T2" s="328"/>
      <c r="U2" s="328"/>
      <c r="V2" s="419"/>
      <c r="W2" s="419"/>
      <c r="X2" s="419"/>
      <c r="Y2" s="419"/>
      <c r="Z2" s="419"/>
      <c r="AA2" s="419"/>
      <c r="AB2" s="419"/>
      <c r="AC2" s="419"/>
      <c r="AD2" s="285" t="s">
        <v>28</v>
      </c>
      <c r="AE2" s="93"/>
      <c r="AF2" s="93"/>
      <c r="AG2" s="93"/>
      <c r="AH2" s="93"/>
      <c r="AI2" s="93"/>
      <c r="AJ2" s="419"/>
      <c r="AK2" s="419"/>
      <c r="AL2" s="419"/>
      <c r="AM2" s="419"/>
      <c r="AN2" s="419"/>
      <c r="AO2" s="419"/>
      <c r="AP2" s="419"/>
      <c r="AQ2" s="419"/>
      <c r="AR2" s="285" t="s">
        <v>29</v>
      </c>
      <c r="AS2" s="93"/>
      <c r="AT2" s="93"/>
      <c r="AU2" s="93"/>
      <c r="AV2" s="93"/>
      <c r="AW2" s="93"/>
      <c r="AX2" s="419"/>
      <c r="AY2" s="419"/>
      <c r="AZ2" s="419"/>
      <c r="BA2" s="419"/>
      <c r="BB2" s="419"/>
      <c r="BC2" s="419"/>
      <c r="BD2" s="419"/>
      <c r="BE2" s="419"/>
      <c r="BF2" s="285" t="s">
        <v>30</v>
      </c>
      <c r="BG2" s="93"/>
      <c r="BH2" s="93"/>
      <c r="BI2" s="93"/>
      <c r="BJ2" s="93"/>
      <c r="BK2" s="93"/>
      <c r="BL2" s="419"/>
      <c r="BM2" s="419"/>
      <c r="BN2" s="419"/>
      <c r="BO2" s="419"/>
      <c r="BP2" s="419"/>
      <c r="BQ2" s="419"/>
      <c r="BR2" s="419"/>
      <c r="BS2" s="419"/>
      <c r="BT2" s="285" t="s">
        <v>31</v>
      </c>
      <c r="BU2" s="93"/>
      <c r="BV2" s="93"/>
      <c r="BW2" s="93"/>
      <c r="BX2" s="93"/>
      <c r="BY2" s="93"/>
      <c r="BZ2" s="419"/>
      <c r="CA2" s="419"/>
      <c r="CB2" s="419"/>
      <c r="CC2" s="419"/>
      <c r="CD2" s="419"/>
      <c r="CE2" s="419"/>
      <c r="CF2" s="419"/>
      <c r="CG2" s="419"/>
      <c r="CH2" s="285" t="s">
        <v>32</v>
      </c>
      <c r="CI2" s="93"/>
      <c r="CJ2" s="93"/>
      <c r="CK2" s="93"/>
      <c r="CL2" s="93"/>
      <c r="CM2" s="93"/>
      <c r="CN2" s="419"/>
      <c r="CO2" s="419"/>
      <c r="CP2" s="419"/>
      <c r="CQ2" s="419"/>
      <c r="CR2" s="419"/>
      <c r="CS2" s="419"/>
      <c r="CT2" s="419"/>
      <c r="CU2" s="419"/>
      <c r="CV2" s="285" t="s">
        <v>25</v>
      </c>
      <c r="CW2" s="93"/>
      <c r="CX2" s="93"/>
      <c r="CY2" s="93"/>
      <c r="CZ2" s="93"/>
      <c r="DA2" s="248"/>
      <c r="DB2" s="419"/>
      <c r="DC2" s="419"/>
      <c r="DD2" s="419"/>
      <c r="DE2" s="419"/>
      <c r="DF2" s="419"/>
      <c r="DG2" s="419"/>
      <c r="DH2" s="419"/>
      <c r="DI2" s="419"/>
      <c r="DJ2" s="285" t="s">
        <v>33</v>
      </c>
      <c r="DK2" s="93"/>
      <c r="DL2" s="93"/>
      <c r="DM2" s="93"/>
      <c r="DN2" s="287"/>
      <c r="DO2" s="419"/>
      <c r="DP2" s="419"/>
      <c r="DQ2" s="419"/>
      <c r="DR2" s="419"/>
      <c r="DS2" s="419"/>
      <c r="DT2" s="419"/>
      <c r="DU2" s="419"/>
      <c r="DV2" s="419"/>
      <c r="DW2" s="285" t="s">
        <v>21</v>
      </c>
      <c r="DX2" s="93"/>
      <c r="DY2" s="93"/>
      <c r="DZ2" s="93"/>
      <c r="EA2" s="93"/>
      <c r="EB2" s="419"/>
      <c r="EC2" s="419"/>
      <c r="ED2" s="419"/>
      <c r="EE2" s="419"/>
      <c r="EF2" s="419"/>
      <c r="EG2" s="419"/>
      <c r="EH2" s="419"/>
      <c r="EI2" s="419"/>
      <c r="EJ2" s="285" t="s">
        <v>34</v>
      </c>
      <c r="EK2" s="93"/>
      <c r="EL2" s="93"/>
      <c r="EM2" s="93"/>
      <c r="EN2" s="93"/>
      <c r="EO2" s="419"/>
      <c r="EP2" s="419"/>
      <c r="EQ2" s="419"/>
      <c r="ER2" s="419"/>
      <c r="ES2" s="419"/>
      <c r="ET2" s="419"/>
      <c r="EU2" s="419"/>
      <c r="EV2" s="419"/>
      <c r="EW2" s="285" t="s">
        <v>35</v>
      </c>
      <c r="EX2" s="93"/>
      <c r="EY2" s="93"/>
      <c r="EZ2" s="93"/>
      <c r="FA2" s="93"/>
      <c r="FB2" s="419"/>
      <c r="FC2" s="419"/>
      <c r="FD2" s="419"/>
      <c r="FE2" s="419"/>
      <c r="FF2" s="419"/>
      <c r="FG2" s="419"/>
      <c r="FH2" s="419"/>
      <c r="FI2" s="419"/>
      <c r="FJ2" s="285" t="s">
        <v>54</v>
      </c>
      <c r="FK2" s="287"/>
      <c r="FL2" s="287"/>
      <c r="FM2" s="287"/>
      <c r="FN2" s="287"/>
      <c r="FO2" s="248"/>
      <c r="FP2" s="419"/>
      <c r="FQ2" s="419"/>
      <c r="FR2" s="419"/>
      <c r="FS2" s="419"/>
      <c r="FT2" s="419"/>
      <c r="FU2" s="419"/>
      <c r="FV2" s="419"/>
      <c r="FW2" s="419"/>
      <c r="FX2" s="285" t="s">
        <v>55</v>
      </c>
      <c r="FY2" s="287"/>
      <c r="FZ2" s="287"/>
      <c r="GA2" s="287"/>
      <c r="GB2" s="287"/>
      <c r="GC2" s="419"/>
      <c r="GD2" s="419"/>
      <c r="GE2" s="419"/>
      <c r="GF2" s="419"/>
      <c r="GG2" s="419"/>
      <c r="GH2" s="419"/>
      <c r="GI2" s="419"/>
      <c r="GJ2" s="419"/>
      <c r="GK2" s="285" t="s">
        <v>56</v>
      </c>
      <c r="GL2" s="287"/>
      <c r="GM2" s="287"/>
      <c r="GN2" s="287"/>
      <c r="GO2" s="287"/>
      <c r="GP2" s="287"/>
      <c r="GQ2" s="419"/>
      <c r="GR2" s="419"/>
      <c r="GS2" s="419"/>
      <c r="GT2" s="419"/>
      <c r="GU2" s="419"/>
      <c r="GV2" s="700"/>
      <c r="GW2" s="700"/>
    </row>
    <row r="3" spans="1:205" s="670" customFormat="1" ht="12.75">
      <c r="A3" s="664"/>
      <c r="B3" s="665" t="s">
        <v>22</v>
      </c>
      <c r="C3" s="665" t="s">
        <v>23</v>
      </c>
      <c r="D3" s="665" t="s">
        <v>62</v>
      </c>
      <c r="E3" s="665" t="s">
        <v>87</v>
      </c>
      <c r="F3" s="665" t="s">
        <v>93</v>
      </c>
      <c r="G3" s="666" t="s">
        <v>103</v>
      </c>
      <c r="H3" s="666" t="s">
        <v>107</v>
      </c>
      <c r="I3" s="666" t="s">
        <v>109</v>
      </c>
      <c r="J3" s="666" t="s">
        <v>115</v>
      </c>
      <c r="K3" s="666" t="s">
        <v>122</v>
      </c>
      <c r="L3" s="666" t="s">
        <v>132</v>
      </c>
      <c r="M3" s="705" t="s">
        <v>159</v>
      </c>
      <c r="N3" s="705" t="s">
        <v>178</v>
      </c>
      <c r="O3" s="705" t="s">
        <v>179</v>
      </c>
      <c r="P3" s="667" t="s">
        <v>22</v>
      </c>
      <c r="Q3" s="665" t="s">
        <v>23</v>
      </c>
      <c r="R3" s="665" t="s">
        <v>62</v>
      </c>
      <c r="S3" s="668" t="s">
        <v>87</v>
      </c>
      <c r="T3" s="668" t="s">
        <v>93</v>
      </c>
      <c r="U3" s="668" t="s">
        <v>103</v>
      </c>
      <c r="V3" s="666" t="s">
        <v>107</v>
      </c>
      <c r="W3" s="666" t="s">
        <v>109</v>
      </c>
      <c r="X3" s="666" t="s">
        <v>115</v>
      </c>
      <c r="Y3" s="666" t="s">
        <v>122</v>
      </c>
      <c r="Z3" s="666" t="s">
        <v>132</v>
      </c>
      <c r="AA3" s="705" t="s">
        <v>159</v>
      </c>
      <c r="AB3" s="705" t="s">
        <v>178</v>
      </c>
      <c r="AC3" s="705" t="s">
        <v>179</v>
      </c>
      <c r="AD3" s="667" t="s">
        <v>22</v>
      </c>
      <c r="AE3" s="665" t="s">
        <v>23</v>
      </c>
      <c r="AF3" s="665" t="s">
        <v>62</v>
      </c>
      <c r="AG3" s="665" t="s">
        <v>87</v>
      </c>
      <c r="AH3" s="665" t="s">
        <v>93</v>
      </c>
      <c r="AI3" s="665" t="s">
        <v>103</v>
      </c>
      <c r="AJ3" s="666" t="s">
        <v>107</v>
      </c>
      <c r="AK3" s="666" t="s">
        <v>109</v>
      </c>
      <c r="AL3" s="666" t="s">
        <v>115</v>
      </c>
      <c r="AM3" s="666" t="s">
        <v>122</v>
      </c>
      <c r="AN3" s="666" t="s">
        <v>132</v>
      </c>
      <c r="AO3" s="705" t="s">
        <v>159</v>
      </c>
      <c r="AP3" s="705" t="s">
        <v>178</v>
      </c>
      <c r="AQ3" s="705" t="s">
        <v>179</v>
      </c>
      <c r="AR3" s="667" t="s">
        <v>22</v>
      </c>
      <c r="AS3" s="665" t="s">
        <v>23</v>
      </c>
      <c r="AT3" s="665" t="s">
        <v>62</v>
      </c>
      <c r="AU3" s="665" t="s">
        <v>87</v>
      </c>
      <c r="AV3" s="665" t="s">
        <v>93</v>
      </c>
      <c r="AW3" s="665" t="s">
        <v>103</v>
      </c>
      <c r="AX3" s="666" t="s">
        <v>107</v>
      </c>
      <c r="AY3" s="666" t="s">
        <v>109</v>
      </c>
      <c r="AZ3" s="666" t="s">
        <v>115</v>
      </c>
      <c r="BA3" s="666" t="s">
        <v>122</v>
      </c>
      <c r="BB3" s="666" t="s">
        <v>132</v>
      </c>
      <c r="BC3" s="705" t="s">
        <v>159</v>
      </c>
      <c r="BD3" s="705" t="s">
        <v>178</v>
      </c>
      <c r="BE3" s="705" t="s">
        <v>179</v>
      </c>
      <c r="BF3" s="667" t="s">
        <v>22</v>
      </c>
      <c r="BG3" s="665" t="s">
        <v>23</v>
      </c>
      <c r="BH3" s="665" t="s">
        <v>62</v>
      </c>
      <c r="BI3" s="665" t="s">
        <v>87</v>
      </c>
      <c r="BJ3" s="665" t="s">
        <v>87</v>
      </c>
      <c r="BK3" s="665" t="s">
        <v>103</v>
      </c>
      <c r="BL3" s="666" t="s">
        <v>107</v>
      </c>
      <c r="BM3" s="666" t="s">
        <v>109</v>
      </c>
      <c r="BN3" s="666" t="s">
        <v>115</v>
      </c>
      <c r="BO3" s="666" t="s">
        <v>122</v>
      </c>
      <c r="BP3" s="666" t="s">
        <v>132</v>
      </c>
      <c r="BQ3" s="705" t="s">
        <v>159</v>
      </c>
      <c r="BR3" s="705" t="s">
        <v>178</v>
      </c>
      <c r="BS3" s="705" t="s">
        <v>179</v>
      </c>
      <c r="BT3" s="667" t="s">
        <v>22</v>
      </c>
      <c r="BU3" s="665" t="s">
        <v>23</v>
      </c>
      <c r="BV3" s="665" t="s">
        <v>62</v>
      </c>
      <c r="BW3" s="665" t="s">
        <v>87</v>
      </c>
      <c r="BX3" s="665" t="s">
        <v>93</v>
      </c>
      <c r="BY3" s="665" t="s">
        <v>103</v>
      </c>
      <c r="BZ3" s="666" t="s">
        <v>107</v>
      </c>
      <c r="CA3" s="666" t="s">
        <v>109</v>
      </c>
      <c r="CB3" s="666" t="s">
        <v>115</v>
      </c>
      <c r="CC3" s="666" t="s">
        <v>122</v>
      </c>
      <c r="CD3" s="666" t="s">
        <v>132</v>
      </c>
      <c r="CE3" s="705" t="s">
        <v>159</v>
      </c>
      <c r="CF3" s="705" t="s">
        <v>178</v>
      </c>
      <c r="CG3" s="705" t="s">
        <v>179</v>
      </c>
      <c r="CH3" s="667" t="s">
        <v>22</v>
      </c>
      <c r="CI3" s="665" t="s">
        <v>23</v>
      </c>
      <c r="CJ3" s="665" t="s">
        <v>62</v>
      </c>
      <c r="CK3" s="665" t="s">
        <v>87</v>
      </c>
      <c r="CL3" s="665" t="s">
        <v>93</v>
      </c>
      <c r="CM3" s="665" t="s">
        <v>103</v>
      </c>
      <c r="CN3" s="666" t="s">
        <v>107</v>
      </c>
      <c r="CO3" s="666" t="s">
        <v>109</v>
      </c>
      <c r="CP3" s="666" t="s">
        <v>115</v>
      </c>
      <c r="CQ3" s="666" t="s">
        <v>122</v>
      </c>
      <c r="CR3" s="666" t="s">
        <v>132</v>
      </c>
      <c r="CS3" s="705" t="s">
        <v>159</v>
      </c>
      <c r="CT3" s="705" t="s">
        <v>178</v>
      </c>
      <c r="CU3" s="705" t="s">
        <v>179</v>
      </c>
      <c r="CV3" s="667" t="s">
        <v>22</v>
      </c>
      <c r="CW3" s="666" t="s">
        <v>23</v>
      </c>
      <c r="CX3" s="666" t="s">
        <v>62</v>
      </c>
      <c r="CY3" s="666" t="s">
        <v>87</v>
      </c>
      <c r="CZ3" s="666" t="s">
        <v>93</v>
      </c>
      <c r="DA3" s="666" t="s">
        <v>103</v>
      </c>
      <c r="DB3" s="666" t="s">
        <v>107</v>
      </c>
      <c r="DC3" s="666" t="s">
        <v>109</v>
      </c>
      <c r="DD3" s="666" t="s">
        <v>115</v>
      </c>
      <c r="DE3" s="666" t="s">
        <v>122</v>
      </c>
      <c r="DF3" s="666" t="s">
        <v>132</v>
      </c>
      <c r="DG3" s="705" t="s">
        <v>159</v>
      </c>
      <c r="DH3" s="705" t="s">
        <v>178</v>
      </c>
      <c r="DI3" s="705" t="s">
        <v>179</v>
      </c>
      <c r="DJ3" s="667" t="s">
        <v>23</v>
      </c>
      <c r="DK3" s="665" t="s">
        <v>62</v>
      </c>
      <c r="DL3" s="665" t="s">
        <v>87</v>
      </c>
      <c r="DM3" s="665" t="s">
        <v>93</v>
      </c>
      <c r="DN3" s="668" t="s">
        <v>103</v>
      </c>
      <c r="DO3" s="666" t="s">
        <v>107</v>
      </c>
      <c r="DP3" s="666" t="s">
        <v>109</v>
      </c>
      <c r="DQ3" s="666" t="s">
        <v>115</v>
      </c>
      <c r="DR3" s="666" t="s">
        <v>122</v>
      </c>
      <c r="DS3" s="666" t="s">
        <v>132</v>
      </c>
      <c r="DT3" s="705" t="s">
        <v>159</v>
      </c>
      <c r="DU3" s="705" t="s">
        <v>178</v>
      </c>
      <c r="DV3" s="705" t="s">
        <v>179</v>
      </c>
      <c r="DW3" s="667" t="s">
        <v>23</v>
      </c>
      <c r="DX3" s="665" t="s">
        <v>62</v>
      </c>
      <c r="DY3" s="665" t="s">
        <v>87</v>
      </c>
      <c r="DZ3" s="665" t="s">
        <v>93</v>
      </c>
      <c r="EA3" s="668" t="s">
        <v>103</v>
      </c>
      <c r="EB3" s="666" t="s">
        <v>107</v>
      </c>
      <c r="EC3" s="666" t="s">
        <v>109</v>
      </c>
      <c r="ED3" s="666" t="s">
        <v>115</v>
      </c>
      <c r="EE3" s="666" t="s">
        <v>122</v>
      </c>
      <c r="EF3" s="666" t="s">
        <v>132</v>
      </c>
      <c r="EG3" s="705" t="s">
        <v>159</v>
      </c>
      <c r="EH3" s="705" t="s">
        <v>178</v>
      </c>
      <c r="EI3" s="705" t="s">
        <v>179</v>
      </c>
      <c r="EJ3" s="667" t="s">
        <v>23</v>
      </c>
      <c r="EK3" s="665" t="s">
        <v>62</v>
      </c>
      <c r="EL3" s="665" t="s">
        <v>87</v>
      </c>
      <c r="EM3" s="665" t="s">
        <v>93</v>
      </c>
      <c r="EN3" s="668" t="s">
        <v>103</v>
      </c>
      <c r="EO3" s="666" t="s">
        <v>107</v>
      </c>
      <c r="EP3" s="666" t="s">
        <v>109</v>
      </c>
      <c r="EQ3" s="666" t="s">
        <v>115</v>
      </c>
      <c r="ER3" s="666" t="s">
        <v>122</v>
      </c>
      <c r="ES3" s="666" t="s">
        <v>132</v>
      </c>
      <c r="ET3" s="705" t="s">
        <v>159</v>
      </c>
      <c r="EU3" s="705" t="s">
        <v>178</v>
      </c>
      <c r="EV3" s="705" t="s">
        <v>179</v>
      </c>
      <c r="EW3" s="667" t="s">
        <v>23</v>
      </c>
      <c r="EX3" s="665" t="s">
        <v>62</v>
      </c>
      <c r="EY3" s="665" t="s">
        <v>87</v>
      </c>
      <c r="EZ3" s="665" t="s">
        <v>93</v>
      </c>
      <c r="FA3" s="665" t="s">
        <v>103</v>
      </c>
      <c r="FB3" s="666" t="s">
        <v>107</v>
      </c>
      <c r="FC3" s="666" t="s">
        <v>109</v>
      </c>
      <c r="FD3" s="666" t="s">
        <v>115</v>
      </c>
      <c r="FE3" s="666" t="s">
        <v>122</v>
      </c>
      <c r="FF3" s="666" t="s">
        <v>132</v>
      </c>
      <c r="FG3" s="705" t="s">
        <v>159</v>
      </c>
      <c r="FH3" s="705" t="s">
        <v>178</v>
      </c>
      <c r="FI3" s="705" t="s">
        <v>179</v>
      </c>
      <c r="FJ3" s="667" t="s">
        <v>22</v>
      </c>
      <c r="FK3" s="666" t="s">
        <v>23</v>
      </c>
      <c r="FL3" s="666" t="s">
        <v>62</v>
      </c>
      <c r="FM3" s="666" t="s">
        <v>87</v>
      </c>
      <c r="FN3" s="666" t="s">
        <v>93</v>
      </c>
      <c r="FO3" s="666" t="s">
        <v>103</v>
      </c>
      <c r="FP3" s="666" t="s">
        <v>107</v>
      </c>
      <c r="FQ3" s="666" t="s">
        <v>109</v>
      </c>
      <c r="FR3" s="666" t="s">
        <v>115</v>
      </c>
      <c r="FS3" s="666" t="s">
        <v>122</v>
      </c>
      <c r="FT3" s="666" t="s">
        <v>132</v>
      </c>
      <c r="FU3" s="705" t="s">
        <v>159</v>
      </c>
      <c r="FV3" s="705" t="s">
        <v>178</v>
      </c>
      <c r="FW3" s="705" t="s">
        <v>179</v>
      </c>
      <c r="FX3" s="667" t="s">
        <v>23</v>
      </c>
      <c r="FY3" s="665" t="s">
        <v>62</v>
      </c>
      <c r="FZ3" s="665" t="s">
        <v>87</v>
      </c>
      <c r="GA3" s="665" t="s">
        <v>93</v>
      </c>
      <c r="GB3" s="666" t="s">
        <v>103</v>
      </c>
      <c r="GC3" s="666" t="s">
        <v>107</v>
      </c>
      <c r="GD3" s="666" t="s">
        <v>109</v>
      </c>
      <c r="GE3" s="666" t="s">
        <v>115</v>
      </c>
      <c r="GF3" s="666" t="s">
        <v>122</v>
      </c>
      <c r="GG3" s="666" t="s">
        <v>132</v>
      </c>
      <c r="GH3" s="705" t="s">
        <v>159</v>
      </c>
      <c r="GI3" s="705" t="s">
        <v>178</v>
      </c>
      <c r="GJ3" s="705" t="s">
        <v>179</v>
      </c>
      <c r="GK3" s="667" t="s">
        <v>23</v>
      </c>
      <c r="GL3" s="665" t="s">
        <v>62</v>
      </c>
      <c r="GM3" s="665" t="s">
        <v>87</v>
      </c>
      <c r="GN3" s="669" t="s">
        <v>93</v>
      </c>
      <c r="GO3" s="666" t="s">
        <v>103</v>
      </c>
      <c r="GP3" s="666" t="s">
        <v>107</v>
      </c>
      <c r="GQ3" s="666" t="s">
        <v>109</v>
      </c>
      <c r="GR3" s="666" t="s">
        <v>115</v>
      </c>
      <c r="GS3" s="666" t="s">
        <v>122</v>
      </c>
      <c r="GT3" s="666" t="s">
        <v>132</v>
      </c>
      <c r="GU3" s="705" t="s">
        <v>159</v>
      </c>
      <c r="GV3" s="705" t="s">
        <v>178</v>
      </c>
      <c r="GW3" s="705" t="s">
        <v>179</v>
      </c>
    </row>
    <row r="4" spans="1:205" s="291" customFormat="1" ht="16.5" customHeight="1">
      <c r="A4" s="447" t="s">
        <v>20</v>
      </c>
      <c r="B4" s="443">
        <v>10510.663856270676</v>
      </c>
      <c r="C4" s="444">
        <v>10731.678013567915</v>
      </c>
      <c r="D4" s="444">
        <v>10629.287641440778</v>
      </c>
      <c r="E4" s="444">
        <v>10833.306257588374</v>
      </c>
      <c r="F4" s="444">
        <v>11493.014196963119</v>
      </c>
      <c r="G4" s="444">
        <v>12365.403166609867</v>
      </c>
      <c r="H4" s="444">
        <v>13261.774621309631</v>
      </c>
      <c r="I4" s="444">
        <v>14073.236303998916</v>
      </c>
      <c r="J4" s="444">
        <v>14252.177197261759</v>
      </c>
      <c r="K4" s="444">
        <v>13835.183873844875</v>
      </c>
      <c r="L4" s="444">
        <v>13969.216273086746</v>
      </c>
      <c r="M4" s="444">
        <v>14241.594381523679</v>
      </c>
      <c r="N4" s="444">
        <v>14263.779555967529</v>
      </c>
      <c r="O4" s="444">
        <v>14779.790756945767</v>
      </c>
      <c r="P4" s="443">
        <v>13138.004157901125</v>
      </c>
      <c r="Q4" s="444">
        <v>13301.476292966925</v>
      </c>
      <c r="R4" s="444">
        <v>13133.504904125375</v>
      </c>
      <c r="S4" s="444">
        <v>13543.39931177516</v>
      </c>
      <c r="T4" s="444">
        <v>14445.196289300153</v>
      </c>
      <c r="U4" s="444">
        <v>15556.953726563144</v>
      </c>
      <c r="V4" s="444">
        <v>16253.653229285635</v>
      </c>
      <c r="W4" s="444">
        <v>17015.265116167437</v>
      </c>
      <c r="X4" s="444">
        <v>16720.246339351466</v>
      </c>
      <c r="Y4" s="444">
        <v>16431.299606649871</v>
      </c>
      <c r="Z4" s="444">
        <v>16695.956816737937</v>
      </c>
      <c r="AA4" s="444">
        <v>16916.021391236165</v>
      </c>
      <c r="AB4" s="444">
        <v>16921.380329389642</v>
      </c>
      <c r="AC4" s="444">
        <v>17422.573645289493</v>
      </c>
      <c r="AD4" s="443">
        <v>10591.495370720933</v>
      </c>
      <c r="AE4" s="444">
        <v>10897.292458070799</v>
      </c>
      <c r="AF4" s="444">
        <v>10996.778077733363</v>
      </c>
      <c r="AG4" s="444">
        <v>10884.496330992655</v>
      </c>
      <c r="AH4" s="444">
        <v>11258.127295453343</v>
      </c>
      <c r="AI4" s="444">
        <v>11892.19377942623</v>
      </c>
      <c r="AJ4" s="444">
        <v>13067.658781458615</v>
      </c>
      <c r="AK4" s="444">
        <v>13579.684077824575</v>
      </c>
      <c r="AL4" s="444">
        <v>14300.737797226469</v>
      </c>
      <c r="AM4" s="444">
        <v>13511.582501743551</v>
      </c>
      <c r="AN4" s="444">
        <v>13776.913975329579</v>
      </c>
      <c r="AO4" s="444">
        <v>14029.254642179076</v>
      </c>
      <c r="AP4" s="444">
        <v>14120.772792530743</v>
      </c>
      <c r="AQ4" s="444">
        <v>14612.56245674369</v>
      </c>
      <c r="AR4" s="443">
        <v>8355.1626740812317</v>
      </c>
      <c r="AS4" s="444">
        <v>8616.162306035827</v>
      </c>
      <c r="AT4" s="444">
        <v>8633.0968171145796</v>
      </c>
      <c r="AU4" s="444">
        <v>8806.06209077741</v>
      </c>
      <c r="AV4" s="444">
        <v>9290.563024567944</v>
      </c>
      <c r="AW4" s="444">
        <v>10237.545350082753</v>
      </c>
      <c r="AX4" s="444">
        <v>10910.161303353447</v>
      </c>
      <c r="AY4" s="444">
        <v>11857.987611851164</v>
      </c>
      <c r="AZ4" s="444">
        <v>11852.230537622498</v>
      </c>
      <c r="BA4" s="444">
        <v>11520.499915877877</v>
      </c>
      <c r="BB4" s="444">
        <v>11349.042264259035</v>
      </c>
      <c r="BC4" s="444">
        <v>11579.177323697371</v>
      </c>
      <c r="BD4" s="444">
        <v>11473.51830441821</v>
      </c>
      <c r="BE4" s="444">
        <v>11935.445129701795</v>
      </c>
      <c r="BF4" s="443">
        <v>8780.3733276817529</v>
      </c>
      <c r="BG4" s="444">
        <v>8969.3416169120974</v>
      </c>
      <c r="BH4" s="444">
        <v>8826.3096151624613</v>
      </c>
      <c r="BI4" s="444">
        <v>8805.4360405164789</v>
      </c>
      <c r="BJ4" s="444">
        <v>9284.7703932857821</v>
      </c>
      <c r="BK4" s="444">
        <v>9828.5170992001913</v>
      </c>
      <c r="BL4" s="444">
        <v>10329.34267690562</v>
      </c>
      <c r="BM4" s="444">
        <v>10651.762103893914</v>
      </c>
      <c r="BN4" s="444">
        <v>11565.976203378641</v>
      </c>
      <c r="BO4" s="444">
        <v>10799.907770506714</v>
      </c>
      <c r="BP4" s="444">
        <v>10913.978056745511</v>
      </c>
      <c r="BQ4" s="444">
        <v>11420.803402809359</v>
      </c>
      <c r="BR4" s="444">
        <v>11581.100127680334</v>
      </c>
      <c r="BS4" s="444">
        <v>12163.715397764012</v>
      </c>
      <c r="BT4" s="443">
        <v>7974.9512791601219</v>
      </c>
      <c r="BU4" s="444">
        <v>8229.7798550468615</v>
      </c>
      <c r="BV4" s="444">
        <v>8015.4172136966154</v>
      </c>
      <c r="BW4" s="444">
        <v>8433.4625943161354</v>
      </c>
      <c r="BX4" s="444">
        <v>8939.7996792834529</v>
      </c>
      <c r="BY4" s="444">
        <v>9749.524174852344</v>
      </c>
      <c r="BZ4" s="444">
        <v>10836.933008813523</v>
      </c>
      <c r="CA4" s="444">
        <v>11647.956873527792</v>
      </c>
      <c r="CB4" s="444">
        <v>11462.729544090145</v>
      </c>
      <c r="CC4" s="444">
        <v>11086.385975815954</v>
      </c>
      <c r="CD4" s="444">
        <v>11070.128613012614</v>
      </c>
      <c r="CE4" s="444">
        <v>11172.967972395958</v>
      </c>
      <c r="CF4" s="444">
        <v>11517.742844804619</v>
      </c>
      <c r="CG4" s="444">
        <v>12172.514783566519</v>
      </c>
      <c r="CH4" s="443">
        <v>8317.5240640552838</v>
      </c>
      <c r="CI4" s="444">
        <v>8283.582514884185</v>
      </c>
      <c r="CJ4" s="444">
        <v>8217.0675474490636</v>
      </c>
      <c r="CK4" s="444">
        <v>8089.7926569004176</v>
      </c>
      <c r="CL4" s="444">
        <v>9610.9431831563761</v>
      </c>
      <c r="CM4" s="444">
        <v>10235.896404277035</v>
      </c>
      <c r="CN4" s="444">
        <v>11057.100535424965</v>
      </c>
      <c r="CO4" s="444">
        <v>10755.301087319836</v>
      </c>
      <c r="CP4" s="444">
        <v>11383.500092054379</v>
      </c>
      <c r="CQ4" s="444">
        <v>10876.687153682404</v>
      </c>
      <c r="CR4" s="444">
        <v>11002.159771895727</v>
      </c>
      <c r="CS4" s="444">
        <v>11391.583035957174</v>
      </c>
      <c r="CT4" s="444">
        <v>11357.129387725246</v>
      </c>
      <c r="CU4" s="444">
        <v>11847.183330656188</v>
      </c>
      <c r="CV4" s="443">
        <v>5600.9131118670066</v>
      </c>
      <c r="CW4" s="444">
        <v>5643.5463479971713</v>
      </c>
      <c r="CX4" s="444">
        <v>5563.6933267915829</v>
      </c>
      <c r="CY4" s="444">
        <v>5592.1417302416376</v>
      </c>
      <c r="CZ4" s="444">
        <v>5874.626859385492</v>
      </c>
      <c r="DA4" s="444">
        <v>6222.3767876236525</v>
      </c>
      <c r="DB4" s="444">
        <v>6821.4009349056978</v>
      </c>
      <c r="DC4" s="444">
        <v>7140.7211114210604</v>
      </c>
      <c r="DD4" s="444">
        <v>6934.4612322492176</v>
      </c>
      <c r="DE4" s="444">
        <v>7053.3198204542314</v>
      </c>
      <c r="DF4" s="444">
        <v>6781.912601758997</v>
      </c>
      <c r="DG4" s="444">
        <v>6674.1815037033939</v>
      </c>
      <c r="DH4" s="444">
        <v>6906.297139553667</v>
      </c>
      <c r="DI4" s="444">
        <v>7352.0501804190262</v>
      </c>
      <c r="DJ4" s="443">
        <v>6548.1933424205454</v>
      </c>
      <c r="DK4" s="444">
        <v>6126.63936451269</v>
      </c>
      <c r="DL4" s="444">
        <v>6214.7117835603121</v>
      </c>
      <c r="DM4" s="444">
        <v>5359.5212029367367</v>
      </c>
      <c r="DN4" s="444">
        <v>5720.2076829175112</v>
      </c>
      <c r="DO4" s="444">
        <v>6310.5358978290033</v>
      </c>
      <c r="DP4" s="444">
        <v>5756.900774071365</v>
      </c>
      <c r="DQ4" s="444">
        <v>6091.1178734455762</v>
      </c>
      <c r="DR4" s="444">
        <v>5777.6397463435942</v>
      </c>
      <c r="DS4" s="444">
        <v>5566.0701655520988</v>
      </c>
      <c r="DT4" s="444">
        <v>5699.3753167685354</v>
      </c>
      <c r="DU4" s="444">
        <v>5688.208457372255</v>
      </c>
      <c r="DV4" s="444">
        <v>5929.6299490593574</v>
      </c>
      <c r="DW4" s="443">
        <v>5764.4508537200636</v>
      </c>
      <c r="DX4" s="444">
        <v>5591.7358391284333</v>
      </c>
      <c r="DY4" s="444">
        <v>5630.2692684286567</v>
      </c>
      <c r="DZ4" s="444">
        <v>5908.6237711248777</v>
      </c>
      <c r="EA4" s="444">
        <v>6344.604194455902</v>
      </c>
      <c r="EB4" s="444">
        <v>6808.1569036250748</v>
      </c>
      <c r="EC4" s="444">
        <v>7200.1528726180841</v>
      </c>
      <c r="ED4" s="444">
        <v>6245.1505202787812</v>
      </c>
      <c r="EE4" s="444">
        <v>6965.7088423824198</v>
      </c>
      <c r="EF4" s="444">
        <v>6651.4225157191886</v>
      </c>
      <c r="EG4" s="444">
        <v>6574.3613786512979</v>
      </c>
      <c r="EH4" s="444">
        <v>6783.5181439856369</v>
      </c>
      <c r="EI4" s="444">
        <v>6591.3112956280429</v>
      </c>
      <c r="EJ4" s="443">
        <v>5895.3738324142105</v>
      </c>
      <c r="EK4" s="444">
        <v>5365.4207018922643</v>
      </c>
      <c r="EL4" s="444">
        <v>5362.8659178508233</v>
      </c>
      <c r="EM4" s="444">
        <v>5125.6764056415568</v>
      </c>
      <c r="EN4" s="444">
        <v>5134.2606680577537</v>
      </c>
      <c r="EO4" s="444">
        <v>6093.6612772801664</v>
      </c>
      <c r="EP4" s="444">
        <v>6525.4802768597092</v>
      </c>
      <c r="EQ4" s="444">
        <v>6340.3156732693024</v>
      </c>
      <c r="ER4" s="444">
        <v>7440.8144034111529</v>
      </c>
      <c r="ES4" s="444">
        <v>7168.97010715544</v>
      </c>
      <c r="ET4" s="444">
        <v>7134.4013811566456</v>
      </c>
      <c r="EU4" s="444">
        <v>7652.4679500700313</v>
      </c>
      <c r="EV4" s="444">
        <v>7205.0749193350675</v>
      </c>
      <c r="EW4" s="443">
        <v>6879.7995311162758</v>
      </c>
      <c r="EX4" s="444">
        <v>5594.1301424243411</v>
      </c>
      <c r="EY4" s="444">
        <v>6429.2528934548745</v>
      </c>
      <c r="EZ4" s="444">
        <v>6838.7951531320741</v>
      </c>
      <c r="FA4" s="444">
        <v>6421.8425666564117</v>
      </c>
      <c r="FB4" s="444">
        <v>7251.5860695254378</v>
      </c>
      <c r="FC4" s="444">
        <v>7546.1243600717407</v>
      </c>
      <c r="FD4" s="444">
        <v>7567.0025275838725</v>
      </c>
      <c r="FE4" s="444">
        <v>8167.0554665984919</v>
      </c>
      <c r="FF4" s="444">
        <v>7494.8441944304168</v>
      </c>
      <c r="FG4" s="444">
        <v>7982.6176604154061</v>
      </c>
      <c r="FH4" s="444">
        <v>8197.3062218535342</v>
      </c>
      <c r="FI4" s="444">
        <v>8625.5208985979916</v>
      </c>
      <c r="FJ4" s="443">
        <v>5603.9036218898327</v>
      </c>
      <c r="FK4" s="444">
        <v>5282.0489333416772</v>
      </c>
      <c r="FL4" s="444">
        <v>5049.5931552539441</v>
      </c>
      <c r="FM4" s="444">
        <v>5023.0150327350302</v>
      </c>
      <c r="FN4" s="444">
        <v>4502.2948741418322</v>
      </c>
      <c r="FO4" s="444">
        <v>4845.1599360731416</v>
      </c>
      <c r="FP4" s="444">
        <v>5484.2486022596468</v>
      </c>
      <c r="FQ4" s="444">
        <v>5745.3487892590083</v>
      </c>
      <c r="FR4" s="444">
        <v>5265.0816702366474</v>
      </c>
      <c r="FS4" s="444">
        <v>5923.5634106809612</v>
      </c>
      <c r="FT4" s="444">
        <v>5393.0464612508022</v>
      </c>
      <c r="FU4" s="444">
        <v>5860.9990764023723</v>
      </c>
      <c r="FV4" s="444">
        <v>6747.6251123073571</v>
      </c>
      <c r="FW4" s="444">
        <v>6871.7127299466802</v>
      </c>
      <c r="FX4" s="443">
        <v>4723.9253204201095</v>
      </c>
      <c r="FY4" s="444">
        <v>4346.6917201686556</v>
      </c>
      <c r="FZ4" s="444">
        <v>4765.2669897135702</v>
      </c>
      <c r="GA4" s="444">
        <v>4526.8979563649327</v>
      </c>
      <c r="GB4" s="444">
        <v>4893.8356900271283</v>
      </c>
      <c r="GC4" s="444">
        <v>5754.3758308172464</v>
      </c>
      <c r="GD4" s="444">
        <v>6053.2908947771039</v>
      </c>
      <c r="GE4" s="444">
        <v>5915.1446929024405</v>
      </c>
      <c r="GF4" s="444">
        <v>6257.483295537013</v>
      </c>
      <c r="GG4" s="444">
        <v>5113.1984831580794</v>
      </c>
      <c r="GH4" s="444">
        <v>5571.0390036490217</v>
      </c>
      <c r="GI4" s="444">
        <v>6558.2587622782339</v>
      </c>
      <c r="GJ4" s="444">
        <v>6600.5751583291649</v>
      </c>
      <c r="GK4" s="443">
        <v>6102.0244683986257</v>
      </c>
      <c r="GL4" s="444">
        <v>6050.7735664787997</v>
      </c>
      <c r="GM4" s="444">
        <v>5102.315881331815</v>
      </c>
      <c r="GN4" s="444">
        <v>2996.12153866885</v>
      </c>
      <c r="GO4" s="444">
        <v>3332.9505702857632</v>
      </c>
      <c r="GP4" s="444">
        <v>4166.0934544391102</v>
      </c>
      <c r="GQ4" s="444">
        <v>4413.2278614542693</v>
      </c>
      <c r="GR4" s="444">
        <v>3262.9815118927763</v>
      </c>
      <c r="GS4" s="444">
        <v>5758.3046544624376</v>
      </c>
      <c r="GT4" s="444">
        <v>6533.5055390543257</v>
      </c>
      <c r="GU4" s="444">
        <v>7117.4771206638143</v>
      </c>
      <c r="GV4" s="260">
        <v>7393.7338190398277</v>
      </c>
      <c r="GW4" s="260">
        <v>7539.0978232924617</v>
      </c>
    </row>
    <row r="5" spans="1:205" s="291" customFormat="1" ht="11.25" customHeight="1">
      <c r="A5" s="447"/>
      <c r="B5" s="445"/>
      <c r="C5" s="260"/>
      <c r="D5" s="260"/>
      <c r="E5" s="260"/>
      <c r="F5" s="260"/>
      <c r="G5" s="260"/>
      <c r="H5" s="260"/>
      <c r="I5" s="260"/>
      <c r="J5" s="260"/>
      <c r="K5" s="260"/>
      <c r="L5" s="260"/>
      <c r="M5" s="260"/>
      <c r="N5" s="260"/>
      <c r="O5" s="260"/>
      <c r="P5" s="445"/>
      <c r="Q5" s="260"/>
      <c r="R5" s="260"/>
      <c r="S5" s="260"/>
      <c r="T5" s="260"/>
      <c r="U5" s="260"/>
      <c r="V5" s="260"/>
      <c r="W5" s="260"/>
      <c r="X5" s="260"/>
      <c r="Y5" s="260"/>
      <c r="Z5" s="260"/>
      <c r="AA5" s="260"/>
      <c r="AB5" s="260"/>
      <c r="AC5" s="260"/>
      <c r="AD5" s="445"/>
      <c r="AE5" s="260"/>
      <c r="AF5" s="260"/>
      <c r="AG5" s="260"/>
      <c r="AH5" s="260"/>
      <c r="AI5" s="260"/>
      <c r="AJ5" s="260"/>
      <c r="AK5" s="260"/>
      <c r="AL5" s="260"/>
      <c r="AM5" s="260"/>
      <c r="AN5" s="260"/>
      <c r="AO5" s="260"/>
      <c r="AP5" s="260"/>
      <c r="AQ5" s="260"/>
      <c r="AR5" s="445"/>
      <c r="AS5" s="260"/>
      <c r="AT5" s="260"/>
      <c r="AU5" s="260"/>
      <c r="AV5" s="260"/>
      <c r="AW5" s="260"/>
      <c r="AX5" s="260"/>
      <c r="AY5" s="260"/>
      <c r="AZ5" s="260"/>
      <c r="BA5" s="260"/>
      <c r="BB5" s="260"/>
      <c r="BC5" s="260"/>
      <c r="BD5" s="260"/>
      <c r="BE5" s="260"/>
      <c r="BF5" s="445"/>
      <c r="BG5" s="260"/>
      <c r="BH5" s="260"/>
      <c r="BI5" s="260"/>
      <c r="BJ5" s="260"/>
      <c r="BK5" s="260"/>
      <c r="BL5" s="260"/>
      <c r="BM5" s="260"/>
      <c r="BN5" s="260"/>
      <c r="BO5" s="260"/>
      <c r="BP5" s="260"/>
      <c r="BQ5" s="260"/>
      <c r="BR5" s="260"/>
      <c r="BS5" s="260"/>
      <c r="BT5" s="445"/>
      <c r="BU5" s="260"/>
      <c r="BV5" s="260"/>
      <c r="BW5" s="260"/>
      <c r="BX5" s="260"/>
      <c r="BY5" s="260"/>
      <c r="BZ5" s="260"/>
      <c r="CA5" s="260"/>
      <c r="CB5" s="260"/>
      <c r="CC5" s="260"/>
      <c r="CD5" s="260"/>
      <c r="CE5" s="260"/>
      <c r="CF5" s="260"/>
      <c r="CG5" s="260"/>
      <c r="CH5" s="445"/>
      <c r="CI5" s="260"/>
      <c r="CJ5" s="260"/>
      <c r="CK5" s="260"/>
      <c r="CL5" s="260"/>
      <c r="CM5" s="260"/>
      <c r="CN5" s="260"/>
      <c r="CO5" s="260"/>
      <c r="CP5" s="260"/>
      <c r="CQ5" s="260"/>
      <c r="CR5" s="260"/>
      <c r="CS5" s="260"/>
      <c r="CT5" s="260"/>
      <c r="CU5" s="260"/>
      <c r="CV5" s="445"/>
      <c r="CW5" s="260"/>
      <c r="CX5" s="260"/>
      <c r="CY5" s="260"/>
      <c r="CZ5" s="260"/>
      <c r="DA5" s="260"/>
      <c r="DB5" s="260"/>
      <c r="DC5" s="260"/>
      <c r="DD5" s="260"/>
      <c r="DE5" s="260"/>
      <c r="DF5" s="260"/>
      <c r="DG5" s="260"/>
      <c r="DH5" s="260"/>
      <c r="DI5" s="260"/>
      <c r="DJ5" s="445"/>
      <c r="DK5" s="260"/>
      <c r="DL5" s="260"/>
      <c r="DM5" s="260"/>
      <c r="DN5" s="260"/>
      <c r="DO5" s="260"/>
      <c r="DP5" s="260"/>
      <c r="DQ5" s="260"/>
      <c r="DR5" s="260"/>
      <c r="DS5" s="260"/>
      <c r="DT5" s="260"/>
      <c r="DU5" s="260"/>
      <c r="DV5" s="260"/>
      <c r="DW5" s="445"/>
      <c r="DX5" s="260"/>
      <c r="DY5" s="260"/>
      <c r="DZ5" s="260"/>
      <c r="EA5" s="260"/>
      <c r="EB5" s="260"/>
      <c r="EC5" s="260"/>
      <c r="ED5" s="260"/>
      <c r="EE5" s="260"/>
      <c r="EF5" s="260"/>
      <c r="EG5" s="260"/>
      <c r="EH5" s="260"/>
      <c r="EI5" s="260"/>
      <c r="EJ5" s="445"/>
      <c r="EK5" s="260"/>
      <c r="EL5" s="260"/>
      <c r="EM5" s="260"/>
      <c r="EN5" s="260"/>
      <c r="EO5" s="260"/>
      <c r="EP5" s="260"/>
      <c r="EQ5" s="260"/>
      <c r="ER5" s="260"/>
      <c r="ES5" s="260"/>
      <c r="ET5" s="260"/>
      <c r="EU5" s="260"/>
      <c r="EV5" s="260"/>
      <c r="EW5" s="445"/>
      <c r="EX5" s="260"/>
      <c r="EY5" s="260"/>
      <c r="EZ5" s="260"/>
      <c r="FA5" s="260"/>
      <c r="FB5" s="260"/>
      <c r="FC5" s="260"/>
      <c r="FD5" s="260"/>
      <c r="FE5" s="260"/>
      <c r="FF5" s="260"/>
      <c r="FG5" s="260"/>
      <c r="FH5" s="260"/>
      <c r="FI5" s="260"/>
      <c r="FJ5" s="445"/>
      <c r="FK5" s="260"/>
      <c r="FL5" s="260"/>
      <c r="FM5" s="260"/>
      <c r="FN5" s="260"/>
      <c r="FO5" s="35"/>
      <c r="FP5" s="260"/>
      <c r="FQ5" s="260"/>
      <c r="FR5" s="260"/>
      <c r="FS5" s="260"/>
      <c r="FT5" s="260"/>
      <c r="FU5" s="260"/>
      <c r="FV5" s="260"/>
      <c r="FW5" s="260"/>
      <c r="FX5" s="445"/>
      <c r="FY5" s="260"/>
      <c r="FZ5" s="260"/>
      <c r="GA5" s="260"/>
      <c r="GB5" s="260"/>
      <c r="GC5" s="260"/>
      <c r="GD5" s="260"/>
      <c r="GE5" s="260"/>
      <c r="GF5" s="260"/>
      <c r="GG5" s="260"/>
      <c r="GH5" s="260"/>
      <c r="GI5" s="260"/>
      <c r="GJ5" s="260"/>
      <c r="GK5" s="445"/>
      <c r="GL5" s="260"/>
      <c r="GM5" s="260"/>
      <c r="GN5" s="260"/>
      <c r="GO5" s="260"/>
      <c r="GP5" s="260"/>
      <c r="GQ5" s="260"/>
      <c r="GR5" s="260"/>
      <c r="GS5" s="260"/>
      <c r="GT5" s="260"/>
      <c r="GU5" s="260"/>
      <c r="GV5" s="260"/>
      <c r="GW5" s="260"/>
    </row>
    <row r="6" spans="1:205" s="137" customFormat="1" ht="12.75">
      <c r="A6" s="448" t="s">
        <v>0</v>
      </c>
      <c r="B6" s="267">
        <v>10027.735138786587</v>
      </c>
      <c r="C6" s="35">
        <v>10427.683931343296</v>
      </c>
      <c r="D6" s="35">
        <v>10695.657038926391</v>
      </c>
      <c r="E6" s="35">
        <v>10693.561867681905</v>
      </c>
      <c r="F6" s="35">
        <v>11336.796372953495</v>
      </c>
      <c r="G6" s="35">
        <v>12361.4996448691</v>
      </c>
      <c r="H6" s="35">
        <v>13641.846473368874</v>
      </c>
      <c r="I6" s="35">
        <v>14658.549490047628</v>
      </c>
      <c r="J6" s="35">
        <v>13914.135944653657</v>
      </c>
      <c r="K6" s="35">
        <v>14087.898512382735</v>
      </c>
      <c r="L6" s="35">
        <v>14565.380803632392</v>
      </c>
      <c r="M6" s="35">
        <v>15402.860461554777</v>
      </c>
      <c r="N6" s="35">
        <v>16543.917394147265</v>
      </c>
      <c r="O6" s="35">
        <v>16229.027755367955</v>
      </c>
      <c r="P6" s="267">
        <v>11528.133959415343</v>
      </c>
      <c r="Q6" s="35">
        <v>11784.803410268649</v>
      </c>
      <c r="R6" s="35">
        <v>12411.811840047681</v>
      </c>
      <c r="S6" s="35">
        <v>12839.715791698469</v>
      </c>
      <c r="T6" s="35">
        <v>13691.430777301877</v>
      </c>
      <c r="U6" s="35">
        <v>15092.525312431833</v>
      </c>
      <c r="V6" s="35">
        <v>16751.8202570617</v>
      </c>
      <c r="W6" s="35">
        <v>18615.116471251698</v>
      </c>
      <c r="X6" s="35">
        <v>17274.47877693145</v>
      </c>
      <c r="Y6" s="35">
        <v>17748.827954129771</v>
      </c>
      <c r="Z6" s="35">
        <v>18575.422573659569</v>
      </c>
      <c r="AA6" s="35">
        <v>21414.822528910743</v>
      </c>
      <c r="AB6" s="35">
        <v>21920.661259372791</v>
      </c>
      <c r="AC6" s="35">
        <v>20221.313571529237</v>
      </c>
      <c r="AD6" s="267">
        <v>10928.83226976872</v>
      </c>
      <c r="AE6" s="35">
        <v>12224.062473625941</v>
      </c>
      <c r="AF6" s="35">
        <v>12341.590423945818</v>
      </c>
      <c r="AG6" s="35">
        <v>12678.980101855555</v>
      </c>
      <c r="AH6" s="35">
        <v>12887.077042426521</v>
      </c>
      <c r="AI6" s="35">
        <v>14007.205444491707</v>
      </c>
      <c r="AJ6" s="35">
        <v>15696.068851032855</v>
      </c>
      <c r="AK6" s="35">
        <v>17381.119934155617</v>
      </c>
      <c r="AL6" s="35">
        <v>16167.495002594398</v>
      </c>
      <c r="AM6" s="35">
        <v>16376.183393307896</v>
      </c>
      <c r="AN6" s="35">
        <v>16316.878265897794</v>
      </c>
      <c r="AO6" s="35">
        <v>14787.601312017967</v>
      </c>
      <c r="AP6" s="35">
        <v>15821.490277813182</v>
      </c>
      <c r="AQ6" s="35">
        <v>16355.899141582804</v>
      </c>
      <c r="AR6" s="267">
        <v>8553.1341556797852</v>
      </c>
      <c r="AS6" s="35">
        <v>8524.2405772162256</v>
      </c>
      <c r="AT6" s="35">
        <v>8208.2467237819928</v>
      </c>
      <c r="AU6" s="35">
        <v>8491.2644850415545</v>
      </c>
      <c r="AV6" s="35">
        <v>8853.6710814320159</v>
      </c>
      <c r="AW6" s="35">
        <v>13655.042876046871</v>
      </c>
      <c r="AX6" s="35">
        <v>15164.146027259711</v>
      </c>
      <c r="AY6" s="35">
        <v>17188.562264816162</v>
      </c>
      <c r="AZ6" s="35">
        <v>9904.935284898851</v>
      </c>
      <c r="BA6" s="35">
        <v>9695.3134979475144</v>
      </c>
      <c r="BB6" s="35">
        <v>10094.906729648563</v>
      </c>
      <c r="BC6" s="35">
        <v>9948.1729616872035</v>
      </c>
      <c r="BD6" s="35">
        <v>11432.937457658598</v>
      </c>
      <c r="BE6" s="35">
        <v>11874.122117784813</v>
      </c>
      <c r="BF6" s="267">
        <v>8703.6092446119474</v>
      </c>
      <c r="BG6" s="35">
        <v>9745.7596117499306</v>
      </c>
      <c r="BH6" s="35">
        <v>9901.4079959681549</v>
      </c>
      <c r="BI6" s="35">
        <v>8327.251729292353</v>
      </c>
      <c r="BJ6" s="35">
        <v>8868.0915432263992</v>
      </c>
      <c r="BK6" s="35">
        <v>5874.9980932272938</v>
      </c>
      <c r="BL6" s="35">
        <v>6427.7817415829923</v>
      </c>
      <c r="BM6" s="35">
        <v>4809.6384419556389</v>
      </c>
      <c r="BN6" s="35">
        <v>11898.021093943689</v>
      </c>
      <c r="BO6" s="35">
        <v>12125.346644893114</v>
      </c>
      <c r="BP6" s="35">
        <v>11889.745621657072</v>
      </c>
      <c r="BQ6" s="35">
        <v>12652.4961791923</v>
      </c>
      <c r="BR6" s="35">
        <v>13214.185618930664</v>
      </c>
      <c r="BS6" s="35">
        <v>13564.792328446267</v>
      </c>
      <c r="BT6" s="267">
        <v>8095.9707910061579</v>
      </c>
      <c r="BU6" s="35">
        <v>7809.2142645032463</v>
      </c>
      <c r="BV6" s="35">
        <v>7528.8626211956716</v>
      </c>
      <c r="BW6" s="35">
        <v>8774.1092144734412</v>
      </c>
      <c r="BX6" s="35">
        <v>10087.148624177978</v>
      </c>
      <c r="BY6" s="35">
        <v>10679.303698521355</v>
      </c>
      <c r="BZ6" s="35">
        <v>11355.098015111254</v>
      </c>
      <c r="CA6" s="35">
        <v>12136.430034170686</v>
      </c>
      <c r="CB6" s="35">
        <v>10092.25540755524</v>
      </c>
      <c r="CC6" s="35">
        <v>9368.1753129906901</v>
      </c>
      <c r="CD6" s="35">
        <v>9783.7669487669482</v>
      </c>
      <c r="CE6" s="35">
        <v>10369.191029402275</v>
      </c>
      <c r="CF6" s="35">
        <v>11185.870972928537</v>
      </c>
      <c r="CG6" s="35">
        <v>12446.540754819442</v>
      </c>
      <c r="CH6" s="267">
        <v>6544.7039739211423</v>
      </c>
      <c r="CI6" s="35">
        <v>7261.406310995445</v>
      </c>
      <c r="CJ6" s="35">
        <v>7932.069400630915</v>
      </c>
      <c r="CK6" s="35">
        <v>8058.0294549888995</v>
      </c>
      <c r="CL6" s="35">
        <v>8908.6477730246606</v>
      </c>
      <c r="CM6" s="35">
        <v>9623.5082544438101</v>
      </c>
      <c r="CN6" s="35">
        <v>10548.570052033147</v>
      </c>
      <c r="CO6" s="35">
        <v>10591.624784245505</v>
      </c>
      <c r="CP6" s="35">
        <v>9075.1609341079911</v>
      </c>
      <c r="CQ6" s="35">
        <v>8920.3201949844079</v>
      </c>
      <c r="CR6" s="35">
        <v>8576.9223007063574</v>
      </c>
      <c r="CS6" s="35">
        <v>9484.0584817157142</v>
      </c>
      <c r="CT6" s="35">
        <v>9286.7216998061886</v>
      </c>
      <c r="CU6" s="35">
        <v>10715.551179620965</v>
      </c>
      <c r="CV6" s="267">
        <v>5357.049121312828</v>
      </c>
      <c r="CW6" s="35">
        <v>5552.9619047562301</v>
      </c>
      <c r="CX6" s="35">
        <v>5551.1154944500186</v>
      </c>
      <c r="CY6" s="35">
        <v>5787.0610972242957</v>
      </c>
      <c r="CZ6" s="35">
        <v>5938.3673850505365</v>
      </c>
      <c r="DA6" s="35">
        <v>6294.0481641265478</v>
      </c>
      <c r="DB6" s="35">
        <v>7643.0757629492209</v>
      </c>
      <c r="DC6" s="35">
        <v>8198.7584708866052</v>
      </c>
      <c r="DD6" s="35">
        <v>7373.9660967544096</v>
      </c>
      <c r="DE6" s="35">
        <v>7030.8525772336143</v>
      </c>
      <c r="DF6" s="35">
        <v>6784.6444493766794</v>
      </c>
      <c r="DG6" s="35">
        <v>7022.5359112795941</v>
      </c>
      <c r="DH6" s="35">
        <v>7615.957351129312</v>
      </c>
      <c r="DI6" s="35">
        <v>8288.2332619849549</v>
      </c>
      <c r="DJ6" s="267"/>
      <c r="DK6" s="35"/>
      <c r="DL6" s="35"/>
      <c r="DM6" s="35"/>
      <c r="DN6" s="35"/>
      <c r="DO6" s="35"/>
      <c r="DP6" s="35"/>
      <c r="DQ6" s="35"/>
      <c r="DR6" s="35"/>
      <c r="DS6" s="35"/>
      <c r="DT6" s="35"/>
      <c r="DU6" s="35"/>
      <c r="DV6" s="35"/>
      <c r="DW6" s="267">
        <v>4657.244587625768</v>
      </c>
      <c r="DX6" s="35">
        <v>4589.3265390899769</v>
      </c>
      <c r="DY6" s="35">
        <v>5106.3436525169573</v>
      </c>
      <c r="DZ6" s="35">
        <v>5071.3315414205463</v>
      </c>
      <c r="EA6" s="35">
        <v>6149.4718335256775</v>
      </c>
      <c r="EB6" s="35">
        <v>6466.8025929708765</v>
      </c>
      <c r="EC6" s="35">
        <v>7120.703335531548</v>
      </c>
      <c r="ED6" s="35">
        <v>5941.6033574821959</v>
      </c>
      <c r="EE6" s="35">
        <v>6353.0667654339504</v>
      </c>
      <c r="EF6" s="35">
        <v>6340.7882489588137</v>
      </c>
      <c r="EG6" s="35">
        <v>6527.7968900220139</v>
      </c>
      <c r="EH6" s="35">
        <v>6935.6864479669148</v>
      </c>
      <c r="EI6" s="35">
        <v>7627.1720476905084</v>
      </c>
      <c r="EJ6" s="267">
        <v>5512.3948598443167</v>
      </c>
      <c r="EK6" s="35">
        <v>5540.4448778411543</v>
      </c>
      <c r="EL6" s="35">
        <v>5634.9837819470977</v>
      </c>
      <c r="EM6" s="35">
        <v>4966.715879341913</v>
      </c>
      <c r="EN6" s="35">
        <v>5591.1698113361936</v>
      </c>
      <c r="EO6" s="35">
        <v>6931.9953887681031</v>
      </c>
      <c r="EP6" s="35">
        <v>8412.7729481030838</v>
      </c>
      <c r="EQ6" s="35">
        <v>7684.1365622689882</v>
      </c>
      <c r="ER6" s="35">
        <v>7065.7316006183264</v>
      </c>
      <c r="ES6" s="35">
        <v>6848.34449307051</v>
      </c>
      <c r="ET6" s="35">
        <v>7135.205642210567</v>
      </c>
      <c r="EU6" s="35">
        <v>7838.4866701134206</v>
      </c>
      <c r="EV6" s="35">
        <v>8604.9900443347924</v>
      </c>
      <c r="EW6" s="267">
        <v>6052.1684140840298</v>
      </c>
      <c r="EX6" s="35">
        <v>5981.0102074870256</v>
      </c>
      <c r="EY6" s="35">
        <v>6470.7731700252316</v>
      </c>
      <c r="EZ6" s="35">
        <v>8724.5772607775343</v>
      </c>
      <c r="FA6" s="35">
        <v>8526.2450053668672</v>
      </c>
      <c r="FB6" s="35">
        <v>10085.298199515786</v>
      </c>
      <c r="FC6" s="35">
        <v>8574.1168408596495</v>
      </c>
      <c r="FD6" s="35">
        <v>7602.2500091739739</v>
      </c>
      <c r="FE6" s="35">
        <v>7588.9443313480515</v>
      </c>
      <c r="FF6" s="35">
        <v>7760.7096990709124</v>
      </c>
      <c r="FG6" s="35">
        <v>7964.8566532471659</v>
      </c>
      <c r="FH6" s="35">
        <v>8671.6890607743426</v>
      </c>
      <c r="FI6" s="35">
        <v>8873.8956585707347</v>
      </c>
      <c r="FJ6" s="267">
        <v>7196.568888150241</v>
      </c>
      <c r="FK6" s="35">
        <v>7479.6133303784136</v>
      </c>
      <c r="FL6" s="35">
        <v>8181.4014131897711</v>
      </c>
      <c r="FM6" s="35">
        <v>8301.4678618894868</v>
      </c>
      <c r="FN6" s="35">
        <v>9024.7844753563459</v>
      </c>
      <c r="FO6" s="35">
        <v>9688.9599563490865</v>
      </c>
      <c r="FP6" s="35">
        <v>11676.406530086882</v>
      </c>
      <c r="FQ6" s="35">
        <v>12719.610037130327</v>
      </c>
      <c r="FR6" s="35">
        <v>11635.580832163561</v>
      </c>
      <c r="FS6" s="35">
        <v>9572.810429131865</v>
      </c>
      <c r="FT6" s="35">
        <v>9024.7411547283264</v>
      </c>
      <c r="FU6" s="35">
        <v>9653.9671463373179</v>
      </c>
      <c r="FV6" s="35">
        <v>11746.991655560063</v>
      </c>
      <c r="FW6" s="35">
        <v>12251.142032463969</v>
      </c>
      <c r="FX6" s="267">
        <v>6178.1901107196782</v>
      </c>
      <c r="FY6" s="35">
        <v>8017.4937110685196</v>
      </c>
      <c r="FZ6" s="35">
        <v>8145.0742066057992</v>
      </c>
      <c r="GA6" s="35">
        <v>9092.8796189376444</v>
      </c>
      <c r="GB6" s="35">
        <v>9456.6060308519154</v>
      </c>
      <c r="GC6" s="35">
        <v>12350.304620462046</v>
      </c>
      <c r="GD6" s="35">
        <v>12855.362574552682</v>
      </c>
      <c r="GE6" s="35">
        <v>11652.848631590403</v>
      </c>
      <c r="GF6" s="35">
        <v>9731.245921079535</v>
      </c>
      <c r="GG6" s="35">
        <v>9190.170873141984</v>
      </c>
      <c r="GH6" s="35">
        <v>9375.786598521272</v>
      </c>
      <c r="GI6" s="35">
        <v>10767.552003557488</v>
      </c>
      <c r="GJ6" s="35">
        <v>12023.757534802</v>
      </c>
      <c r="GK6" s="267">
        <v>8187.4443570047724</v>
      </c>
      <c r="GL6" s="35">
        <v>8231.4929894567285</v>
      </c>
      <c r="GM6" s="35">
        <v>8483.6369631693906</v>
      </c>
      <c r="GN6" s="35">
        <v>8980.0294089744821</v>
      </c>
      <c r="GO6" s="35">
        <v>9838.1706102943626</v>
      </c>
      <c r="GP6" s="35">
        <v>11245.547824863725</v>
      </c>
      <c r="GQ6" s="35">
        <v>12631.647289415299</v>
      </c>
      <c r="GR6" s="35">
        <v>11624.359586316627</v>
      </c>
      <c r="GS6" s="35">
        <v>9476.5777886632095</v>
      </c>
      <c r="GT6" s="35">
        <v>8921.0710304405366</v>
      </c>
      <c r="GU6" s="35">
        <v>9839.9166902977522</v>
      </c>
      <c r="GV6" s="35">
        <v>11603.922840289231</v>
      </c>
      <c r="GW6" s="35">
        <v>12392.128347802769</v>
      </c>
    </row>
    <row r="7" spans="1:205" s="137" customFormat="1" ht="12.75">
      <c r="A7" s="448" t="s">
        <v>1</v>
      </c>
      <c r="B7" s="267">
        <v>10357.211658617109</v>
      </c>
      <c r="C7" s="35">
        <v>10620.254327569954</v>
      </c>
      <c r="D7" s="35">
        <v>10523.340825371508</v>
      </c>
      <c r="E7" s="35">
        <v>11158.200707856891</v>
      </c>
      <c r="F7" s="35">
        <v>11553.810680197212</v>
      </c>
      <c r="G7" s="35">
        <v>12412.717416076484</v>
      </c>
      <c r="H7" s="35">
        <v>12756.027445732088</v>
      </c>
      <c r="I7" s="35">
        <v>13161.530295396959</v>
      </c>
      <c r="J7" s="35">
        <v>13491.60579502972</v>
      </c>
      <c r="K7" s="35">
        <v>13492.39038923955</v>
      </c>
      <c r="L7" s="35">
        <v>13495.165489023762</v>
      </c>
      <c r="M7" s="35">
        <v>13783.327774206558</v>
      </c>
      <c r="N7" s="35">
        <v>13947.035290151511</v>
      </c>
      <c r="O7" s="35">
        <v>14399.016220456027</v>
      </c>
      <c r="P7" s="267"/>
      <c r="Q7" s="35"/>
      <c r="R7" s="35"/>
      <c r="S7" s="35">
        <v>16758.742354888727</v>
      </c>
      <c r="T7" s="35">
        <v>17266.680709253455</v>
      </c>
      <c r="U7" s="35">
        <v>18043.996080584209</v>
      </c>
      <c r="V7" s="35">
        <v>17935.264822130259</v>
      </c>
      <c r="W7" s="35">
        <v>18965.009810571195</v>
      </c>
      <c r="X7" s="35">
        <v>19161.157930715177</v>
      </c>
      <c r="Y7" s="35">
        <v>18746.986428508226</v>
      </c>
      <c r="Z7" s="35">
        <v>18652.097035733485</v>
      </c>
      <c r="AA7" s="35">
        <v>18613.417504080957</v>
      </c>
      <c r="AB7" s="35">
        <v>17997.664068009191</v>
      </c>
      <c r="AC7" s="35">
        <v>18494.721924788748</v>
      </c>
      <c r="AD7" s="267">
        <v>15715.76029737221</v>
      </c>
      <c r="AE7" s="35">
        <v>15912.373323483109</v>
      </c>
      <c r="AF7" s="35">
        <v>15818.270206923651</v>
      </c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267">
        <v>9006.7640213481609</v>
      </c>
      <c r="AS7" s="35">
        <v>9368.6274193815643</v>
      </c>
      <c r="AT7" s="35">
        <v>9282.3841743196281</v>
      </c>
      <c r="AU7" s="35">
        <v>9626.4688197989781</v>
      </c>
      <c r="AV7" s="35">
        <v>10092.928407593399</v>
      </c>
      <c r="AW7" s="35">
        <v>10907.097493528929</v>
      </c>
      <c r="AX7" s="35">
        <v>11210.957169256457</v>
      </c>
      <c r="AY7" s="35">
        <v>12041.789800113462</v>
      </c>
      <c r="AZ7" s="35">
        <v>12438.078762659992</v>
      </c>
      <c r="BA7" s="35">
        <v>12329.108139160457</v>
      </c>
      <c r="BB7" s="35">
        <v>12352.619184401938</v>
      </c>
      <c r="BC7" s="35">
        <v>12220.285659612944</v>
      </c>
      <c r="BD7" s="35">
        <v>12470.84039143753</v>
      </c>
      <c r="BE7" s="35">
        <v>12844.707713760707</v>
      </c>
      <c r="BF7" s="267"/>
      <c r="BG7" s="35"/>
      <c r="BH7" s="35"/>
      <c r="BI7" s="35"/>
      <c r="BJ7" s="35">
        <v>8078.230889369639</v>
      </c>
      <c r="BK7" s="35">
        <v>9096.7957411640218</v>
      </c>
      <c r="BL7" s="35">
        <v>9644.4785815864052</v>
      </c>
      <c r="BM7" s="35">
        <v>10144.267967835893</v>
      </c>
      <c r="BN7" s="35">
        <v>10667.450528444766</v>
      </c>
      <c r="BO7" s="35">
        <v>11400.308836173692</v>
      </c>
      <c r="BP7" s="35">
        <v>11481.666032866227</v>
      </c>
      <c r="BQ7" s="35">
        <v>12496.313302626128</v>
      </c>
      <c r="BR7" s="35">
        <v>12777.901893865044</v>
      </c>
      <c r="BS7" s="35">
        <v>13278.673030843256</v>
      </c>
      <c r="BT7" s="267">
        <v>7146.8213383716075</v>
      </c>
      <c r="BU7" s="35">
        <v>7355.7726515490122</v>
      </c>
      <c r="BV7" s="35">
        <v>7294.6237603527934</v>
      </c>
      <c r="BW7" s="35">
        <v>8175.2918429859383</v>
      </c>
      <c r="BX7" s="35">
        <v>5117.5489479602284</v>
      </c>
      <c r="BY7" s="35">
        <v>5553.7174350847408</v>
      </c>
      <c r="BZ7" s="35">
        <v>8520.7839115188963</v>
      </c>
      <c r="CA7" s="35">
        <v>11424.700608379751</v>
      </c>
      <c r="CB7" s="35">
        <v>11236.811255451523</v>
      </c>
      <c r="CC7" s="35">
        <v>12474.712735858853</v>
      </c>
      <c r="CD7" s="35">
        <v>13168.544833354214</v>
      </c>
      <c r="CE7" s="35">
        <v>13569.699148687983</v>
      </c>
      <c r="CF7" s="35">
        <v>14040.749165887708</v>
      </c>
      <c r="CG7" s="35">
        <v>14411.272674321852</v>
      </c>
      <c r="CH7" s="267">
        <v>9131.3172073827809</v>
      </c>
      <c r="CI7" s="35">
        <v>9394.6471834587574</v>
      </c>
      <c r="CJ7" s="35">
        <v>9171.8965748506762</v>
      </c>
      <c r="CK7" s="35">
        <v>10066.35220626328</v>
      </c>
      <c r="CL7" s="35">
        <v>18576.98924559739</v>
      </c>
      <c r="CM7" s="35">
        <v>19900.989989053003</v>
      </c>
      <c r="CN7" s="35">
        <v>23084.51864556337</v>
      </c>
      <c r="CO7" s="35">
        <v>10376.221409145564</v>
      </c>
      <c r="CP7" s="35">
        <v>10636.003972030287</v>
      </c>
      <c r="CQ7" s="35">
        <v>10180.400714223011</v>
      </c>
      <c r="CR7" s="35">
        <v>10182.958416545549</v>
      </c>
      <c r="CS7" s="35">
        <v>10828.312316650045</v>
      </c>
      <c r="CT7" s="35">
        <v>11330.104617438543</v>
      </c>
      <c r="CU7" s="35">
        <v>11424.526167648355</v>
      </c>
      <c r="CV7" s="267">
        <v>6408.8842147160085</v>
      </c>
      <c r="CW7" s="35">
        <v>6142.3799484384426</v>
      </c>
      <c r="CX7" s="35">
        <v>5560.1856071233669</v>
      </c>
      <c r="CY7" s="35">
        <v>6411.6828070986921</v>
      </c>
      <c r="CZ7" s="35">
        <v>6394.8909039181881</v>
      </c>
      <c r="DA7" s="35">
        <v>6922.8648198733199</v>
      </c>
      <c r="DB7" s="35">
        <v>7479.1522921920032</v>
      </c>
      <c r="DC7" s="35">
        <v>7791.4717547211012</v>
      </c>
      <c r="DD7" s="35">
        <v>7801.4703573126435</v>
      </c>
      <c r="DE7" s="35">
        <v>7465.5300434508154</v>
      </c>
      <c r="DF7" s="35">
        <v>7167.1354854520741</v>
      </c>
      <c r="DG7" s="35">
        <v>7359.9023567399354</v>
      </c>
      <c r="DH7" s="35">
        <v>7798.4701916826161</v>
      </c>
      <c r="DI7" s="35">
        <v>8371.8888983264042</v>
      </c>
      <c r="DJ7" s="267"/>
      <c r="DK7" s="35">
        <v>6242.5015188335356</v>
      </c>
      <c r="DL7" s="35">
        <v>7086.1826938490012</v>
      </c>
      <c r="DM7" s="35">
        <v>7089.9449284208185</v>
      </c>
      <c r="DN7" s="35">
        <v>7741.574902944355</v>
      </c>
      <c r="DO7" s="35">
        <v>8448.3133536308687</v>
      </c>
      <c r="DP7" s="35"/>
      <c r="DQ7" s="35"/>
      <c r="DR7" s="35"/>
      <c r="DS7" s="35"/>
      <c r="DT7" s="35"/>
      <c r="DU7" s="35"/>
      <c r="DV7" s="35"/>
      <c r="DW7" s="267"/>
      <c r="DX7" s="35"/>
      <c r="DY7" s="35"/>
      <c r="DZ7" s="35"/>
      <c r="EA7" s="35"/>
      <c r="EB7" s="35">
        <v>4772.339394875642</v>
      </c>
      <c r="EC7" s="35">
        <v>5548.5152505861424</v>
      </c>
      <c r="ED7" s="35">
        <v>5503.4181932872489</v>
      </c>
      <c r="EE7" s="35">
        <v>5658.1703131400163</v>
      </c>
      <c r="EF7" s="35">
        <v>5950.2054314293728</v>
      </c>
      <c r="EG7" s="35">
        <v>5807.2823488414324</v>
      </c>
      <c r="EH7" s="35">
        <v>6101.9454490409462</v>
      </c>
      <c r="EI7" s="35">
        <v>6544.7139838914463</v>
      </c>
      <c r="EJ7" s="267">
        <v>5401.3167092351123</v>
      </c>
      <c r="EK7" s="35">
        <v>4524.7704654525323</v>
      </c>
      <c r="EL7" s="35">
        <v>5415.8241238089358</v>
      </c>
      <c r="EM7" s="35">
        <v>5250.4838830071785</v>
      </c>
      <c r="EN7" s="35">
        <v>6869.8204210365484</v>
      </c>
      <c r="EO7" s="35">
        <v>7369.7166256054788</v>
      </c>
      <c r="EP7" s="35">
        <v>7584.3599496053375</v>
      </c>
      <c r="EQ7" s="35">
        <v>7470.9347167937121</v>
      </c>
      <c r="ER7" s="35">
        <v>7291.3323482553169</v>
      </c>
      <c r="ES7" s="35">
        <v>6896.4681750372947</v>
      </c>
      <c r="ET7" s="35">
        <v>7062.5734414757144</v>
      </c>
      <c r="EU7" s="35">
        <v>7533.882635979744</v>
      </c>
      <c r="EV7" s="35">
        <v>8142.1633464668412</v>
      </c>
      <c r="EW7" s="267">
        <v>6632.1682320970203</v>
      </c>
      <c r="EX7" s="35">
        <v>5873.0095819037597</v>
      </c>
      <c r="EY7" s="35">
        <v>6727.4927780856206</v>
      </c>
      <c r="EZ7" s="35">
        <v>6816.8828972523825</v>
      </c>
      <c r="FA7" s="35">
        <v>7454.1628398696912</v>
      </c>
      <c r="FB7" s="35">
        <v>8085.8190153642818</v>
      </c>
      <c r="FC7" s="35">
        <v>8501.2240788184699</v>
      </c>
      <c r="FD7" s="35">
        <v>8541.0999224040643</v>
      </c>
      <c r="FE7" s="35">
        <v>8110.4506623752422</v>
      </c>
      <c r="FF7" s="35">
        <v>7921.3318236919949</v>
      </c>
      <c r="FG7" s="35">
        <v>8391.9878609931329</v>
      </c>
      <c r="FH7" s="35">
        <v>8962.4393905545003</v>
      </c>
      <c r="FI7" s="35">
        <v>9548.1877846683965</v>
      </c>
      <c r="FJ7" s="267"/>
      <c r="FK7" s="35"/>
      <c r="FL7" s="35"/>
      <c r="FM7" s="35"/>
      <c r="FN7" s="35"/>
      <c r="FO7" s="35"/>
      <c r="FP7" s="35"/>
      <c r="FQ7" s="35"/>
      <c r="FR7" s="35"/>
      <c r="FS7" s="35"/>
      <c r="FT7" s="35"/>
      <c r="FU7" s="35"/>
      <c r="FV7" s="35"/>
      <c r="FW7" s="35"/>
      <c r="FX7" s="267"/>
      <c r="FY7" s="35"/>
      <c r="FZ7" s="35"/>
      <c r="GA7" s="35"/>
      <c r="GB7" s="35"/>
      <c r="GC7" s="35"/>
      <c r="GD7" s="35"/>
      <c r="GE7" s="35"/>
      <c r="GF7" s="35"/>
      <c r="GG7" s="35"/>
      <c r="GH7" s="35"/>
      <c r="GI7" s="35"/>
      <c r="GJ7" s="35"/>
      <c r="GK7" s="267"/>
      <c r="GL7" s="35"/>
      <c r="GM7" s="35"/>
      <c r="GN7" s="35"/>
      <c r="GO7" s="35"/>
      <c r="GP7" s="35"/>
      <c r="GQ7" s="35"/>
      <c r="GR7" s="35"/>
      <c r="GS7" s="35"/>
      <c r="GT7" s="35"/>
      <c r="GU7" s="35"/>
      <c r="GV7" s="35"/>
      <c r="GW7" s="35"/>
    </row>
    <row r="8" spans="1:205" s="137" customFormat="1" ht="12.75">
      <c r="A8" s="448" t="s">
        <v>19</v>
      </c>
      <c r="B8" s="267">
        <v>15660.61451361131</v>
      </c>
      <c r="C8" s="35">
        <v>16544.494706897356</v>
      </c>
      <c r="D8" s="35">
        <v>16790.140895233752</v>
      </c>
      <c r="E8" s="35">
        <v>17599.057708953678</v>
      </c>
      <c r="F8" s="35">
        <v>18748.186881920694</v>
      </c>
      <c r="G8" s="35">
        <v>20293.294032555023</v>
      </c>
      <c r="H8" s="35">
        <v>21268.046381688309</v>
      </c>
      <c r="I8" s="35">
        <v>22936.438700888193</v>
      </c>
      <c r="J8" s="35">
        <v>23613.465967169632</v>
      </c>
      <c r="K8" s="35">
        <v>25018.961121108503</v>
      </c>
      <c r="L8" s="35">
        <v>25897.57957536813</v>
      </c>
      <c r="M8" s="35">
        <v>28127.290005915551</v>
      </c>
      <c r="N8" s="35">
        <v>28484.561142259223</v>
      </c>
      <c r="O8" s="35">
        <v>29695.667528491947</v>
      </c>
      <c r="P8" s="267">
        <v>15962.064159234988</v>
      </c>
      <c r="Q8" s="35">
        <v>16679.625936506225</v>
      </c>
      <c r="R8" s="35">
        <v>17107.987661572031</v>
      </c>
      <c r="S8" s="35">
        <v>17963.29384219601</v>
      </c>
      <c r="T8" s="35">
        <v>18675.783771840488</v>
      </c>
      <c r="U8" s="35">
        <v>20227.804551250189</v>
      </c>
      <c r="V8" s="35">
        <v>21830.985754288442</v>
      </c>
      <c r="W8" s="35">
        <v>22856.842256664862</v>
      </c>
      <c r="X8" s="35">
        <v>24455.565904539657</v>
      </c>
      <c r="Y8" s="35">
        <v>27856.7211001178</v>
      </c>
      <c r="Z8" s="35">
        <v>29757.222517392976</v>
      </c>
      <c r="AA8" s="35">
        <v>30782.583557944632</v>
      </c>
      <c r="AB8" s="35">
        <v>31588.123780091086</v>
      </c>
      <c r="AC8" s="35">
        <v>31628.33480684285</v>
      </c>
      <c r="AD8" s="267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267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>
        <v>20317.718186809674</v>
      </c>
      <c r="BD8" s="35">
        <v>19770.528481019493</v>
      </c>
      <c r="BE8" s="35">
        <v>20276.475819449734</v>
      </c>
      <c r="BF8" s="267">
        <v>13916.794288675226</v>
      </c>
      <c r="BG8" s="35">
        <v>15676.989619377162</v>
      </c>
      <c r="BH8" s="35">
        <v>14828.342228550931</v>
      </c>
      <c r="BI8" s="35">
        <v>15347.305163510262</v>
      </c>
      <c r="BJ8" s="35">
        <v>19248.842006003928</v>
      </c>
      <c r="BK8" s="35">
        <v>20704.214140514305</v>
      </c>
      <c r="BL8" s="35">
        <v>18429.846858603883</v>
      </c>
      <c r="BM8" s="35">
        <v>23433.758404153814</v>
      </c>
      <c r="BN8" s="35">
        <v>19083.321073636434</v>
      </c>
      <c r="BO8" s="35">
        <v>19086.299001746513</v>
      </c>
      <c r="BP8" s="35">
        <v>17440.196595153022</v>
      </c>
      <c r="BQ8" s="35"/>
      <c r="BR8" s="35"/>
      <c r="BS8" s="35"/>
      <c r="BT8" s="267"/>
      <c r="BU8" s="35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267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267">
        <v>8056.6785511060534</v>
      </c>
      <c r="CW8" s="35">
        <v>8231.0511555440153</v>
      </c>
      <c r="CX8" s="35">
        <v>8223.4101442759638</v>
      </c>
      <c r="CY8" s="35">
        <v>7564.1780161405286</v>
      </c>
      <c r="CZ8" s="35">
        <v>7756.8115911463547</v>
      </c>
      <c r="DA8" s="35">
        <v>9360.4831601554251</v>
      </c>
      <c r="DB8" s="35">
        <v>8907.0893704552436</v>
      </c>
      <c r="DC8" s="35">
        <v>9289.145463616278</v>
      </c>
      <c r="DD8" s="35">
        <v>10187.546884128362</v>
      </c>
      <c r="DE8" s="35">
        <v>9159.6553262756406</v>
      </c>
      <c r="DF8" s="35">
        <v>8694.2960532636189</v>
      </c>
      <c r="DG8" s="35">
        <v>8722.465232378463</v>
      </c>
      <c r="DH8" s="35">
        <v>9723.046320328911</v>
      </c>
      <c r="DI8" s="35">
        <v>10566.939334374409</v>
      </c>
      <c r="DJ8" s="267"/>
      <c r="DK8" s="35"/>
      <c r="DL8" s="35"/>
      <c r="DM8" s="35"/>
      <c r="DN8" s="35"/>
      <c r="DO8" s="35"/>
      <c r="DP8" s="35"/>
      <c r="DQ8" s="35"/>
      <c r="DR8" s="35"/>
      <c r="DS8" s="35"/>
      <c r="DT8" s="35"/>
      <c r="DU8" s="35"/>
      <c r="DV8" s="35"/>
      <c r="DW8" s="267"/>
      <c r="DX8" s="35"/>
      <c r="DY8" s="35"/>
      <c r="DZ8" s="35"/>
      <c r="EA8" s="35"/>
      <c r="EB8" s="35"/>
      <c r="EC8" s="35"/>
      <c r="ED8" s="35"/>
      <c r="EE8" s="35"/>
      <c r="EF8" s="35">
        <v>9156.6291720449935</v>
      </c>
      <c r="EG8" s="35">
        <v>9388.4451544195963</v>
      </c>
      <c r="EH8" s="35">
        <v>10200.226849015031</v>
      </c>
      <c r="EI8" s="35">
        <v>10944.266362660943</v>
      </c>
      <c r="EJ8" s="267">
        <v>8048.0807704255976</v>
      </c>
      <c r="EK8" s="35">
        <v>8206.4102891804341</v>
      </c>
      <c r="EL8" s="35">
        <v>7489.5326071909622</v>
      </c>
      <c r="EM8" s="35">
        <v>7779.5787604698735</v>
      </c>
      <c r="EN8" s="35">
        <v>9676.6172791794397</v>
      </c>
      <c r="EO8" s="35">
        <v>9032.9741583101822</v>
      </c>
      <c r="EP8" s="35">
        <v>9514.2716471670483</v>
      </c>
      <c r="EQ8" s="35">
        <v>8158.5020585805305</v>
      </c>
      <c r="ER8" s="35">
        <v>7370.0688858463109</v>
      </c>
      <c r="ES8" s="35">
        <v>4988.8943581348267</v>
      </c>
      <c r="ET8" s="35">
        <v>4892.1675020137827</v>
      </c>
      <c r="EU8" s="35">
        <v>9292.0461838285955</v>
      </c>
      <c r="EV8" s="35">
        <v>10221.185102343043</v>
      </c>
      <c r="EW8" s="267">
        <v>9162.9841772151904</v>
      </c>
      <c r="EX8" s="35">
        <v>8307.2846991487404</v>
      </c>
      <c r="EY8" s="35">
        <v>7927.6680433991733</v>
      </c>
      <c r="EZ8" s="35">
        <v>7653.3785363572597</v>
      </c>
      <c r="FA8" s="35">
        <v>8154.165005978477</v>
      </c>
      <c r="FB8" s="35">
        <v>8398.9858602013737</v>
      </c>
      <c r="FC8" s="35">
        <v>8463.1583951321554</v>
      </c>
      <c r="FD8" s="35"/>
      <c r="FE8" s="35"/>
      <c r="FF8" s="35"/>
      <c r="FG8" s="35"/>
      <c r="FH8" s="35"/>
      <c r="FI8" s="35"/>
      <c r="FJ8" s="267"/>
      <c r="FK8" s="35"/>
      <c r="FL8" s="35"/>
      <c r="FM8" s="35"/>
      <c r="FN8" s="35"/>
      <c r="FO8" s="35"/>
      <c r="FP8" s="35"/>
      <c r="FQ8" s="35"/>
      <c r="FR8" s="35"/>
      <c r="FS8" s="35"/>
      <c r="FT8" s="35"/>
      <c r="FU8" s="35"/>
      <c r="FV8" s="35"/>
      <c r="FW8" s="35"/>
      <c r="FX8" s="267"/>
      <c r="FY8" s="35"/>
      <c r="FZ8" s="35"/>
      <c r="GA8" s="35"/>
      <c r="GB8" s="35"/>
      <c r="GC8" s="35"/>
      <c r="GD8" s="35"/>
      <c r="GE8" s="35"/>
      <c r="GF8" s="35"/>
      <c r="GG8" s="35"/>
      <c r="GH8" s="35"/>
      <c r="GI8" s="35"/>
      <c r="GJ8" s="35"/>
      <c r="GK8" s="267"/>
      <c r="GL8" s="35"/>
      <c r="GM8" s="35"/>
      <c r="GN8" s="35"/>
      <c r="GO8" s="35"/>
      <c r="GP8" s="35"/>
      <c r="GQ8" s="35"/>
      <c r="GR8" s="35"/>
      <c r="GS8" s="35"/>
      <c r="GT8" s="35"/>
      <c r="GU8" s="35"/>
      <c r="GV8" s="35"/>
      <c r="GW8" s="35"/>
    </row>
    <row r="9" spans="1:205" s="137" customFormat="1" ht="12.75">
      <c r="A9" s="448" t="s">
        <v>2</v>
      </c>
      <c r="B9" s="267">
        <v>10904.964785382999</v>
      </c>
      <c r="C9" s="35">
        <v>10069.412464661893</v>
      </c>
      <c r="D9" s="35">
        <v>10505.220876699203</v>
      </c>
      <c r="E9" s="35">
        <v>10604.978173388356</v>
      </c>
      <c r="F9" s="35">
        <v>11323.283128321373</v>
      </c>
      <c r="G9" s="35">
        <v>11772.627076769148</v>
      </c>
      <c r="H9" s="35">
        <v>12472.922067430958</v>
      </c>
      <c r="I9" s="35">
        <v>12633.936090815158</v>
      </c>
      <c r="J9" s="35">
        <v>11774.818898435826</v>
      </c>
      <c r="K9" s="35">
        <v>10752.084866217761</v>
      </c>
      <c r="L9" s="35">
        <v>10967.039972679631</v>
      </c>
      <c r="M9" s="35">
        <v>10532.85406885114</v>
      </c>
      <c r="N9" s="35">
        <v>10386.654377321884</v>
      </c>
      <c r="O9" s="35">
        <v>12395.227126474721</v>
      </c>
      <c r="P9" s="267">
        <v>12168.512321037564</v>
      </c>
      <c r="Q9" s="35">
        <v>11085.079178049695</v>
      </c>
      <c r="R9" s="35">
        <v>11584.343264086154</v>
      </c>
      <c r="S9" s="35">
        <v>11685.402098599705</v>
      </c>
      <c r="T9" s="35">
        <v>12508.74162587715</v>
      </c>
      <c r="U9" s="35">
        <v>12920.352738093614</v>
      </c>
      <c r="V9" s="35">
        <v>12766.801917451718</v>
      </c>
      <c r="W9" s="35">
        <v>12937.037039732873</v>
      </c>
      <c r="X9" s="35">
        <v>11681.761823175433</v>
      </c>
      <c r="Y9" s="35">
        <v>10705.994973564046</v>
      </c>
      <c r="Z9" s="35">
        <v>11025.29280736225</v>
      </c>
      <c r="AA9" s="35">
        <v>10517.826212204647</v>
      </c>
      <c r="AB9" s="35">
        <v>10430.298622029644</v>
      </c>
      <c r="AC9" s="35">
        <v>12552.868644573937</v>
      </c>
      <c r="AD9" s="267">
        <v>8997.4661743467423</v>
      </c>
      <c r="AE9" s="35">
        <v>8549.573371595965</v>
      </c>
      <c r="AF9" s="35">
        <v>9016.4444098255626</v>
      </c>
      <c r="AG9" s="35">
        <v>9156.5645441378674</v>
      </c>
      <c r="AH9" s="35">
        <v>9840.4605482600709</v>
      </c>
      <c r="AI9" s="35">
        <v>10165.777778582225</v>
      </c>
      <c r="AJ9" s="35">
        <v>11259.925167805088</v>
      </c>
      <c r="AK9" s="35">
        <v>11611.543632990213</v>
      </c>
      <c r="AL9" s="35">
        <v>13199.635737356195</v>
      </c>
      <c r="AM9" s="35">
        <v>11711.114470769468</v>
      </c>
      <c r="AN9" s="35">
        <v>11558.907068250508</v>
      </c>
      <c r="AO9" s="35">
        <v>10855.786950232456</v>
      </c>
      <c r="AP9" s="35">
        <v>9885.4886149872054</v>
      </c>
      <c r="AQ9" s="35">
        <v>11411.984168280556</v>
      </c>
      <c r="AR9" s="267">
        <v>10656.089107583568</v>
      </c>
      <c r="AS9" s="35">
        <v>9906.7878264554729</v>
      </c>
      <c r="AT9" s="35">
        <v>10347.461059520176</v>
      </c>
      <c r="AU9" s="35">
        <v>10482.107720886775</v>
      </c>
      <c r="AV9" s="35">
        <v>10862.343661094699</v>
      </c>
      <c r="AW9" s="35">
        <v>11824.250567258649</v>
      </c>
      <c r="AX9" s="35">
        <v>12847.129578847098</v>
      </c>
      <c r="AY9" s="35">
        <v>12683.514731829984</v>
      </c>
      <c r="AZ9" s="35">
        <v>11643.863152849104</v>
      </c>
      <c r="BA9" s="35">
        <v>10681.944883112323</v>
      </c>
      <c r="BB9" s="35">
        <v>10693.572800311575</v>
      </c>
      <c r="BC9" s="35">
        <v>10573.753225574497</v>
      </c>
      <c r="BD9" s="35">
        <v>10528.539562932685</v>
      </c>
      <c r="BE9" s="35">
        <v>12485.370950665596</v>
      </c>
      <c r="BF9" s="267"/>
      <c r="BG9" s="35"/>
      <c r="BH9" s="35"/>
      <c r="BI9" s="35"/>
      <c r="BJ9" s="35"/>
      <c r="BK9" s="35"/>
      <c r="BL9" s="35"/>
      <c r="BM9" s="35">
        <v>11556.058435027839</v>
      </c>
      <c r="BN9" s="35">
        <v>9768.7521816759272</v>
      </c>
      <c r="BO9" s="35">
        <v>8661.6142639292775</v>
      </c>
      <c r="BP9" s="35">
        <v>8255.0780224173322</v>
      </c>
      <c r="BQ9" s="35">
        <v>9003.0215051484738</v>
      </c>
      <c r="BR9" s="35">
        <v>9193.6352078926575</v>
      </c>
      <c r="BS9" s="35">
        <v>10129.077690823397</v>
      </c>
      <c r="BT9" s="267">
        <v>15439.656461411749</v>
      </c>
      <c r="BU9" s="35">
        <v>12254.225527066503</v>
      </c>
      <c r="BV9" s="35">
        <v>10589.050581177871</v>
      </c>
      <c r="BW9" s="35">
        <v>9548.1436372428379</v>
      </c>
      <c r="BX9" s="35">
        <v>10891.435014342853</v>
      </c>
      <c r="BY9" s="35">
        <v>11466.042524982808</v>
      </c>
      <c r="BZ9" s="35">
        <v>11441.771807511208</v>
      </c>
      <c r="CA9" s="35"/>
      <c r="CB9" s="35"/>
      <c r="CC9" s="35"/>
      <c r="CD9" s="35"/>
      <c r="CE9" s="35"/>
      <c r="CF9" s="35"/>
      <c r="CG9" s="35"/>
      <c r="CH9" s="267"/>
      <c r="CI9" s="35">
        <v>14919.613879003558</v>
      </c>
      <c r="CJ9" s="35">
        <v>17463.471645295285</v>
      </c>
      <c r="CK9" s="35">
        <v>19210.371217452499</v>
      </c>
      <c r="CL9" s="35">
        <v>20458.846447994561</v>
      </c>
      <c r="CM9" s="35">
        <v>20712.129981024667</v>
      </c>
      <c r="CN9" s="35">
        <v>24270.020756457565</v>
      </c>
      <c r="CO9" s="35">
        <v>26598.017710113407</v>
      </c>
      <c r="CP9" s="35">
        <v>24096.784176933354</v>
      </c>
      <c r="CQ9" s="35">
        <v>22434.692522962112</v>
      </c>
      <c r="CR9" s="35">
        <v>23151.477962427747</v>
      </c>
      <c r="CS9" s="35">
        <v>21754.030771412366</v>
      </c>
      <c r="CT9" s="35">
        <v>21228.250865638151</v>
      </c>
      <c r="CU9" s="35">
        <v>25278.813229571984</v>
      </c>
      <c r="CV9" s="267">
        <v>5233.8829789843976</v>
      </c>
      <c r="CW9" s="35">
        <v>4993.8917984583195</v>
      </c>
      <c r="CX9" s="35">
        <v>4961.6244605189513</v>
      </c>
      <c r="CY9" s="35">
        <v>4866.6955906067051</v>
      </c>
      <c r="CZ9" s="35">
        <v>5106.9561383399096</v>
      </c>
      <c r="DA9" s="35">
        <v>5466.6238647162154</v>
      </c>
      <c r="DB9" s="35">
        <v>6062.9522658189926</v>
      </c>
      <c r="DC9" s="35">
        <v>5491.3468872264257</v>
      </c>
      <c r="DD9" s="35">
        <v>5216.3489865556339</v>
      </c>
      <c r="DE9" s="35">
        <v>4960.2743436942837</v>
      </c>
      <c r="DF9" s="35">
        <v>4978.9967800527529</v>
      </c>
      <c r="DG9" s="35">
        <v>5037.382087822325</v>
      </c>
      <c r="DH9" s="35">
        <v>5360.0656571010877</v>
      </c>
      <c r="DI9" s="35">
        <v>5618.8273105824355</v>
      </c>
      <c r="DJ9" s="267"/>
      <c r="DK9" s="35"/>
      <c r="DL9" s="35"/>
      <c r="DM9" s="35">
        <v>5053.5886429158882</v>
      </c>
      <c r="DN9" s="35">
        <v>5426.3241723374485</v>
      </c>
      <c r="DO9" s="35">
        <v>6115.9756727409604</v>
      </c>
      <c r="DP9" s="35">
        <v>5445.9858985434275</v>
      </c>
      <c r="DQ9" s="35">
        <v>5357.5964172012709</v>
      </c>
      <c r="DR9" s="35">
        <v>5076.0413836526586</v>
      </c>
      <c r="DS9" s="35">
        <v>5076.0981788520785</v>
      </c>
      <c r="DT9" s="35">
        <v>5163.8805484153145</v>
      </c>
      <c r="DU9" s="35">
        <v>5424.229430231142</v>
      </c>
      <c r="DV9" s="35">
        <v>5657.0893598320699</v>
      </c>
      <c r="DW9" s="267">
        <v>4940.2017231614445</v>
      </c>
      <c r="DX9" s="35">
        <v>4917.7650332142393</v>
      </c>
      <c r="DY9" s="35">
        <v>4818.9279815266691</v>
      </c>
      <c r="DZ9" s="35">
        <v>5065.1178047378362</v>
      </c>
      <c r="EA9" s="35">
        <v>5400.0565570889703</v>
      </c>
      <c r="EB9" s="35">
        <v>5830.2171166278204</v>
      </c>
      <c r="EC9" s="35">
        <v>5799.4217580140557</v>
      </c>
      <c r="ED9" s="35">
        <v>4813.5266737606416</v>
      </c>
      <c r="EE9" s="35">
        <v>4809.0346360687799</v>
      </c>
      <c r="EF9" s="35">
        <v>4789.5478270245067</v>
      </c>
      <c r="EG9" s="35">
        <v>4813.4741103426204</v>
      </c>
      <c r="EH9" s="35">
        <v>5049.7589033718577</v>
      </c>
      <c r="EI9" s="35">
        <v>5294.8449948516036</v>
      </c>
      <c r="EJ9" s="267">
        <v>4982.904484674541</v>
      </c>
      <c r="EK9" s="35">
        <v>4835.8636820473484</v>
      </c>
      <c r="EL9" s="35">
        <v>4983.2451147138572</v>
      </c>
      <c r="EM9" s="35">
        <v>5208.8986119444362</v>
      </c>
      <c r="EN9" s="35">
        <v>5634.7315148392863</v>
      </c>
      <c r="EO9" s="35">
        <v>6472.8712296252852</v>
      </c>
      <c r="EP9" s="35">
        <v>6190.7916036748657</v>
      </c>
      <c r="EQ9" s="35">
        <v>6131.3081257520016</v>
      </c>
      <c r="ER9" s="35">
        <v>5762.6302239427214</v>
      </c>
      <c r="ES9" s="35">
        <v>5797.193668649621</v>
      </c>
      <c r="ET9" s="35">
        <v>6044.1962453840588</v>
      </c>
      <c r="EU9" s="35">
        <v>6841.8496181110695</v>
      </c>
      <c r="EV9" s="35">
        <v>7573.1941623905168</v>
      </c>
      <c r="EW9" s="267">
        <v>6733.0528321332768</v>
      </c>
      <c r="EX9" s="35">
        <v>6892.6319223017199</v>
      </c>
      <c r="EY9" s="35">
        <v>7112.4596829776874</v>
      </c>
      <c r="EZ9" s="35">
        <v>8068.0209211663114</v>
      </c>
      <c r="FA9" s="35">
        <v>8721.6425121011107</v>
      </c>
      <c r="FB9" s="35">
        <v>9754.0865069488791</v>
      </c>
      <c r="FC9" s="35">
        <v>9606.8955143757048</v>
      </c>
      <c r="FD9" s="35">
        <v>8916.1103172085041</v>
      </c>
      <c r="FE9" s="35">
        <v>8371.2540249246103</v>
      </c>
      <c r="FF9" s="35">
        <v>8158.9498212200378</v>
      </c>
      <c r="FG9" s="35">
        <v>8426.5526758851338</v>
      </c>
      <c r="FH9" s="35">
        <v>9236.6063638568121</v>
      </c>
      <c r="FI9" s="35">
        <v>10640.377117570557</v>
      </c>
      <c r="FJ9" s="267"/>
      <c r="FK9" s="35"/>
      <c r="FL9" s="35"/>
      <c r="FM9" s="35"/>
      <c r="FN9" s="35"/>
      <c r="FO9" s="35"/>
      <c r="FP9" s="35"/>
      <c r="FQ9" s="35"/>
      <c r="FR9" s="35"/>
      <c r="FS9" s="35"/>
      <c r="FT9" s="35"/>
      <c r="FU9" s="35"/>
      <c r="FV9" s="35"/>
      <c r="FW9" s="35"/>
      <c r="FX9" s="267"/>
      <c r="FY9" s="35"/>
      <c r="FZ9" s="35"/>
      <c r="GA9" s="35"/>
      <c r="GB9" s="35"/>
      <c r="GC9" s="35"/>
      <c r="GD9" s="35"/>
      <c r="GE9" s="35"/>
      <c r="GF9" s="35"/>
      <c r="GG9" s="35"/>
      <c r="GH9" s="35"/>
      <c r="GI9" s="35"/>
      <c r="GJ9" s="35"/>
      <c r="GK9" s="267"/>
      <c r="GL9" s="35"/>
      <c r="GM9" s="35"/>
      <c r="GN9" s="35"/>
      <c r="GO9" s="35"/>
      <c r="GP9" s="35"/>
      <c r="GQ9" s="35"/>
      <c r="GR9" s="35"/>
      <c r="GS9" s="35"/>
      <c r="GT9" s="35"/>
      <c r="GU9" s="35"/>
      <c r="GV9" s="35"/>
      <c r="GW9" s="35"/>
    </row>
    <row r="10" spans="1:205" s="137" customFormat="1" ht="12.75">
      <c r="A10" s="448"/>
      <c r="B10" s="267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267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267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267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267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267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267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267"/>
      <c r="CW10" s="35"/>
      <c r="CX10" s="35"/>
      <c r="CY10" s="35"/>
      <c r="CZ10" s="35"/>
      <c r="DA10" s="35"/>
      <c r="DB10" s="35"/>
      <c r="DC10" s="35"/>
      <c r="DD10" s="35"/>
      <c r="DE10" s="35"/>
      <c r="DF10" s="35"/>
      <c r="DG10" s="35"/>
      <c r="DH10" s="35"/>
      <c r="DI10" s="35"/>
      <c r="DJ10" s="267"/>
      <c r="DK10" s="35"/>
      <c r="DL10" s="35"/>
      <c r="DM10" s="35"/>
      <c r="DN10" s="35"/>
      <c r="DO10" s="35"/>
      <c r="DP10" s="35"/>
      <c r="DQ10" s="35"/>
      <c r="DR10" s="35"/>
      <c r="DS10" s="35"/>
      <c r="DT10" s="35"/>
      <c r="DU10" s="35"/>
      <c r="DV10" s="35"/>
      <c r="DW10" s="267"/>
      <c r="DX10" s="35"/>
      <c r="DY10" s="35"/>
      <c r="DZ10" s="35"/>
      <c r="EA10" s="35"/>
      <c r="EB10" s="35"/>
      <c r="EC10" s="35"/>
      <c r="ED10" s="35"/>
      <c r="EE10" s="35"/>
      <c r="EF10" s="35"/>
      <c r="EG10" s="35"/>
      <c r="EH10" s="35"/>
      <c r="EI10" s="35"/>
      <c r="EJ10" s="267"/>
      <c r="EK10" s="35"/>
      <c r="EL10" s="35"/>
      <c r="EM10" s="35"/>
      <c r="EN10" s="35"/>
      <c r="EO10" s="35"/>
      <c r="EP10" s="35"/>
      <c r="EQ10" s="35"/>
      <c r="ER10" s="35"/>
      <c r="ES10" s="35"/>
      <c r="ET10" s="35"/>
      <c r="EU10" s="35"/>
      <c r="EV10" s="35"/>
      <c r="EW10" s="267"/>
      <c r="EX10" s="35"/>
      <c r="EY10" s="35"/>
      <c r="EZ10" s="35"/>
      <c r="FA10" s="35"/>
      <c r="FB10" s="35"/>
      <c r="FC10" s="35"/>
      <c r="FD10" s="35"/>
      <c r="FE10" s="35"/>
      <c r="FF10" s="35"/>
      <c r="FG10" s="35"/>
      <c r="FH10" s="35"/>
      <c r="FI10" s="35"/>
      <c r="FJ10" s="267"/>
      <c r="FK10" s="35"/>
      <c r="FL10" s="35"/>
      <c r="FM10" s="35"/>
      <c r="FN10" s="35"/>
      <c r="FO10" s="35"/>
      <c r="FP10" s="35"/>
      <c r="FQ10" s="35"/>
      <c r="FR10" s="35"/>
      <c r="FS10" s="35"/>
      <c r="FT10" s="35"/>
      <c r="FU10" s="35"/>
      <c r="FV10" s="35"/>
      <c r="FW10" s="35"/>
      <c r="FX10" s="267"/>
      <c r="FY10" s="35"/>
      <c r="FZ10" s="35"/>
      <c r="GA10" s="35"/>
      <c r="GB10" s="35"/>
      <c r="GC10" s="35"/>
      <c r="GD10" s="35"/>
      <c r="GE10" s="35"/>
      <c r="GF10" s="35"/>
      <c r="GG10" s="35"/>
      <c r="GH10" s="35"/>
      <c r="GI10" s="35"/>
      <c r="GJ10" s="35"/>
      <c r="GK10" s="267"/>
      <c r="GL10" s="35"/>
      <c r="GM10" s="35"/>
      <c r="GN10" s="35"/>
      <c r="GO10" s="35"/>
      <c r="GP10" s="35"/>
      <c r="GQ10" s="35"/>
      <c r="GR10" s="35"/>
      <c r="GS10" s="35"/>
      <c r="GT10" s="35"/>
      <c r="GU10" s="35"/>
      <c r="GV10" s="35"/>
      <c r="GW10" s="35"/>
    </row>
    <row r="11" spans="1:205" s="137" customFormat="1" ht="12.75">
      <c r="A11" s="448" t="s">
        <v>3</v>
      </c>
      <c r="B11" s="267">
        <v>11519.297448290508</v>
      </c>
      <c r="C11" s="35">
        <v>11751.75273650192</v>
      </c>
      <c r="D11" s="35">
        <v>11518.939940764823</v>
      </c>
      <c r="E11" s="35">
        <v>11293.607243196095</v>
      </c>
      <c r="F11" s="35">
        <v>10907.230981456847</v>
      </c>
      <c r="G11" s="35">
        <v>11479.28754283837</v>
      </c>
      <c r="H11" s="35">
        <v>12137.90419161309</v>
      </c>
      <c r="I11" s="35">
        <v>12706.628913965737</v>
      </c>
      <c r="J11" s="35">
        <v>12567.980740695515</v>
      </c>
      <c r="K11" s="35">
        <v>11545.40951634774</v>
      </c>
      <c r="L11" s="35">
        <v>12419.333977573522</v>
      </c>
      <c r="M11" s="35">
        <v>12821.681678608977</v>
      </c>
      <c r="N11" s="35">
        <v>13001.793412578754</v>
      </c>
      <c r="O11" s="35">
        <v>13607.678814070347</v>
      </c>
      <c r="P11" s="267">
        <v>14887.794886490607</v>
      </c>
      <c r="Q11" s="35">
        <v>14966.452286464815</v>
      </c>
      <c r="R11" s="35">
        <v>14345.162626015499</v>
      </c>
      <c r="S11" s="35">
        <v>14171.99962233561</v>
      </c>
      <c r="T11" s="35">
        <v>13849.165193790695</v>
      </c>
      <c r="U11" s="35">
        <v>14844.833691497499</v>
      </c>
      <c r="V11" s="35">
        <v>15631.902636429222</v>
      </c>
      <c r="W11" s="35">
        <v>16584.183041627064</v>
      </c>
      <c r="X11" s="35">
        <v>16335.646479759193</v>
      </c>
      <c r="Y11" s="35">
        <v>14779.563127937376</v>
      </c>
      <c r="Z11" s="35">
        <v>15663.927896386322</v>
      </c>
      <c r="AA11" s="35">
        <v>16145.087545592356</v>
      </c>
      <c r="AB11" s="35">
        <v>16800.048911157741</v>
      </c>
      <c r="AC11" s="35">
        <v>17548.941052248465</v>
      </c>
      <c r="AD11" s="267">
        <v>16571.758478156931</v>
      </c>
      <c r="AE11" s="35">
        <v>17610.553439624702</v>
      </c>
      <c r="AF11" s="35">
        <v>18621.290242277886</v>
      </c>
      <c r="AG11" s="35">
        <v>19341.022172887278</v>
      </c>
      <c r="AH11" s="35">
        <v>16710.71288884454</v>
      </c>
      <c r="AI11" s="35">
        <v>17901.510190193509</v>
      </c>
      <c r="AJ11" s="35">
        <v>18942.497588707382</v>
      </c>
      <c r="AK11" s="35">
        <v>19804.137390861844</v>
      </c>
      <c r="AL11" s="35">
        <v>19732.374246001425</v>
      </c>
      <c r="AM11" s="35">
        <v>18232.013118170227</v>
      </c>
      <c r="AN11" s="35">
        <v>19704.20272863215</v>
      </c>
      <c r="AO11" s="35">
        <v>20505.62001487305</v>
      </c>
      <c r="AP11" s="35">
        <v>21808.758063061563</v>
      </c>
      <c r="AQ11" s="35">
        <v>22960.231244643343</v>
      </c>
      <c r="AR11" s="267">
        <v>7696.8955696574094</v>
      </c>
      <c r="AS11" s="35">
        <v>7852.1708390401254</v>
      </c>
      <c r="AT11" s="35">
        <v>7680.0306968130608</v>
      </c>
      <c r="AU11" s="35">
        <v>7433.2971092763919</v>
      </c>
      <c r="AV11" s="35">
        <v>7533.2108666794147</v>
      </c>
      <c r="AW11" s="35">
        <v>7926.8112261404885</v>
      </c>
      <c r="AX11" s="35">
        <v>8458.2598916296756</v>
      </c>
      <c r="AY11" s="35">
        <v>8860.7196975034185</v>
      </c>
      <c r="AZ11" s="35">
        <v>8768.984890009413</v>
      </c>
      <c r="BA11" s="35">
        <v>8476.6137499681081</v>
      </c>
      <c r="BB11" s="35">
        <v>9469.3811857656419</v>
      </c>
      <c r="BC11" s="35">
        <v>9422.9456016384756</v>
      </c>
      <c r="BD11" s="35">
        <v>10036.765746735324</v>
      </c>
      <c r="BE11" s="35">
        <v>10413.342061292344</v>
      </c>
      <c r="BF11" s="267">
        <v>7589.5165960937029</v>
      </c>
      <c r="BG11" s="35">
        <v>8046.385058855647</v>
      </c>
      <c r="BH11" s="35">
        <v>7819.8324782838117</v>
      </c>
      <c r="BI11" s="35">
        <v>7453.3248287692459</v>
      </c>
      <c r="BJ11" s="35">
        <v>7738.6584352743585</v>
      </c>
      <c r="BK11" s="35">
        <v>8318.6002991742043</v>
      </c>
      <c r="BL11" s="35">
        <v>8628.7266023408429</v>
      </c>
      <c r="BM11" s="35">
        <v>8982.7981608125319</v>
      </c>
      <c r="BN11" s="35">
        <v>8980.5782452407839</v>
      </c>
      <c r="BO11" s="35">
        <v>8419.543212133698</v>
      </c>
      <c r="BP11" s="35">
        <v>9247.8295835503122</v>
      </c>
      <c r="BQ11" s="35">
        <v>9873.0091558131062</v>
      </c>
      <c r="BR11" s="35">
        <v>9697.0136419808914</v>
      </c>
      <c r="BS11" s="35">
        <v>10087.710700179512</v>
      </c>
      <c r="BT11" s="267">
        <v>8348.3077080979529</v>
      </c>
      <c r="BU11" s="35">
        <v>8704.8442209629702</v>
      </c>
      <c r="BV11" s="35">
        <v>8359.0034954157909</v>
      </c>
      <c r="BW11" s="35">
        <v>8188.6794811330601</v>
      </c>
      <c r="BX11" s="35">
        <v>8199.9616062105124</v>
      </c>
      <c r="BY11" s="35">
        <v>8679.6800885002322</v>
      </c>
      <c r="BZ11" s="35">
        <v>9037.1626298584924</v>
      </c>
      <c r="CA11" s="35">
        <v>9621.6937738928627</v>
      </c>
      <c r="CB11" s="35">
        <v>9314.3740578439956</v>
      </c>
      <c r="CC11" s="35">
        <v>8556.0234827981258</v>
      </c>
      <c r="CD11" s="35">
        <v>9079.6542516353147</v>
      </c>
      <c r="CE11" s="35">
        <v>9638.6907896311241</v>
      </c>
      <c r="CF11" s="35">
        <v>9753.1619875528504</v>
      </c>
      <c r="CG11" s="35">
        <v>10363.316921909489</v>
      </c>
      <c r="CH11" s="267">
        <v>9827.7188879819223</v>
      </c>
      <c r="CI11" s="35">
        <v>7124.0786607578766</v>
      </c>
      <c r="CJ11" s="35">
        <v>6823.5209687699171</v>
      </c>
      <c r="CK11" s="35">
        <v>6366.5965192948879</v>
      </c>
      <c r="CL11" s="35">
        <v>7180.447360687318</v>
      </c>
      <c r="CM11" s="35">
        <v>6936.4142595732183</v>
      </c>
      <c r="CN11" s="35">
        <v>8461.8239275547403</v>
      </c>
      <c r="CO11" s="35">
        <v>7786.199315766019</v>
      </c>
      <c r="CP11" s="35">
        <v>8449.2060635913094</v>
      </c>
      <c r="CQ11" s="35">
        <v>7191.3868715468798</v>
      </c>
      <c r="CR11" s="35">
        <v>9056.9939890954593</v>
      </c>
      <c r="CS11" s="35">
        <v>8962.5247844628648</v>
      </c>
      <c r="CT11" s="35">
        <v>8240.6012953602767</v>
      </c>
      <c r="CU11" s="35">
        <v>8691.5682515131502</v>
      </c>
      <c r="CV11" s="267">
        <v>6752.6555818336637</v>
      </c>
      <c r="CW11" s="35">
        <v>6341.4027767219632</v>
      </c>
      <c r="CX11" s="35">
        <v>5916.5315479642113</v>
      </c>
      <c r="CY11" s="35">
        <v>5727.3122622530291</v>
      </c>
      <c r="CZ11" s="35">
        <v>5777.5729487653562</v>
      </c>
      <c r="DA11" s="35">
        <v>6377.8695375853495</v>
      </c>
      <c r="DB11" s="35">
        <v>6619.3655216533371</v>
      </c>
      <c r="DC11" s="35">
        <v>6912.9602333239382</v>
      </c>
      <c r="DD11" s="35">
        <v>6547.7437999383001</v>
      </c>
      <c r="DE11" s="35">
        <v>5889.3160831711075</v>
      </c>
      <c r="DF11" s="35">
        <v>6146.8217155379316</v>
      </c>
      <c r="DG11" s="35">
        <v>6502.714757709251</v>
      </c>
      <c r="DH11" s="35">
        <v>6423.3476976613183</v>
      </c>
      <c r="DI11" s="35">
        <v>7338.8662275846791</v>
      </c>
      <c r="DJ11" s="267">
        <v>6132.8606254617089</v>
      </c>
      <c r="DK11" s="35">
        <v>5714.9311238480323</v>
      </c>
      <c r="DL11" s="35">
        <v>5829.8067742668791</v>
      </c>
      <c r="DM11" s="35">
        <v>6045.1572042959078</v>
      </c>
      <c r="DN11" s="35">
        <v>6219.9436681626803</v>
      </c>
      <c r="DO11" s="35">
        <v>6396.7825940293469</v>
      </c>
      <c r="DP11" s="35">
        <v>6788.0310451518171</v>
      </c>
      <c r="DQ11" s="35">
        <v>6474.8132468224376</v>
      </c>
      <c r="DR11" s="35">
        <v>5383.637508287663</v>
      </c>
      <c r="DS11" s="35">
        <v>5769.4625749454453</v>
      </c>
      <c r="DT11" s="35">
        <v>6145.2094050757132</v>
      </c>
      <c r="DU11" s="35">
        <v>7766.6648752219826</v>
      </c>
      <c r="DV11" s="35">
        <v>8335.3432022064844</v>
      </c>
      <c r="DW11" s="267">
        <v>5933.8472873166056</v>
      </c>
      <c r="DX11" s="35">
        <v>5342.3091361837078</v>
      </c>
      <c r="DY11" s="35">
        <v>5566.6410971223022</v>
      </c>
      <c r="DZ11" s="35">
        <v>5930.9115742786253</v>
      </c>
      <c r="EA11" s="35">
        <v>6575.8869319024616</v>
      </c>
      <c r="EB11" s="35">
        <v>6155.0850075282224</v>
      </c>
      <c r="EC11" s="35">
        <v>6544.2456663390785</v>
      </c>
      <c r="ED11" s="35">
        <v>6279.4197357391404</v>
      </c>
      <c r="EE11" s="35">
        <v>5846.8955708770591</v>
      </c>
      <c r="EF11" s="35">
        <v>6065.9797625360698</v>
      </c>
      <c r="EG11" s="35">
        <v>6582.9187348521973</v>
      </c>
      <c r="EH11" s="35">
        <v>5891.2799956478775</v>
      </c>
      <c r="EI11" s="35">
        <v>7270.9165567576047</v>
      </c>
      <c r="EJ11" s="267">
        <v>6053.5401691662119</v>
      </c>
      <c r="EK11" s="35">
        <v>5880.2547096234211</v>
      </c>
      <c r="EL11" s="35">
        <v>5388.0433007813181</v>
      </c>
      <c r="EM11" s="35">
        <v>5749.2178370931315</v>
      </c>
      <c r="EN11" s="35">
        <v>6161.3560048223226</v>
      </c>
      <c r="EO11" s="35">
        <v>6766.9695213944515</v>
      </c>
      <c r="EP11" s="35">
        <v>7010.7010457876941</v>
      </c>
      <c r="EQ11" s="35">
        <v>6640.6388542736468</v>
      </c>
      <c r="ER11" s="35">
        <v>6161.0451854151052</v>
      </c>
      <c r="ES11" s="35">
        <v>6410.9715277893547</v>
      </c>
      <c r="ET11" s="35">
        <v>6640.2577487889939</v>
      </c>
      <c r="EU11" s="35">
        <v>6335.4411645519085</v>
      </c>
      <c r="EV11" s="35">
        <v>6939.7052538975859</v>
      </c>
      <c r="EW11" s="267">
        <v>7186.4823600564469</v>
      </c>
      <c r="EX11" s="35">
        <v>6743.5322773822818</v>
      </c>
      <c r="EY11" s="35">
        <v>6405.5837143665976</v>
      </c>
      <c r="EZ11" s="35">
        <v>6070.7632313325694</v>
      </c>
      <c r="FA11" s="35">
        <v>6545.5320430277943</v>
      </c>
      <c r="FB11" s="35">
        <v>6947.2820797789263</v>
      </c>
      <c r="FC11" s="35">
        <v>7680.1571255762246</v>
      </c>
      <c r="FD11" s="35">
        <v>6928.1595185538554</v>
      </c>
      <c r="FE11" s="35">
        <v>5910.5019677910032</v>
      </c>
      <c r="FF11" s="35">
        <v>6374.0752384695079</v>
      </c>
      <c r="FG11" s="35">
        <v>6572.4544619342196</v>
      </c>
      <c r="FH11" s="35"/>
      <c r="FI11" s="35"/>
      <c r="FJ11" s="267">
        <v>5421.0923734331382</v>
      </c>
      <c r="FK11" s="35">
        <v>4772.211831921597</v>
      </c>
      <c r="FL11" s="35">
        <v>4343.1093829520005</v>
      </c>
      <c r="FM11" s="35">
        <v>4681.6817038740974</v>
      </c>
      <c r="FN11" s="35">
        <v>4963.4210691776761</v>
      </c>
      <c r="FO11" s="35">
        <v>5481.2608587805089</v>
      </c>
      <c r="FP11" s="35">
        <v>6365.0642103323735</v>
      </c>
      <c r="FQ11" s="35">
        <v>6580.7378468861707</v>
      </c>
      <c r="FR11" s="35">
        <v>6291.9153596833812</v>
      </c>
      <c r="FS11" s="35">
        <v>6338.5184348608927</v>
      </c>
      <c r="FT11" s="35">
        <v>5061.3527803407214</v>
      </c>
      <c r="FU11" s="35">
        <v>5567.5231274944017</v>
      </c>
      <c r="FV11" s="35">
        <v>6849.9639945381286</v>
      </c>
      <c r="FW11" s="35">
        <v>6759.2488856055297</v>
      </c>
      <c r="FX11" s="267">
        <v>4734.9995059933035</v>
      </c>
      <c r="FY11" s="35">
        <v>4286.9463464475875</v>
      </c>
      <c r="FZ11" s="35">
        <v>4634.4299500396228</v>
      </c>
      <c r="GA11" s="35">
        <v>4913.0713697876818</v>
      </c>
      <c r="GB11" s="35">
        <v>5408.1581898237155</v>
      </c>
      <c r="GC11" s="35">
        <v>6212.6729476263945</v>
      </c>
      <c r="GD11" s="35">
        <v>6408.5723860766902</v>
      </c>
      <c r="GE11" s="35">
        <v>6213.2314172343013</v>
      </c>
      <c r="GF11" s="35">
        <v>6238.0928113019745</v>
      </c>
      <c r="GG11" s="35">
        <v>5061.3527803407214</v>
      </c>
      <c r="GH11" s="35">
        <v>5567.5231274944017</v>
      </c>
      <c r="GI11" s="35">
        <v>6814.239079793937</v>
      </c>
      <c r="GJ11" s="35">
        <v>6759.2488856055297</v>
      </c>
      <c r="GK11" s="267">
        <v>5877.587470678056</v>
      </c>
      <c r="GL11" s="35">
        <v>6134.6247258148751</v>
      </c>
      <c r="GM11" s="35">
        <v>6234.464869281046</v>
      </c>
      <c r="GN11" s="35">
        <v>6646.5341032791812</v>
      </c>
      <c r="GO11" s="35">
        <v>7165.6166547475714</v>
      </c>
      <c r="GP11" s="35">
        <v>8627.5941454293134</v>
      </c>
      <c r="GQ11" s="35">
        <v>9181.6407750333146</v>
      </c>
      <c r="GR11" s="35">
        <v>8897.6590897670776</v>
      </c>
      <c r="GS11" s="35">
        <v>17997.852989552241</v>
      </c>
      <c r="GT11" s="35"/>
      <c r="GU11" s="35"/>
      <c r="GV11" s="35"/>
      <c r="GW11" s="35"/>
    </row>
    <row r="12" spans="1:205" s="137" customFormat="1" ht="12.75">
      <c r="A12" s="448" t="s">
        <v>4</v>
      </c>
      <c r="B12" s="267">
        <v>13218.1343175041</v>
      </c>
      <c r="C12" s="35">
        <v>12241.436738868202</v>
      </c>
      <c r="D12" s="35">
        <v>11837.132576416392</v>
      </c>
      <c r="E12" s="35">
        <v>12054.824699750368</v>
      </c>
      <c r="F12" s="35">
        <v>12865.347419003579</v>
      </c>
      <c r="G12" s="35">
        <v>14288.331417644933</v>
      </c>
      <c r="H12" s="35">
        <v>14408.616862821711</v>
      </c>
      <c r="I12" s="35">
        <v>16194.640195792972</v>
      </c>
      <c r="J12" s="35">
        <v>16662.202634423531</v>
      </c>
      <c r="K12" s="35">
        <v>16289.479397058232</v>
      </c>
      <c r="L12" s="35">
        <v>17311.783629404821</v>
      </c>
      <c r="M12" s="35">
        <v>17976.888596855246</v>
      </c>
      <c r="N12" s="35">
        <v>18402.897231451523</v>
      </c>
      <c r="O12" s="35">
        <v>18803.461358710636</v>
      </c>
      <c r="P12" s="267">
        <v>18832.579486976345</v>
      </c>
      <c r="Q12" s="35">
        <v>18989.829750904642</v>
      </c>
      <c r="R12" s="35">
        <v>18222.262952466241</v>
      </c>
      <c r="S12" s="35">
        <v>18453.323693910748</v>
      </c>
      <c r="T12" s="35">
        <v>19151.304226008284</v>
      </c>
      <c r="U12" s="35">
        <v>20867.240841520841</v>
      </c>
      <c r="V12" s="35">
        <v>20837.229400587734</v>
      </c>
      <c r="W12" s="35">
        <v>21175.195444976529</v>
      </c>
      <c r="X12" s="35">
        <v>21664.421119595758</v>
      </c>
      <c r="Y12" s="35">
        <v>21008.264578231719</v>
      </c>
      <c r="Z12" s="35">
        <v>22332.13033461327</v>
      </c>
      <c r="AA12" s="35">
        <v>23032.216460867363</v>
      </c>
      <c r="AB12" s="35">
        <v>23687.43090039118</v>
      </c>
      <c r="AC12" s="35">
        <v>23669.217836190401</v>
      </c>
      <c r="AD12" s="267">
        <v>14035.973162167547</v>
      </c>
      <c r="AE12" s="35">
        <v>15179.233976332816</v>
      </c>
      <c r="AF12" s="35">
        <v>14432.355581479069</v>
      </c>
      <c r="AG12" s="35">
        <v>14533.665246136754</v>
      </c>
      <c r="AH12" s="35">
        <v>15226.000200845143</v>
      </c>
      <c r="AI12" s="35">
        <v>16633.177373892293</v>
      </c>
      <c r="AJ12" s="35">
        <v>16398.394832981558</v>
      </c>
      <c r="AK12" s="35"/>
      <c r="AL12" s="35"/>
      <c r="AM12" s="35"/>
      <c r="AN12" s="35"/>
      <c r="AO12" s="35"/>
      <c r="AP12" s="35"/>
      <c r="AQ12" s="35"/>
      <c r="AR12" s="267">
        <v>8386.4708133760905</v>
      </c>
      <c r="AS12" s="35">
        <v>8782.5840126711992</v>
      </c>
      <c r="AT12" s="35">
        <v>8769.9242490474226</v>
      </c>
      <c r="AU12" s="35">
        <v>8994.1451479633088</v>
      </c>
      <c r="AV12" s="35">
        <v>9819.6327476891929</v>
      </c>
      <c r="AW12" s="35">
        <v>11113.051646639507</v>
      </c>
      <c r="AX12" s="35">
        <v>11535.116066349632</v>
      </c>
      <c r="AY12" s="35">
        <v>13066.425206415535</v>
      </c>
      <c r="AZ12" s="35">
        <v>13550.164131169022</v>
      </c>
      <c r="BA12" s="35">
        <v>13349.571492687239</v>
      </c>
      <c r="BB12" s="35">
        <v>14105.297588539512</v>
      </c>
      <c r="BC12" s="35">
        <v>14763.697734865942</v>
      </c>
      <c r="BD12" s="35">
        <v>14985.802138952335</v>
      </c>
      <c r="BE12" s="35">
        <v>15509.424051153139</v>
      </c>
      <c r="BF12" s="267">
        <v>19449.246912978855</v>
      </c>
      <c r="BG12" s="35">
        <v>9271.2676963141439</v>
      </c>
      <c r="BH12" s="35">
        <v>8656.4160392101167</v>
      </c>
      <c r="BI12" s="35">
        <v>9093.5089992856028</v>
      </c>
      <c r="BJ12" s="35">
        <v>10047.789173752444</v>
      </c>
      <c r="BK12" s="35">
        <v>11197.79919772593</v>
      </c>
      <c r="BL12" s="35">
        <v>10982.037501783892</v>
      </c>
      <c r="BM12" s="35">
        <v>12643.722461502663</v>
      </c>
      <c r="BN12" s="35">
        <v>13106.678377061942</v>
      </c>
      <c r="BO12" s="35">
        <v>13763.616727894696</v>
      </c>
      <c r="BP12" s="35">
        <v>14785.727121838816</v>
      </c>
      <c r="BQ12" s="35">
        <v>15101.331177319675</v>
      </c>
      <c r="BR12" s="35">
        <v>15378.62192886825</v>
      </c>
      <c r="BS12" s="35">
        <v>16104.687956217882</v>
      </c>
      <c r="BT12" s="267"/>
      <c r="BU12" s="35"/>
      <c r="BV12" s="35"/>
      <c r="BW12" s="35">
        <v>15323.061936845525</v>
      </c>
      <c r="BX12" s="35">
        <v>15918.605223036444</v>
      </c>
      <c r="BY12" s="35">
        <v>18333.896316542679</v>
      </c>
      <c r="BZ12" s="35">
        <v>19122.85523836171</v>
      </c>
      <c r="CA12" s="35">
        <v>19585.716752691063</v>
      </c>
      <c r="CB12" s="35">
        <v>19809.216956922352</v>
      </c>
      <c r="CC12" s="35"/>
      <c r="CD12" s="35"/>
      <c r="CE12" s="35"/>
      <c r="CF12" s="35"/>
      <c r="CG12" s="35"/>
      <c r="CH12" s="267">
        <v>14378.174576155785</v>
      </c>
      <c r="CI12" s="35">
        <v>14894.591178341581</v>
      </c>
      <c r="CJ12" s="35">
        <v>15059.262918207776</v>
      </c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267">
        <v>5238.9099295482411</v>
      </c>
      <c r="CW12" s="35">
        <v>5546.0293154125211</v>
      </c>
      <c r="CX12" s="35">
        <v>6418.753504220379</v>
      </c>
      <c r="CY12" s="35">
        <v>5848.4624540175264</v>
      </c>
      <c r="CZ12" s="35">
        <v>6643.5817334319281</v>
      </c>
      <c r="DA12" s="35">
        <v>7202.1833093878813</v>
      </c>
      <c r="DB12" s="35">
        <v>6642.1324810476881</v>
      </c>
      <c r="DC12" s="35">
        <v>7385.9228558992663</v>
      </c>
      <c r="DD12" s="35">
        <v>7283.305706984288</v>
      </c>
      <c r="DE12" s="35">
        <v>6514.3205945296359</v>
      </c>
      <c r="DF12" s="35">
        <v>6416.850264497064</v>
      </c>
      <c r="DG12" s="35">
        <v>6738.1787575791332</v>
      </c>
      <c r="DH12" s="35">
        <v>7017.5214880599524</v>
      </c>
      <c r="DI12" s="35">
        <v>7063.8964210336635</v>
      </c>
      <c r="DJ12" s="267"/>
      <c r="DK12" s="35"/>
      <c r="DL12" s="35"/>
      <c r="DM12" s="35"/>
      <c r="DN12" s="35"/>
      <c r="DO12" s="35"/>
      <c r="DP12" s="35"/>
      <c r="DQ12" s="35"/>
      <c r="DR12" s="35"/>
      <c r="DS12" s="35"/>
      <c r="DT12" s="35"/>
      <c r="DU12" s="35"/>
      <c r="DV12" s="35"/>
      <c r="DW12" s="267"/>
      <c r="DX12" s="35"/>
      <c r="DY12" s="35"/>
      <c r="DZ12" s="35"/>
      <c r="EA12" s="35"/>
      <c r="EB12" s="35"/>
      <c r="EC12" s="35">
        <v>6219.8365461081939</v>
      </c>
      <c r="ED12" s="35">
        <v>6160.6491903810229</v>
      </c>
      <c r="EE12" s="35">
        <v>5633.7596604474311</v>
      </c>
      <c r="EF12" s="35">
        <v>5284.095685852265</v>
      </c>
      <c r="EG12" s="35">
        <v>5883.5695532095006</v>
      </c>
      <c r="EH12" s="35">
        <v>6003.3916132550967</v>
      </c>
      <c r="EI12" s="35">
        <v>6152.7583004143535</v>
      </c>
      <c r="EJ12" s="267"/>
      <c r="EK12" s="35"/>
      <c r="EL12" s="35"/>
      <c r="EM12" s="35"/>
      <c r="EN12" s="35">
        <v>0</v>
      </c>
      <c r="EO12" s="35">
        <v>7286.8318829073069</v>
      </c>
      <c r="EP12" s="35">
        <v>7792.6285658064726</v>
      </c>
      <c r="EQ12" s="35">
        <v>7684.1893024757474</v>
      </c>
      <c r="ER12" s="35">
        <v>6790.1992008908419</v>
      </c>
      <c r="ES12" s="35">
        <v>7013.8134330576631</v>
      </c>
      <c r="ET12" s="35">
        <v>7121.7645933880285</v>
      </c>
      <c r="EU12" s="35">
        <v>7495.5059612455043</v>
      </c>
      <c r="EV12" s="35">
        <v>7482.7636637273772</v>
      </c>
      <c r="EW12" s="267"/>
      <c r="EX12" s="35"/>
      <c r="EY12" s="35"/>
      <c r="EZ12" s="35"/>
      <c r="FA12" s="35">
        <v>0</v>
      </c>
      <c r="FB12" s="35">
        <v>7192.8262333898056</v>
      </c>
      <c r="FC12" s="35">
        <v>9090.7672560142437</v>
      </c>
      <c r="FD12" s="35">
        <v>8921.657258064517</v>
      </c>
      <c r="FE12" s="35">
        <v>7845.1586856699869</v>
      </c>
      <c r="FF12" s="35">
        <v>6606.6795575864653</v>
      </c>
      <c r="FG12" s="35">
        <v>8025.7035514052823</v>
      </c>
      <c r="FH12" s="35">
        <v>8320.6168369272928</v>
      </c>
      <c r="FI12" s="35">
        <v>7713.6229085053483</v>
      </c>
      <c r="FJ12" s="267">
        <v>7781.0922907361219</v>
      </c>
      <c r="FK12" s="35">
        <v>8173.7874472064987</v>
      </c>
      <c r="FL12" s="35">
        <v>8604.7072463888235</v>
      </c>
      <c r="FM12" s="35">
        <v>10703.139847987022</v>
      </c>
      <c r="FN12" s="35">
        <v>9600.5042994763025</v>
      </c>
      <c r="FO12" s="35">
        <v>10466.408130106225</v>
      </c>
      <c r="FP12" s="35">
        <v>8868.6569596724221</v>
      </c>
      <c r="FQ12" s="35">
        <v>9039.3103201999766</v>
      </c>
      <c r="FR12" s="35">
        <v>9110.2272779004397</v>
      </c>
      <c r="FS12" s="35">
        <v>7597.8025250011306</v>
      </c>
      <c r="FT12" s="35">
        <v>10230.874674662924</v>
      </c>
      <c r="FU12" s="35">
        <v>7568.5238335827644</v>
      </c>
      <c r="FV12" s="35">
        <v>7466.3554695489738</v>
      </c>
      <c r="FW12" s="35">
        <v>6526.8768200861723</v>
      </c>
      <c r="FX12" s="267"/>
      <c r="FY12" s="35"/>
      <c r="FZ12" s="35"/>
      <c r="GA12" s="35"/>
      <c r="GB12" s="35"/>
      <c r="GC12" s="35">
        <v>8705.952090744011</v>
      </c>
      <c r="GD12" s="35">
        <v>9039.3103201999766</v>
      </c>
      <c r="GE12" s="35">
        <v>9110.2272779004397</v>
      </c>
      <c r="GF12" s="35">
        <v>7597.8025250011306</v>
      </c>
      <c r="GG12" s="35">
        <v>10230.874674662924</v>
      </c>
      <c r="GH12" s="35">
        <v>7568.5238335827644</v>
      </c>
      <c r="GI12" s="35">
        <v>7466.3554695489738</v>
      </c>
      <c r="GJ12" s="35">
        <v>6526.8768200861723</v>
      </c>
      <c r="GK12" s="267"/>
      <c r="GL12" s="35"/>
      <c r="GM12" s="35"/>
      <c r="GN12" s="35"/>
      <c r="GO12" s="35">
        <v>0</v>
      </c>
      <c r="GP12" s="35"/>
      <c r="GQ12" s="35"/>
      <c r="GR12" s="35"/>
      <c r="GS12" s="35"/>
      <c r="GT12" s="35"/>
      <c r="GU12" s="35"/>
      <c r="GV12" s="35"/>
      <c r="GW12" s="35"/>
    </row>
    <row r="13" spans="1:205" s="137" customFormat="1" ht="12.75">
      <c r="A13" s="448" t="s">
        <v>5</v>
      </c>
      <c r="B13" s="267">
        <v>6974.5831590354783</v>
      </c>
      <c r="C13" s="35">
        <v>7510.7465370278005</v>
      </c>
      <c r="D13" s="35">
        <v>7823.9743614058298</v>
      </c>
      <c r="E13" s="35">
        <v>8104.9158112873201</v>
      </c>
      <c r="F13" s="35">
        <v>8473.7989593344555</v>
      </c>
      <c r="G13" s="35">
        <v>8748.227769418294</v>
      </c>
      <c r="H13" s="35">
        <v>10130.086416852657</v>
      </c>
      <c r="I13" s="35">
        <v>11845.420296606377</v>
      </c>
      <c r="J13" s="35">
        <v>12576.96445665887</v>
      </c>
      <c r="K13" s="35">
        <v>10108.693363246874</v>
      </c>
      <c r="L13" s="35">
        <v>10154.649256485023</v>
      </c>
      <c r="M13" s="35">
        <v>10604.682315702887</v>
      </c>
      <c r="N13" s="35">
        <v>10873.722483913672</v>
      </c>
      <c r="O13" s="35">
        <v>11175.046386308228</v>
      </c>
      <c r="P13" s="267">
        <v>10289.946148241372</v>
      </c>
      <c r="Q13" s="35">
        <v>10864.180472146601</v>
      </c>
      <c r="R13" s="35">
        <v>11554.68970476404</v>
      </c>
      <c r="S13" s="35">
        <v>11904.637674000562</v>
      </c>
      <c r="T13" s="35">
        <v>12279.501740623324</v>
      </c>
      <c r="U13" s="35">
        <v>12799.514632887967</v>
      </c>
      <c r="V13" s="35">
        <v>14523.147249477133</v>
      </c>
      <c r="W13" s="35">
        <v>16560.959142451338</v>
      </c>
      <c r="X13" s="35">
        <v>17608.780505160084</v>
      </c>
      <c r="Y13" s="35">
        <v>14453.065645620034</v>
      </c>
      <c r="Z13" s="35">
        <v>14565.155445360126</v>
      </c>
      <c r="AA13" s="35">
        <v>15640.150810168045</v>
      </c>
      <c r="AB13" s="35">
        <v>15776.175554938831</v>
      </c>
      <c r="AC13" s="35">
        <v>16331.609395723288</v>
      </c>
      <c r="AD13" s="267">
        <v>6354.6613983206526</v>
      </c>
      <c r="AE13" s="35">
        <v>6682.8306306512932</v>
      </c>
      <c r="AF13" s="35">
        <v>6995.6085151929738</v>
      </c>
      <c r="AG13" s="35">
        <v>7141.9548064003911</v>
      </c>
      <c r="AH13" s="35">
        <v>7598.2553214852205</v>
      </c>
      <c r="AI13" s="35">
        <v>7638.1194592408447</v>
      </c>
      <c r="AJ13" s="35">
        <v>9229.3846939124724</v>
      </c>
      <c r="AK13" s="35">
        <v>11312.33045238637</v>
      </c>
      <c r="AL13" s="35">
        <v>12346.200098886457</v>
      </c>
      <c r="AM13" s="35">
        <v>9931.3222124729728</v>
      </c>
      <c r="AN13" s="35">
        <v>10168.499485879271</v>
      </c>
      <c r="AO13" s="35">
        <v>9795.284520824971</v>
      </c>
      <c r="AP13" s="35">
        <v>10004.657334021369</v>
      </c>
      <c r="AQ13" s="35">
        <v>10123.932726455643</v>
      </c>
      <c r="AR13" s="267">
        <v>6427.6463118807651</v>
      </c>
      <c r="AS13" s="35">
        <v>7191.5216719728242</v>
      </c>
      <c r="AT13" s="35">
        <v>7615.0728062363514</v>
      </c>
      <c r="AU13" s="35">
        <v>7863.8344078844602</v>
      </c>
      <c r="AV13" s="35">
        <v>8668.6302668713506</v>
      </c>
      <c r="AW13" s="35">
        <v>7709.8801779787063</v>
      </c>
      <c r="AX13" s="35">
        <v>8806.1953722015533</v>
      </c>
      <c r="AY13" s="35">
        <v>10188.973601287076</v>
      </c>
      <c r="AZ13" s="35">
        <v>10889.109443023694</v>
      </c>
      <c r="BA13" s="35">
        <v>8644.8468698774323</v>
      </c>
      <c r="BB13" s="35">
        <v>8583.8459165122313</v>
      </c>
      <c r="BC13" s="35">
        <v>9091.0972479036973</v>
      </c>
      <c r="BD13" s="35">
        <v>9467.2084805008544</v>
      </c>
      <c r="BE13" s="35">
        <v>9516.4840291663877</v>
      </c>
      <c r="BF13" s="267">
        <v>5554.8068914472906</v>
      </c>
      <c r="BG13" s="35">
        <v>5952.2958567698797</v>
      </c>
      <c r="BH13" s="35">
        <v>6006.4838597800153</v>
      </c>
      <c r="BI13" s="35">
        <v>6418.8132649224417</v>
      </c>
      <c r="BJ13" s="35">
        <v>6640.1255137387516</v>
      </c>
      <c r="BK13" s="35">
        <v>6932.4228920930636</v>
      </c>
      <c r="BL13" s="35">
        <v>8104.4112610567608</v>
      </c>
      <c r="BM13" s="35">
        <v>9536.1515592065862</v>
      </c>
      <c r="BN13" s="35">
        <v>9872.2817922577269</v>
      </c>
      <c r="BO13" s="35">
        <v>7807.0674398057126</v>
      </c>
      <c r="BP13" s="35">
        <v>7780.5416850568399</v>
      </c>
      <c r="BQ13" s="35">
        <v>8352.999708350806</v>
      </c>
      <c r="BR13" s="35">
        <v>8507.0885545424808</v>
      </c>
      <c r="BS13" s="35">
        <v>8837.9962309065122</v>
      </c>
      <c r="BT13" s="267">
        <v>5380.2332849564609</v>
      </c>
      <c r="BU13" s="35">
        <v>6033.8212281915303</v>
      </c>
      <c r="BV13" s="35">
        <v>6014.7338094056959</v>
      </c>
      <c r="BW13" s="35">
        <v>6293.6847231658412</v>
      </c>
      <c r="BX13" s="35">
        <v>6753.3594695906922</v>
      </c>
      <c r="BY13" s="35">
        <v>8925.3448155734841</v>
      </c>
      <c r="BZ13" s="35">
        <v>10729.28699207769</v>
      </c>
      <c r="CA13" s="35">
        <v>10724.526032881091</v>
      </c>
      <c r="CB13" s="35"/>
      <c r="CC13" s="35"/>
      <c r="CD13" s="35"/>
      <c r="CE13" s="35"/>
      <c r="CF13" s="35"/>
      <c r="CG13" s="35"/>
      <c r="CH13" s="267"/>
      <c r="CI13" s="35"/>
      <c r="CJ13" s="35"/>
      <c r="CK13" s="35"/>
      <c r="CL13" s="35"/>
      <c r="CM13" s="35"/>
      <c r="CN13" s="35"/>
      <c r="CO13" s="35"/>
      <c r="CP13" s="35"/>
      <c r="CQ13" s="35"/>
      <c r="CR13" s="35">
        <v>8815.2592736797396</v>
      </c>
      <c r="CS13" s="35">
        <v>9420.2470727253203</v>
      </c>
      <c r="CT13" s="35">
        <v>9125.9490807864058</v>
      </c>
      <c r="CU13" s="35">
        <v>9363.9721573010866</v>
      </c>
      <c r="CV13" s="267">
        <v>4993.9309580189438</v>
      </c>
      <c r="CW13" s="35">
        <v>4845.3636677565109</v>
      </c>
      <c r="CX13" s="35">
        <v>4707.9454854148898</v>
      </c>
      <c r="CY13" s="35">
        <v>5143.2667152423583</v>
      </c>
      <c r="CZ13" s="35">
        <v>5473.3692153996753</v>
      </c>
      <c r="DA13" s="35">
        <v>5534.0554572191968</v>
      </c>
      <c r="DB13" s="35">
        <v>6711.0165097557647</v>
      </c>
      <c r="DC13" s="35">
        <v>7051.2701728866023</v>
      </c>
      <c r="DD13" s="35">
        <v>7217.1931098387404</v>
      </c>
      <c r="DE13" s="35">
        <v>5526.284495365232</v>
      </c>
      <c r="DF13" s="35">
        <v>5003.3554203600725</v>
      </c>
      <c r="DG13" s="35">
        <v>5485.2024317900123</v>
      </c>
      <c r="DH13" s="35">
        <v>5454.470908736077</v>
      </c>
      <c r="DI13" s="35">
        <v>5824.7832226487262</v>
      </c>
      <c r="DJ13" s="267"/>
      <c r="DK13" s="35"/>
      <c r="DL13" s="35"/>
      <c r="DM13" s="35">
        <v>6896.9178520300939</v>
      </c>
      <c r="DN13" s="35">
        <v>6837.5588726126462</v>
      </c>
      <c r="DO13" s="35">
        <v>8077.7022637795271</v>
      </c>
      <c r="DP13" s="35">
        <v>9643.4526982588523</v>
      </c>
      <c r="DQ13" s="35">
        <v>10799.51949213777</v>
      </c>
      <c r="DR13" s="35">
        <v>8560.3908398561452</v>
      </c>
      <c r="DS13" s="35"/>
      <c r="DT13" s="35"/>
      <c r="DU13" s="35"/>
      <c r="DV13" s="35"/>
      <c r="DW13" s="267">
        <v>4835.4166637258713</v>
      </c>
      <c r="DX13" s="35">
        <v>4682.2780848680131</v>
      </c>
      <c r="DY13" s="35">
        <v>5233.6293855895947</v>
      </c>
      <c r="DZ13" s="35">
        <v>5385.0094560365287</v>
      </c>
      <c r="EA13" s="35">
        <v>8722.9463019447085</v>
      </c>
      <c r="EB13" s="35">
        <v>7544.3885772522426</v>
      </c>
      <c r="EC13" s="35">
        <v>7367.1532207348855</v>
      </c>
      <c r="ED13" s="35">
        <v>7155.8980064936841</v>
      </c>
      <c r="EE13" s="35">
        <v>5489.8407564221379</v>
      </c>
      <c r="EF13" s="35">
        <v>5286.0255055603793</v>
      </c>
      <c r="EG13" s="35">
        <v>5549.1002587279536</v>
      </c>
      <c r="EH13" s="35">
        <v>5471.5535813084207</v>
      </c>
      <c r="EI13" s="35">
        <v>5835.3854267300139</v>
      </c>
      <c r="EJ13" s="267">
        <v>3807.1185141444557</v>
      </c>
      <c r="EK13" s="35">
        <v>4536.6037258079596</v>
      </c>
      <c r="EL13" s="35">
        <v>5095.9254396275419</v>
      </c>
      <c r="EM13" s="35">
        <v>5210.0245118233497</v>
      </c>
      <c r="EN13" s="35">
        <v>5988.9402152565008</v>
      </c>
      <c r="EO13" s="35">
        <v>6771.9183960056171</v>
      </c>
      <c r="EP13" s="35">
        <v>6305.5295812567847</v>
      </c>
      <c r="EQ13" s="35">
        <v>6915.096391218317</v>
      </c>
      <c r="ER13" s="35">
        <v>5062.8053134411703</v>
      </c>
      <c r="ES13" s="35">
        <v>4907.3139825829276</v>
      </c>
      <c r="ET13" s="35">
        <v>5612.8068687576651</v>
      </c>
      <c r="EU13" s="35">
        <v>5559.2730610927993</v>
      </c>
      <c r="EV13" s="35">
        <v>6036.3806725118029</v>
      </c>
      <c r="EW13" s="267">
        <v>7141.6534408533062</v>
      </c>
      <c r="EX13" s="35">
        <v>4969.0538050994273</v>
      </c>
      <c r="EY13" s="35">
        <v>5051.4814926890685</v>
      </c>
      <c r="EZ13" s="35">
        <v>5643.4318242988638</v>
      </c>
      <c r="FA13" s="35">
        <v>3308.4550179544513</v>
      </c>
      <c r="FB13" s="35">
        <v>4407.1512851624411</v>
      </c>
      <c r="FC13" s="35">
        <v>7020.9132678466358</v>
      </c>
      <c r="FD13" s="35">
        <v>6747.0588587509737</v>
      </c>
      <c r="FE13" s="35">
        <v>5292.395650492921</v>
      </c>
      <c r="FF13" s="35">
        <v>4418.2467340570693</v>
      </c>
      <c r="FG13" s="35">
        <v>5188.4832667143892</v>
      </c>
      <c r="FH13" s="35">
        <v>4904.8193147390448</v>
      </c>
      <c r="FI13" s="35">
        <v>4938.0938796958617</v>
      </c>
      <c r="FJ13" s="267">
        <v>4604.9237014074843</v>
      </c>
      <c r="FK13" s="35">
        <v>4678.3188767027041</v>
      </c>
      <c r="FL13" s="35">
        <v>5759.1155680427792</v>
      </c>
      <c r="FM13" s="35">
        <v>5423.762146889585</v>
      </c>
      <c r="FN13" s="35">
        <v>6295.6223554559556</v>
      </c>
      <c r="FO13" s="35">
        <v>6359.3038703634184</v>
      </c>
      <c r="FP13" s="35">
        <v>7449.4971449979585</v>
      </c>
      <c r="FQ13" s="35">
        <v>7278.0675625595932</v>
      </c>
      <c r="FR13" s="35">
        <v>6719.9516382381053</v>
      </c>
      <c r="FS13" s="35">
        <v>4439.9167916243978</v>
      </c>
      <c r="FT13" s="35">
        <v>4014.2593532641031</v>
      </c>
      <c r="FU13" s="35">
        <v>4948.8212274983489</v>
      </c>
      <c r="FV13" s="35">
        <v>4725.3069273592428</v>
      </c>
      <c r="FW13" s="35">
        <v>5549.016763929696</v>
      </c>
      <c r="FX13" s="267"/>
      <c r="FY13" s="35"/>
      <c r="FZ13" s="35">
        <v>5059.6675513339851</v>
      </c>
      <c r="GA13" s="35">
        <v>5602.1762497239197</v>
      </c>
      <c r="GB13" s="35">
        <v>5007.7912700255392</v>
      </c>
      <c r="GC13" s="35">
        <v>7168.4359513807831</v>
      </c>
      <c r="GD13" s="35">
        <v>7950.6209003291569</v>
      </c>
      <c r="GE13" s="35">
        <v>7870.5304779100861</v>
      </c>
      <c r="GF13" s="35">
        <v>5270.9888589942784</v>
      </c>
      <c r="GG13" s="35">
        <v>4014.2593532641031</v>
      </c>
      <c r="GH13" s="35">
        <v>4948.8212274983489</v>
      </c>
      <c r="GI13" s="35">
        <v>4875.4315669988355</v>
      </c>
      <c r="GJ13" s="35">
        <v>5549.016763929696</v>
      </c>
      <c r="GK13" s="267"/>
      <c r="GL13" s="35"/>
      <c r="GM13" s="35">
        <v>6751.3596846248429</v>
      </c>
      <c r="GN13" s="35">
        <v>6546.6803710168506</v>
      </c>
      <c r="GO13" s="35">
        <v>6073.5607247494008</v>
      </c>
      <c r="GP13" s="35">
        <v>6794.2697916842417</v>
      </c>
      <c r="GQ13" s="35">
        <v>7740.057307113676</v>
      </c>
      <c r="GR13" s="35">
        <v>7033.2205744590574</v>
      </c>
      <c r="GS13" s="35">
        <v>5047.6126402969139</v>
      </c>
      <c r="GT13" s="35"/>
      <c r="GU13" s="35"/>
      <c r="GV13" s="35"/>
      <c r="GW13" s="35"/>
    </row>
    <row r="14" spans="1:205" s="137" customFormat="1" ht="12.75">
      <c r="A14" s="448" t="s">
        <v>6</v>
      </c>
      <c r="B14" s="267">
        <v>14182.913648148458</v>
      </c>
      <c r="C14" s="35">
        <v>14934.5143453117</v>
      </c>
      <c r="D14" s="35">
        <v>14474.804930694514</v>
      </c>
      <c r="E14" s="35">
        <v>14963.04148265939</v>
      </c>
      <c r="F14" s="35">
        <v>15714.604343189851</v>
      </c>
      <c r="G14" s="35">
        <v>16503.336844767193</v>
      </c>
      <c r="H14" s="35">
        <v>18003.983676122345</v>
      </c>
      <c r="I14" s="35">
        <v>18254.986656071764</v>
      </c>
      <c r="J14" s="35">
        <v>18623.649279391913</v>
      </c>
      <c r="K14" s="35">
        <v>18787.326964666456</v>
      </c>
      <c r="L14" s="35">
        <v>18499.28177782103</v>
      </c>
      <c r="M14" s="35">
        <v>19310.586307370482</v>
      </c>
      <c r="N14" s="35">
        <v>19613.419340476983</v>
      </c>
      <c r="O14" s="35">
        <v>20890.590711897195</v>
      </c>
      <c r="P14" s="267">
        <v>19634.907454804597</v>
      </c>
      <c r="Q14" s="35">
        <v>20842.581073312827</v>
      </c>
      <c r="R14" s="35">
        <v>20175.829787089944</v>
      </c>
      <c r="S14" s="35">
        <v>20604.557415780684</v>
      </c>
      <c r="T14" s="35">
        <v>21610.428490429993</v>
      </c>
      <c r="U14" s="35">
        <v>22910.867205108163</v>
      </c>
      <c r="V14" s="35">
        <v>24657.73453703371</v>
      </c>
      <c r="W14" s="35">
        <v>25062.209220811223</v>
      </c>
      <c r="X14" s="35">
        <v>25869.839598213868</v>
      </c>
      <c r="Y14" s="35">
        <v>26518.893145588307</v>
      </c>
      <c r="Z14" s="35">
        <v>26404.761892197814</v>
      </c>
      <c r="AA14" s="35">
        <v>27935.871026441113</v>
      </c>
      <c r="AB14" s="35">
        <v>28527.605690594755</v>
      </c>
      <c r="AC14" s="35">
        <v>30624.997980186003</v>
      </c>
      <c r="AD14" s="267">
        <v>12752.719124206074</v>
      </c>
      <c r="AE14" s="35">
        <v>13830.002261119866</v>
      </c>
      <c r="AF14" s="35">
        <v>13542.205562302459</v>
      </c>
      <c r="AG14" s="35">
        <v>13977.917193923964</v>
      </c>
      <c r="AH14" s="35">
        <v>14624.009575366477</v>
      </c>
      <c r="AI14" s="35">
        <v>15504.517494838545</v>
      </c>
      <c r="AJ14" s="35">
        <v>17993.795849170107</v>
      </c>
      <c r="AK14" s="35">
        <v>16969.340034965036</v>
      </c>
      <c r="AL14" s="35">
        <v>17208.552626137051</v>
      </c>
      <c r="AM14" s="35">
        <v>17202.749346914992</v>
      </c>
      <c r="AN14" s="35">
        <v>17089.889893129515</v>
      </c>
      <c r="AO14" s="35">
        <v>17726.612065099958</v>
      </c>
      <c r="AP14" s="35">
        <v>17558.720034724374</v>
      </c>
      <c r="AQ14" s="35">
        <v>18657.715668920595</v>
      </c>
      <c r="AR14" s="267">
        <v>9830.6679572223384</v>
      </c>
      <c r="AS14" s="35">
        <v>10124.736709031062</v>
      </c>
      <c r="AT14" s="35">
        <v>9913.4449001065041</v>
      </c>
      <c r="AU14" s="35">
        <v>10585.215973207622</v>
      </c>
      <c r="AV14" s="35">
        <v>11191.734937217361</v>
      </c>
      <c r="AW14" s="35">
        <v>11565.289571535675</v>
      </c>
      <c r="AX14" s="35">
        <v>12245.849451091775</v>
      </c>
      <c r="AY14" s="35">
        <v>14202.440919462482</v>
      </c>
      <c r="AZ14" s="35">
        <v>14478.29357869153</v>
      </c>
      <c r="BA14" s="35">
        <v>14215.139200195808</v>
      </c>
      <c r="BB14" s="35">
        <v>12701.700141034413</v>
      </c>
      <c r="BC14" s="35">
        <v>13157.239803685628</v>
      </c>
      <c r="BD14" s="35">
        <v>13376.038198470629</v>
      </c>
      <c r="BE14" s="35">
        <v>13802.943055682628</v>
      </c>
      <c r="BF14" s="267">
        <v>11521.45301689663</v>
      </c>
      <c r="BG14" s="35">
        <v>11963.396404491477</v>
      </c>
      <c r="BH14" s="35">
        <v>11624.341555270577</v>
      </c>
      <c r="BI14" s="35">
        <v>11857.492178334274</v>
      </c>
      <c r="BJ14" s="35">
        <v>12609.928612534115</v>
      </c>
      <c r="BK14" s="35">
        <v>13198.265435191353</v>
      </c>
      <c r="BL14" s="35">
        <v>14511.407885769882</v>
      </c>
      <c r="BM14" s="35">
        <v>14048.481890316261</v>
      </c>
      <c r="BN14" s="35">
        <v>14258.663158101028</v>
      </c>
      <c r="BO14" s="35">
        <v>14421.467792068108</v>
      </c>
      <c r="BP14" s="35">
        <v>14164.150244558361</v>
      </c>
      <c r="BQ14" s="35">
        <v>14408.538038120656</v>
      </c>
      <c r="BR14" s="35">
        <v>14735.114275437836</v>
      </c>
      <c r="BS14" s="35">
        <v>15722.955311445121</v>
      </c>
      <c r="BT14" s="267">
        <v>9450.4123087849348</v>
      </c>
      <c r="BU14" s="35">
        <v>10180.431345665656</v>
      </c>
      <c r="BV14" s="35">
        <v>10072.709509266218</v>
      </c>
      <c r="BW14" s="35">
        <v>11329.228775326061</v>
      </c>
      <c r="BX14" s="35">
        <v>11379.510812945769</v>
      </c>
      <c r="BY14" s="35">
        <v>11188.814736325681</v>
      </c>
      <c r="BZ14" s="35"/>
      <c r="CA14" s="35"/>
      <c r="CB14" s="35"/>
      <c r="CC14" s="35"/>
      <c r="CD14" s="35"/>
      <c r="CE14" s="35">
        <v>16122.740029652703</v>
      </c>
      <c r="CF14" s="35">
        <v>17352.504831634575</v>
      </c>
      <c r="CG14" s="35">
        <v>19755.439581544579</v>
      </c>
      <c r="CH14" s="267">
        <v>16194.871167471647</v>
      </c>
      <c r="CI14" s="35">
        <v>16589.484226745601</v>
      </c>
      <c r="CJ14" s="35">
        <v>15356.611142061281</v>
      </c>
      <c r="CK14" s="35">
        <v>16135.519324929681</v>
      </c>
      <c r="CL14" s="35">
        <v>16829.592776144476</v>
      </c>
      <c r="CM14" s="35">
        <v>18146.562247672406</v>
      </c>
      <c r="CN14" s="35">
        <v>19460.684803698961</v>
      </c>
      <c r="CO14" s="35">
        <v>20284.721926622027</v>
      </c>
      <c r="CP14" s="35">
        <v>20393.080778550131</v>
      </c>
      <c r="CQ14" s="35">
        <v>21235.493121128464</v>
      </c>
      <c r="CR14" s="35">
        <v>21233.529305846612</v>
      </c>
      <c r="CS14" s="35">
        <v>21301.650310061639</v>
      </c>
      <c r="CT14" s="35">
        <v>22391.383804588739</v>
      </c>
      <c r="CU14" s="35">
        <v>24666.656737484253</v>
      </c>
      <c r="CV14" s="267">
        <v>8746.1598859266469</v>
      </c>
      <c r="CW14" s="35">
        <v>10290.526637939478</v>
      </c>
      <c r="CX14" s="35">
        <v>10044.776099909745</v>
      </c>
      <c r="CY14" s="35">
        <v>9940.1822253913269</v>
      </c>
      <c r="CZ14" s="35">
        <v>9811.8916828592755</v>
      </c>
      <c r="DA14" s="35">
        <v>10036.982124149848</v>
      </c>
      <c r="DB14" s="35">
        <v>10884.97998884681</v>
      </c>
      <c r="DC14" s="35">
        <v>11998.753580564409</v>
      </c>
      <c r="DD14" s="35">
        <v>11169.988103920112</v>
      </c>
      <c r="DE14" s="35">
        <v>10846.001694433586</v>
      </c>
      <c r="DF14" s="35">
        <v>9922.8672092218985</v>
      </c>
      <c r="DG14" s="35">
        <v>10040.332603069626</v>
      </c>
      <c r="DH14" s="35">
        <v>9904.9003251008799</v>
      </c>
      <c r="DI14" s="35">
        <v>11329.957066938035</v>
      </c>
      <c r="DJ14" s="267"/>
      <c r="DK14" s="35"/>
      <c r="DL14" s="35"/>
      <c r="DM14" s="35"/>
      <c r="DN14" s="35"/>
      <c r="DO14" s="35"/>
      <c r="DP14" s="35"/>
      <c r="DQ14" s="35"/>
      <c r="DR14" s="35"/>
      <c r="DS14" s="35"/>
      <c r="DT14" s="35"/>
      <c r="DU14" s="35"/>
      <c r="DV14" s="35"/>
      <c r="DW14" s="267">
        <v>10035.901345859329</v>
      </c>
      <c r="DX14" s="35">
        <v>9669.5131376296213</v>
      </c>
      <c r="DY14" s="35">
        <v>9790.6785361694856</v>
      </c>
      <c r="DZ14" s="35">
        <v>10500.586046869535</v>
      </c>
      <c r="EA14" s="35">
        <v>10274.904873929496</v>
      </c>
      <c r="EB14" s="35">
        <v>11183.832113287521</v>
      </c>
      <c r="EC14" s="35">
        <v>12353.044663314486</v>
      </c>
      <c r="ED14" s="35">
        <v>11143.437329303153</v>
      </c>
      <c r="EE14" s="35">
        <v>10480.951659544553</v>
      </c>
      <c r="EF14" s="35">
        <v>9697.8298775457006</v>
      </c>
      <c r="EG14" s="35">
        <v>9924.7855599925642</v>
      </c>
      <c r="EH14" s="35">
        <v>9371.0194465225468</v>
      </c>
      <c r="EI14" s="35">
        <v>11118.625963883829</v>
      </c>
      <c r="EJ14" s="267">
        <v>10032.85634086748</v>
      </c>
      <c r="EK14" s="35">
        <v>10212.644444137872</v>
      </c>
      <c r="EL14" s="35">
        <v>9731.9029085754064</v>
      </c>
      <c r="EM14" s="35">
        <v>9591.5588084937681</v>
      </c>
      <c r="EN14" s="35">
        <v>9833.5084989622992</v>
      </c>
      <c r="EO14" s="35">
        <v>10458.467532890098</v>
      </c>
      <c r="EP14" s="35">
        <v>11390.495586459729</v>
      </c>
      <c r="EQ14" s="35">
        <v>11353.841450853555</v>
      </c>
      <c r="ER14" s="35">
        <v>11216.872090287752</v>
      </c>
      <c r="ES14" s="35">
        <v>10181.747289688608</v>
      </c>
      <c r="ET14" s="35">
        <v>9990.2847925802707</v>
      </c>
      <c r="EU14" s="35">
        <v>11163.63035555478</v>
      </c>
      <c r="EV14" s="35">
        <v>11539.189608758685</v>
      </c>
      <c r="EW14" s="267">
        <v>11971.994052891307</v>
      </c>
      <c r="EX14" s="35">
        <v>11364.386878274405</v>
      </c>
      <c r="EY14" s="35">
        <v>10931.400079101466</v>
      </c>
      <c r="EZ14" s="35">
        <v>10348.334264949593</v>
      </c>
      <c r="FA14" s="35">
        <v>10221.804636262412</v>
      </c>
      <c r="FB14" s="35">
        <v>11412.266201523234</v>
      </c>
      <c r="FC14" s="35">
        <v>12104.823968140698</v>
      </c>
      <c r="FD14" s="35">
        <v>11485.99076686224</v>
      </c>
      <c r="FE14" s="35">
        <v>12795.122381431185</v>
      </c>
      <c r="FF14" s="35">
        <v>12203.228322104511</v>
      </c>
      <c r="FG14" s="35">
        <v>12269.582720095337</v>
      </c>
      <c r="FH14" s="35">
        <v>12959.8670931001</v>
      </c>
      <c r="FI14" s="35">
        <v>13853.655907849216</v>
      </c>
      <c r="FJ14" s="267"/>
      <c r="FK14" s="35"/>
      <c r="FL14" s="35"/>
      <c r="FM14" s="35"/>
      <c r="FN14" s="35"/>
      <c r="FO14" s="35"/>
      <c r="FP14" s="35"/>
      <c r="FQ14" s="35"/>
      <c r="FR14" s="35"/>
      <c r="FS14" s="35"/>
      <c r="FT14" s="35"/>
      <c r="FU14" s="35"/>
      <c r="FV14" s="35"/>
      <c r="FW14" s="35"/>
      <c r="FX14" s="267"/>
      <c r="FY14" s="35"/>
      <c r="FZ14" s="35"/>
      <c r="GA14" s="35"/>
      <c r="GB14" s="35"/>
      <c r="GC14" s="35"/>
      <c r="GD14" s="35"/>
      <c r="GE14" s="35"/>
      <c r="GF14" s="35"/>
      <c r="GG14" s="35"/>
      <c r="GH14" s="35"/>
      <c r="GI14" s="35"/>
      <c r="GJ14" s="35"/>
      <c r="GK14" s="267"/>
      <c r="GL14" s="35"/>
      <c r="GM14" s="35"/>
      <c r="GN14" s="35"/>
      <c r="GO14" s="35"/>
      <c r="GP14" s="35"/>
      <c r="GQ14" s="35"/>
      <c r="GR14" s="35"/>
      <c r="GS14" s="35"/>
      <c r="GT14" s="35"/>
      <c r="GU14" s="35"/>
      <c r="GV14" s="35"/>
      <c r="GW14" s="35"/>
    </row>
    <row r="15" spans="1:205" s="137" customFormat="1" ht="12.75">
      <c r="A15" s="448"/>
      <c r="B15" s="267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267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267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267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267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267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  <c r="CG15" s="35"/>
      <c r="CH15" s="267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267"/>
      <c r="CW15" s="35"/>
      <c r="CX15" s="35"/>
      <c r="CY15" s="35"/>
      <c r="CZ15" s="35"/>
      <c r="DA15" s="35"/>
      <c r="DB15" s="35"/>
      <c r="DC15" s="35"/>
      <c r="DD15" s="35"/>
      <c r="DE15" s="35"/>
      <c r="DF15" s="35"/>
      <c r="DG15" s="35"/>
      <c r="DH15" s="35"/>
      <c r="DI15" s="35"/>
      <c r="DJ15" s="267"/>
      <c r="DK15" s="35"/>
      <c r="DL15" s="35"/>
      <c r="DM15" s="35"/>
      <c r="DN15" s="35"/>
      <c r="DO15" s="35"/>
      <c r="DP15" s="35"/>
      <c r="DQ15" s="35"/>
      <c r="DR15" s="35"/>
      <c r="DS15" s="35"/>
      <c r="DT15" s="35"/>
      <c r="DU15" s="35"/>
      <c r="DV15" s="35"/>
      <c r="DW15" s="267"/>
      <c r="DX15" s="35"/>
      <c r="DY15" s="35"/>
      <c r="DZ15" s="35"/>
      <c r="EA15" s="35"/>
      <c r="EB15" s="35"/>
      <c r="EC15" s="35"/>
      <c r="ED15" s="35"/>
      <c r="EE15" s="35"/>
      <c r="EF15" s="35"/>
      <c r="EG15" s="35"/>
      <c r="EH15" s="35"/>
      <c r="EI15" s="35"/>
      <c r="EJ15" s="267"/>
      <c r="EK15" s="35"/>
      <c r="EL15" s="35"/>
      <c r="EM15" s="35"/>
      <c r="EN15" s="35"/>
      <c r="EO15" s="35"/>
      <c r="EP15" s="35"/>
      <c r="EQ15" s="35"/>
      <c r="ER15" s="35"/>
      <c r="ES15" s="35"/>
      <c r="ET15" s="35"/>
      <c r="EU15" s="35"/>
      <c r="EV15" s="35"/>
      <c r="EW15" s="267"/>
      <c r="EX15" s="35"/>
      <c r="EY15" s="35"/>
      <c r="EZ15" s="35"/>
      <c r="FA15" s="35"/>
      <c r="FB15" s="35"/>
      <c r="FC15" s="35"/>
      <c r="FD15" s="35"/>
      <c r="FE15" s="35"/>
      <c r="FF15" s="35"/>
      <c r="FG15" s="35"/>
      <c r="FH15" s="35"/>
      <c r="FI15" s="35"/>
      <c r="FJ15" s="267"/>
      <c r="FK15" s="35"/>
      <c r="FL15" s="35"/>
      <c r="FM15" s="35"/>
      <c r="FN15" s="35"/>
      <c r="FO15" s="35"/>
      <c r="FP15" s="35"/>
      <c r="FQ15" s="35"/>
      <c r="FR15" s="35"/>
      <c r="FS15" s="35"/>
      <c r="FT15" s="35"/>
      <c r="FU15" s="35"/>
      <c r="FV15" s="35"/>
      <c r="FW15" s="35"/>
      <c r="FX15" s="267"/>
      <c r="FY15" s="35"/>
      <c r="FZ15" s="35"/>
      <c r="GA15" s="35"/>
      <c r="GB15" s="35"/>
      <c r="GC15" s="35"/>
      <c r="GD15" s="35"/>
      <c r="GE15" s="35"/>
      <c r="GF15" s="35"/>
      <c r="GG15" s="35"/>
      <c r="GH15" s="35"/>
      <c r="GI15" s="35"/>
      <c r="GJ15" s="35"/>
      <c r="GK15" s="267"/>
      <c r="GL15" s="35"/>
      <c r="GM15" s="35"/>
      <c r="GN15" s="35"/>
      <c r="GO15" s="35"/>
      <c r="GP15" s="35"/>
      <c r="GQ15" s="35"/>
      <c r="GR15" s="35"/>
      <c r="GS15" s="35"/>
      <c r="GT15" s="35"/>
      <c r="GU15" s="35"/>
      <c r="GV15" s="35"/>
      <c r="GW15" s="35"/>
    </row>
    <row r="16" spans="1:205" s="137" customFormat="1" ht="12.75">
      <c r="A16" s="448" t="s">
        <v>7</v>
      </c>
      <c r="B16" s="267">
        <v>10860.015664386825</v>
      </c>
      <c r="C16" s="35">
        <v>10788.197430281869</v>
      </c>
      <c r="D16" s="35">
        <v>11864.799432229158</v>
      </c>
      <c r="E16" s="35">
        <v>12018.920969843803</v>
      </c>
      <c r="F16" s="35">
        <v>12266.537692662772</v>
      </c>
      <c r="G16" s="35">
        <v>12550.458185060106</v>
      </c>
      <c r="H16" s="35">
        <v>13775.420817869266</v>
      </c>
      <c r="I16" s="35">
        <v>14617.591088078694</v>
      </c>
      <c r="J16" s="35">
        <v>14810.313984746379</v>
      </c>
      <c r="K16" s="35">
        <v>14345.942338802477</v>
      </c>
      <c r="L16" s="35">
        <v>13168.118449929396</v>
      </c>
      <c r="M16" s="35">
        <v>14150.041407523626</v>
      </c>
      <c r="N16" s="35">
        <v>14923.04574450415</v>
      </c>
      <c r="O16" s="35">
        <v>15620.970770132913</v>
      </c>
      <c r="P16" s="267">
        <v>13759.721335174243</v>
      </c>
      <c r="Q16" s="35">
        <v>11374.838472260943</v>
      </c>
      <c r="R16" s="35">
        <v>10435.120108743427</v>
      </c>
      <c r="S16" s="35">
        <v>10853.726080402465</v>
      </c>
      <c r="T16" s="35">
        <v>11171.280418003822</v>
      </c>
      <c r="U16" s="35">
        <v>11465.990842197116</v>
      </c>
      <c r="V16" s="35">
        <v>14864.688703533584</v>
      </c>
      <c r="W16" s="35">
        <v>15818.584132834485</v>
      </c>
      <c r="X16" s="35">
        <v>15786.758538402231</v>
      </c>
      <c r="Y16" s="35">
        <v>14844.921701952129</v>
      </c>
      <c r="Z16" s="35">
        <v>13937.805578104515</v>
      </c>
      <c r="AA16" s="35">
        <v>15018.720953257311</v>
      </c>
      <c r="AB16" s="35">
        <v>15510.132558692263</v>
      </c>
      <c r="AC16" s="35">
        <v>16264.535010461956</v>
      </c>
      <c r="AD16" s="267">
        <v>9844.3409130567015</v>
      </c>
      <c r="AE16" s="35">
        <v>10748.79811197802</v>
      </c>
      <c r="AF16" s="35">
        <v>13272.445521153244</v>
      </c>
      <c r="AG16" s="35">
        <v>13490.66254977833</v>
      </c>
      <c r="AH16" s="35">
        <v>13429.018374829624</v>
      </c>
      <c r="AI16" s="35">
        <v>13600.605647119522</v>
      </c>
      <c r="AJ16" s="35">
        <v>13288.210416145681</v>
      </c>
      <c r="AK16" s="35">
        <v>13913.943929070436</v>
      </c>
      <c r="AL16" s="35">
        <v>13998.552753323273</v>
      </c>
      <c r="AM16" s="35">
        <v>13984.163108965186</v>
      </c>
      <c r="AN16" s="35">
        <v>12649.744260314332</v>
      </c>
      <c r="AO16" s="35">
        <v>13670.722477652947</v>
      </c>
      <c r="AP16" s="35">
        <v>14548.85367238785</v>
      </c>
      <c r="AQ16" s="35">
        <v>15335.076939473403</v>
      </c>
      <c r="AR16" s="267">
        <v>10478.644392343493</v>
      </c>
      <c r="AS16" s="35">
        <v>10403.648513358663</v>
      </c>
      <c r="AT16" s="35">
        <v>11252.400267024079</v>
      </c>
      <c r="AU16" s="35">
        <v>12048.543652950208</v>
      </c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267">
        <v>9988.9883520472849</v>
      </c>
      <c r="BG16" s="35">
        <v>10015.690486730819</v>
      </c>
      <c r="BH16" s="35">
        <v>11175.561175694405</v>
      </c>
      <c r="BI16" s="35">
        <v>10634.540959424927</v>
      </c>
      <c r="BJ16" s="35">
        <v>10986.906526168759</v>
      </c>
      <c r="BK16" s="35">
        <v>11562.570350819506</v>
      </c>
      <c r="BL16" s="35">
        <v>12458.273809967153</v>
      </c>
      <c r="BM16" s="35">
        <v>13383.247476847477</v>
      </c>
      <c r="BN16" s="35">
        <v>13875.982012169879</v>
      </c>
      <c r="BO16" s="35">
        <v>13877.462153270955</v>
      </c>
      <c r="BP16" s="35">
        <v>12448.970628960531</v>
      </c>
      <c r="BQ16" s="35">
        <v>13171.827767287605</v>
      </c>
      <c r="BR16" s="35">
        <v>14537.471520719973</v>
      </c>
      <c r="BS16" s="35">
        <v>14674.974092536686</v>
      </c>
      <c r="BT16" s="267">
        <v>9082.2934863457649</v>
      </c>
      <c r="BU16" s="35">
        <v>8970.1724640914326</v>
      </c>
      <c r="BV16" s="35">
        <v>10029.674645880563</v>
      </c>
      <c r="BW16" s="35">
        <v>9146.1327365550042</v>
      </c>
      <c r="BX16" s="35">
        <v>9283.1490635596747</v>
      </c>
      <c r="BY16" s="35">
        <v>9788.4036317385526</v>
      </c>
      <c r="BZ16" s="35">
        <v>11671.344865932291</v>
      </c>
      <c r="CA16" s="35">
        <v>12643.652537012982</v>
      </c>
      <c r="CB16" s="35">
        <v>13784.348761047415</v>
      </c>
      <c r="CC16" s="35">
        <v>12909.759521071943</v>
      </c>
      <c r="CD16" s="35">
        <v>10976.574156685518</v>
      </c>
      <c r="CE16" s="35">
        <v>11515.700832088172</v>
      </c>
      <c r="CF16" s="35">
        <v>12569.264413518886</v>
      </c>
      <c r="CG16" s="35">
        <v>13659.021860327135</v>
      </c>
      <c r="CH16" s="267"/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5"/>
      <c r="CT16" s="35"/>
      <c r="CU16" s="35"/>
      <c r="CV16" s="267">
        <v>5834.0581554629462</v>
      </c>
      <c r="CW16" s="35">
        <v>5464.8842353007904</v>
      </c>
      <c r="CX16" s="35">
        <v>5362.7072752594249</v>
      </c>
      <c r="CY16" s="35">
        <v>5227.4671080468042</v>
      </c>
      <c r="CZ16" s="35">
        <v>5397.7617127835329</v>
      </c>
      <c r="DA16" s="35">
        <v>5788.510662772379</v>
      </c>
      <c r="DB16" s="35">
        <v>6439.2863257233303</v>
      </c>
      <c r="DC16" s="35">
        <v>6995.3607122049098</v>
      </c>
      <c r="DD16" s="35">
        <v>7189.7412203100548</v>
      </c>
      <c r="DE16" s="35">
        <v>7065.8407063325567</v>
      </c>
      <c r="DF16" s="35">
        <v>6401.1133826179666</v>
      </c>
      <c r="DG16" s="35">
        <v>6381.0451424098574</v>
      </c>
      <c r="DH16" s="35">
        <v>7482.1541721926715</v>
      </c>
      <c r="DI16" s="35">
        <v>8050.5666925309652</v>
      </c>
      <c r="DJ16" s="267"/>
      <c r="DK16" s="35"/>
      <c r="DL16" s="35"/>
      <c r="DM16" s="35"/>
      <c r="DN16" s="35"/>
      <c r="DO16" s="35"/>
      <c r="DP16" s="35"/>
      <c r="DQ16" s="35"/>
      <c r="DR16" s="35"/>
      <c r="DS16" s="35"/>
      <c r="DT16" s="35"/>
      <c r="DU16" s="35"/>
      <c r="DV16" s="35"/>
      <c r="DW16" s="267">
        <v>5623.8463251319727</v>
      </c>
      <c r="DX16" s="35">
        <v>5652.7780167315423</v>
      </c>
      <c r="DY16" s="35">
        <v>5630.1068978310923</v>
      </c>
      <c r="DZ16" s="35">
        <v>5863.9296037192025</v>
      </c>
      <c r="EA16" s="35">
        <v>5925.9054929087088</v>
      </c>
      <c r="EB16" s="35">
        <v>6655.2037174586494</v>
      </c>
      <c r="EC16" s="35">
        <v>7192.9699455553109</v>
      </c>
      <c r="ED16" s="35">
        <v>7218.3840920591483</v>
      </c>
      <c r="EE16" s="35">
        <v>6918.5148911621845</v>
      </c>
      <c r="EF16" s="35">
        <v>6202.0872237810036</v>
      </c>
      <c r="EG16" s="35">
        <v>6259.9595494146006</v>
      </c>
      <c r="EH16" s="35">
        <v>7210.0912393876515</v>
      </c>
      <c r="EI16" s="35">
        <v>7807.5726422622174</v>
      </c>
      <c r="EJ16" s="267">
        <v>5356.3196387255039</v>
      </c>
      <c r="EK16" s="35">
        <v>5216.7265633212346</v>
      </c>
      <c r="EL16" s="35">
        <v>5037.1467231033912</v>
      </c>
      <c r="EM16" s="35">
        <v>5223.6868603093862</v>
      </c>
      <c r="EN16" s="35">
        <v>5442.0577475643659</v>
      </c>
      <c r="EO16" s="35">
        <v>6249.3693187637136</v>
      </c>
      <c r="EP16" s="35">
        <v>6841.7707471977792</v>
      </c>
      <c r="EQ16" s="35">
        <v>7050.155540887823</v>
      </c>
      <c r="ER16" s="35">
        <v>7115.0799710575839</v>
      </c>
      <c r="ES16" s="35">
        <v>6504.4138802858151</v>
      </c>
      <c r="ET16" s="35">
        <v>6450.4123435660304</v>
      </c>
      <c r="EU16" s="35">
        <v>7629.6669701188475</v>
      </c>
      <c r="EV16" s="35">
        <v>8072.3602861136524</v>
      </c>
      <c r="EW16" s="267">
        <v>5655.8932903918412</v>
      </c>
      <c r="EX16" s="35">
        <v>5407.814790139907</v>
      </c>
      <c r="EY16" s="35">
        <v>5366.357694774455</v>
      </c>
      <c r="EZ16" s="35">
        <v>5496.7005925211915</v>
      </c>
      <c r="FA16" s="35">
        <v>5983.9067169026894</v>
      </c>
      <c r="FB16" s="35">
        <v>6963.0631791010273</v>
      </c>
      <c r="FC16" s="35">
        <v>7297.1205397848162</v>
      </c>
      <c r="FD16" s="35">
        <v>8525.4570301614185</v>
      </c>
      <c r="FE16" s="35">
        <v>7877.7282568467799</v>
      </c>
      <c r="FF16" s="35">
        <v>7231.203750781413</v>
      </c>
      <c r="FG16" s="35">
        <v>6780.9517925271475</v>
      </c>
      <c r="FH16" s="35">
        <v>8462.1833103183053</v>
      </c>
      <c r="FI16" s="35">
        <v>10034.555020014537</v>
      </c>
      <c r="FJ16" s="267"/>
      <c r="FK16" s="35"/>
      <c r="FL16" s="35"/>
      <c r="FM16" s="35"/>
      <c r="FN16" s="35"/>
      <c r="FO16" s="35"/>
      <c r="FP16" s="35"/>
      <c r="FQ16" s="35"/>
      <c r="FR16" s="35"/>
      <c r="FS16" s="35"/>
      <c r="FT16" s="35"/>
      <c r="FU16" s="35"/>
      <c r="FV16" s="35"/>
      <c r="FW16" s="35"/>
      <c r="FX16" s="267"/>
      <c r="FY16" s="35"/>
      <c r="FZ16" s="35"/>
      <c r="GA16" s="35"/>
      <c r="GB16" s="35"/>
      <c r="GC16" s="35"/>
      <c r="GD16" s="35"/>
      <c r="GE16" s="35"/>
      <c r="GF16" s="35"/>
      <c r="GG16" s="35"/>
      <c r="GH16" s="35"/>
      <c r="GI16" s="35"/>
      <c r="GJ16" s="35"/>
      <c r="GK16" s="267"/>
      <c r="GL16" s="35"/>
      <c r="GM16" s="35"/>
      <c r="GN16" s="35"/>
      <c r="GO16" s="35"/>
      <c r="GP16" s="35"/>
      <c r="GQ16" s="35"/>
      <c r="GR16" s="35"/>
      <c r="GS16" s="35"/>
      <c r="GT16" s="35"/>
      <c r="GU16" s="35"/>
      <c r="GV16" s="35"/>
      <c r="GW16" s="35"/>
    </row>
    <row r="17" spans="1:214" s="137" customFormat="1" ht="12.75">
      <c r="A17" s="448" t="s">
        <v>8</v>
      </c>
      <c r="B17" s="267">
        <v>11395.418507128681</v>
      </c>
      <c r="C17" s="35">
        <v>11319.573397810351</v>
      </c>
      <c r="D17" s="35">
        <v>11728.481076200453</v>
      </c>
      <c r="E17" s="35">
        <v>12332.481117250871</v>
      </c>
      <c r="F17" s="35">
        <v>12924.614444200432</v>
      </c>
      <c r="G17" s="35">
        <v>13570.651008689752</v>
      </c>
      <c r="H17" s="35">
        <v>14958.605885949319</v>
      </c>
      <c r="I17" s="35">
        <v>15971.121448744272</v>
      </c>
      <c r="J17" s="35">
        <v>16592.892872316861</v>
      </c>
      <c r="K17" s="35">
        <v>15068.271564358805</v>
      </c>
      <c r="L17" s="35">
        <v>13932.754755739286</v>
      </c>
      <c r="M17" s="35">
        <v>15757.550003591758</v>
      </c>
      <c r="N17" s="35">
        <v>16434.07486687235</v>
      </c>
      <c r="O17" s="35">
        <v>16601.066455927394</v>
      </c>
      <c r="P17" s="267">
        <v>15359.222247077518</v>
      </c>
      <c r="Q17" s="35">
        <v>15412.208820440866</v>
      </c>
      <c r="R17" s="35">
        <v>16105.254753951882</v>
      </c>
      <c r="S17" s="35">
        <v>17188.504901396718</v>
      </c>
      <c r="T17" s="35">
        <v>18165.715599738207</v>
      </c>
      <c r="U17" s="35">
        <v>18159.897905382491</v>
      </c>
      <c r="V17" s="35">
        <v>19742.79518699969</v>
      </c>
      <c r="W17" s="35">
        <v>21210.084345263276</v>
      </c>
      <c r="X17" s="35">
        <v>22199.878199382787</v>
      </c>
      <c r="Y17" s="35">
        <v>20358.331364795911</v>
      </c>
      <c r="Z17" s="35">
        <v>18368.711283195647</v>
      </c>
      <c r="AA17" s="35">
        <v>19700.773722199756</v>
      </c>
      <c r="AB17" s="35">
        <v>20555.626180987019</v>
      </c>
      <c r="AC17" s="35">
        <v>20859.90193834262</v>
      </c>
      <c r="AD17" s="267">
        <v>10554.285515430676</v>
      </c>
      <c r="AE17" s="35">
        <v>10278.138925986426</v>
      </c>
      <c r="AF17" s="35">
        <v>10473.053770903873</v>
      </c>
      <c r="AG17" s="35">
        <v>11148.669363572575</v>
      </c>
      <c r="AH17" s="35">
        <v>11632.009957046808</v>
      </c>
      <c r="AI17" s="35">
        <v>11945.089027666621</v>
      </c>
      <c r="AJ17" s="35">
        <v>13340.437796149774</v>
      </c>
      <c r="AK17" s="35">
        <v>14253.477175262526</v>
      </c>
      <c r="AL17" s="35">
        <v>14529.42497814845</v>
      </c>
      <c r="AM17" s="35">
        <v>13295.015389799342</v>
      </c>
      <c r="AN17" s="35">
        <v>13964.004458082909</v>
      </c>
      <c r="AO17" s="35">
        <v>13934.106329057184</v>
      </c>
      <c r="AP17" s="35">
        <v>14726.885672313645</v>
      </c>
      <c r="AQ17" s="35">
        <v>14810.744755259944</v>
      </c>
      <c r="AR17" s="267">
        <v>9436.0811168247619</v>
      </c>
      <c r="AS17" s="35">
        <v>9329.8235036641727</v>
      </c>
      <c r="AT17" s="35">
        <v>9634.1786127390387</v>
      </c>
      <c r="AU17" s="35">
        <v>10020.30587027201</v>
      </c>
      <c r="AV17" s="35">
        <v>10594.739083393843</v>
      </c>
      <c r="AW17" s="35">
        <v>11612.024413780529</v>
      </c>
      <c r="AX17" s="35">
        <v>12846.650998657946</v>
      </c>
      <c r="AY17" s="35">
        <v>13711.392647227995</v>
      </c>
      <c r="AZ17" s="35">
        <v>14300.712255670385</v>
      </c>
      <c r="BA17" s="35">
        <v>12949.293887443591</v>
      </c>
      <c r="BB17" s="35">
        <v>10072.038446512262</v>
      </c>
      <c r="BC17" s="35">
        <v>13095.346898083859</v>
      </c>
      <c r="BD17" s="35">
        <v>13496.171763771887</v>
      </c>
      <c r="BE17" s="35">
        <v>13519.066435031189</v>
      </c>
      <c r="BF17" s="267">
        <v>8645.8215274141676</v>
      </c>
      <c r="BG17" s="35">
        <v>8433.9419729436049</v>
      </c>
      <c r="BH17" s="35">
        <v>8730.5687719392263</v>
      </c>
      <c r="BI17" s="35">
        <v>10224.357966411642</v>
      </c>
      <c r="BJ17" s="35">
        <v>10150.542692095718</v>
      </c>
      <c r="BK17" s="35">
        <v>11039.279764704006</v>
      </c>
      <c r="BL17" s="35">
        <v>11194.871018803598</v>
      </c>
      <c r="BM17" s="35">
        <v>11903.313664120929</v>
      </c>
      <c r="BN17" s="35">
        <v>12773.490312719461</v>
      </c>
      <c r="BO17" s="35">
        <v>12089.241019863734</v>
      </c>
      <c r="BP17" s="35">
        <v>13069.934816195422</v>
      </c>
      <c r="BQ17" s="35">
        <v>12755.203538921345</v>
      </c>
      <c r="BR17" s="35">
        <v>11949.402773603539</v>
      </c>
      <c r="BS17" s="35">
        <v>12152.785752662876</v>
      </c>
      <c r="BT17" s="267">
        <v>10051.866047914753</v>
      </c>
      <c r="BU17" s="35">
        <v>10466.417952299184</v>
      </c>
      <c r="BV17" s="35">
        <v>10740.047874725502</v>
      </c>
      <c r="BW17" s="35">
        <v>11117.982793260693</v>
      </c>
      <c r="BX17" s="35">
        <v>11597.689212147785</v>
      </c>
      <c r="BY17" s="35">
        <v>11747.474599294637</v>
      </c>
      <c r="BZ17" s="35">
        <v>14264.194591809626</v>
      </c>
      <c r="CA17" s="35">
        <v>14942.863593496815</v>
      </c>
      <c r="CB17" s="35">
        <v>14775.883257163528</v>
      </c>
      <c r="CC17" s="35">
        <v>12825.322680448779</v>
      </c>
      <c r="CD17" s="35">
        <v>13408.978819753967</v>
      </c>
      <c r="CE17" s="35">
        <v>13508.50448194307</v>
      </c>
      <c r="CF17" s="35">
        <v>14333.631778676574</v>
      </c>
      <c r="CG17" s="35">
        <v>14991.652899516375</v>
      </c>
      <c r="CH17" s="267">
        <v>11396.466379515557</v>
      </c>
      <c r="CI17" s="35">
        <v>11622.393644688244</v>
      </c>
      <c r="CJ17" s="35">
        <v>11321.353221571026</v>
      </c>
      <c r="CK17" s="35">
        <v>12152.575347693826</v>
      </c>
      <c r="CL17" s="35">
        <v>12536.562395194975</v>
      </c>
      <c r="CM17" s="35">
        <v>12824.038609622916</v>
      </c>
      <c r="CN17" s="35">
        <v>14316.685213155528</v>
      </c>
      <c r="CO17" s="35">
        <v>14960.887077321171</v>
      </c>
      <c r="CP17" s="35">
        <v>16324.530086884533</v>
      </c>
      <c r="CQ17" s="35">
        <v>13545.541139158015</v>
      </c>
      <c r="CR17" s="35">
        <v>14416.469990056979</v>
      </c>
      <c r="CS17" s="35">
        <v>14711.207764314968</v>
      </c>
      <c r="CT17" s="35">
        <v>16077.615992441464</v>
      </c>
      <c r="CU17" s="35">
        <v>16505.702863115137</v>
      </c>
      <c r="CV17" s="267">
        <v>4402.1722199030637</v>
      </c>
      <c r="CW17" s="35">
        <v>4474.7012368111564</v>
      </c>
      <c r="CX17" s="35">
        <v>4473.9978137826965</v>
      </c>
      <c r="CY17" s="35">
        <v>4239.9490059966402</v>
      </c>
      <c r="CZ17" s="35">
        <v>4551.2327502655953</v>
      </c>
      <c r="DA17" s="35">
        <v>4568.0854796829399</v>
      </c>
      <c r="DB17" s="35">
        <v>5271.1578500694168</v>
      </c>
      <c r="DC17" s="35">
        <v>5393.1386635487052</v>
      </c>
      <c r="DD17" s="35">
        <v>5521.9262828119809</v>
      </c>
      <c r="DE17" s="35">
        <v>7889.8361563431345</v>
      </c>
      <c r="DF17" s="35">
        <v>7790.078976084922</v>
      </c>
      <c r="DG17" s="35">
        <v>6798.5120825205177</v>
      </c>
      <c r="DH17" s="35">
        <v>7091.6302319653114</v>
      </c>
      <c r="DI17" s="35">
        <v>7165.8105233065971</v>
      </c>
      <c r="DJ17" s="267"/>
      <c r="DK17" s="35"/>
      <c r="DL17" s="35"/>
      <c r="DM17" s="35"/>
      <c r="DN17" s="35"/>
      <c r="DO17" s="35"/>
      <c r="DP17" s="35"/>
      <c r="DQ17" s="35"/>
      <c r="DR17" s="35"/>
      <c r="DS17" s="35"/>
      <c r="DT17" s="35"/>
      <c r="DU17" s="35"/>
      <c r="DV17" s="35"/>
      <c r="DW17" s="267"/>
      <c r="DX17" s="35">
        <v>4409.7660729334802</v>
      </c>
      <c r="DY17" s="35">
        <v>4207.6832000244494</v>
      </c>
      <c r="DZ17" s="35">
        <v>4537.8355103637077</v>
      </c>
      <c r="EA17" s="35">
        <v>4516.3332375463469</v>
      </c>
      <c r="EB17" s="35">
        <v>5135.7780216351157</v>
      </c>
      <c r="EC17" s="35">
        <v>5236.3857122200097</v>
      </c>
      <c r="ED17" s="35">
        <v>5362.1848191079662</v>
      </c>
      <c r="EE17" s="35">
        <v>7294.1027177479436</v>
      </c>
      <c r="EF17" s="35">
        <v>7138.0795086588942</v>
      </c>
      <c r="EG17" s="35">
        <v>6366.6704333306861</v>
      </c>
      <c r="EH17" s="35">
        <v>6528.605248859023</v>
      </c>
      <c r="EI17" s="35">
        <v>6585.2224659947824</v>
      </c>
      <c r="EJ17" s="267"/>
      <c r="EK17" s="35">
        <v>4389.0009804452629</v>
      </c>
      <c r="EL17" s="35">
        <v>4144.1452136053904</v>
      </c>
      <c r="EM17" s="35">
        <v>4491.3403480195111</v>
      </c>
      <c r="EN17" s="35">
        <v>4536.7807625734076</v>
      </c>
      <c r="EO17" s="35">
        <v>5284.0722756002579</v>
      </c>
      <c r="EP17" s="35">
        <v>5392.9298878386735</v>
      </c>
      <c r="EQ17" s="35">
        <v>5534.2674724948511</v>
      </c>
      <c r="ER17" s="35">
        <v>7356.8222960030889</v>
      </c>
      <c r="ES17" s="35">
        <v>7923.4575830161039</v>
      </c>
      <c r="ET17" s="35">
        <v>6914.0895034174582</v>
      </c>
      <c r="EU17" s="35">
        <v>7277.7958999074608</v>
      </c>
      <c r="EV17" s="35">
        <v>7324.042607136601</v>
      </c>
      <c r="EW17" s="267"/>
      <c r="EX17" s="35">
        <v>4861.4301723326116</v>
      </c>
      <c r="EY17" s="35">
        <v>4710.6271591515042</v>
      </c>
      <c r="EZ17" s="35">
        <v>5102.4717471314134</v>
      </c>
      <c r="FA17" s="35">
        <v>5119.9150303960541</v>
      </c>
      <c r="FB17" s="35">
        <v>5904.6817615513783</v>
      </c>
      <c r="FC17" s="35">
        <v>6255.7301959900815</v>
      </c>
      <c r="FD17" s="35">
        <v>6359.5300534643839</v>
      </c>
      <c r="FE17" s="35">
        <v>9355.0292737696582</v>
      </c>
      <c r="FF17" s="35">
        <v>9256.3233549844681</v>
      </c>
      <c r="FG17" s="35">
        <v>7685.7226129312385</v>
      </c>
      <c r="FH17" s="35">
        <v>8076.1056474012348</v>
      </c>
      <c r="FI17" s="35">
        <v>8327.8739426651318</v>
      </c>
      <c r="FJ17" s="267"/>
      <c r="FK17" s="35"/>
      <c r="FL17" s="35"/>
      <c r="FM17" s="35"/>
      <c r="FN17" s="35"/>
      <c r="FO17" s="35"/>
      <c r="FP17" s="35"/>
      <c r="FQ17" s="35"/>
      <c r="FR17" s="35"/>
      <c r="FS17" s="35"/>
      <c r="FT17" s="35"/>
      <c r="FU17" s="35"/>
      <c r="FV17" s="35"/>
      <c r="FW17" s="35"/>
      <c r="FX17" s="267"/>
      <c r="FY17" s="35"/>
      <c r="FZ17" s="35"/>
      <c r="GA17" s="35"/>
      <c r="GB17" s="35"/>
      <c r="GC17" s="35"/>
      <c r="GD17" s="35"/>
      <c r="GE17" s="35"/>
      <c r="GF17" s="35"/>
      <c r="GG17" s="35"/>
      <c r="GH17" s="35"/>
      <c r="GI17" s="35"/>
      <c r="GJ17" s="35"/>
      <c r="GK17" s="267"/>
      <c r="GL17" s="35"/>
      <c r="GM17" s="35"/>
      <c r="GO17" s="35"/>
      <c r="GP17" s="35"/>
      <c r="GQ17" s="35"/>
      <c r="GR17" s="35"/>
      <c r="GS17" s="35"/>
      <c r="GT17" s="35"/>
      <c r="GU17" s="35"/>
      <c r="GV17" s="35"/>
      <c r="GW17" s="35"/>
    </row>
    <row r="18" spans="1:214" s="137" customFormat="1" ht="12.75">
      <c r="A18" s="448" t="s">
        <v>9</v>
      </c>
      <c r="B18" s="267">
        <v>8796.8415473061596</v>
      </c>
      <c r="C18" s="35">
        <v>9285.102930996889</v>
      </c>
      <c r="D18" s="35">
        <v>8594.0886594165841</v>
      </c>
      <c r="E18" s="35">
        <v>8911.8714467457594</v>
      </c>
      <c r="F18" s="35">
        <v>9527.558438120448</v>
      </c>
      <c r="G18" s="35">
        <v>10522.091796459887</v>
      </c>
      <c r="H18" s="35">
        <v>11693.341778325008</v>
      </c>
      <c r="I18" s="35">
        <v>12903.944920305061</v>
      </c>
      <c r="J18" s="35">
        <v>13578.862747556859</v>
      </c>
      <c r="K18" s="35">
        <v>13296.561391956653</v>
      </c>
      <c r="L18" s="35">
        <v>12848.201098747028</v>
      </c>
      <c r="M18" s="35">
        <v>12747.134398372529</v>
      </c>
      <c r="N18" s="35">
        <v>13173.569176204219</v>
      </c>
      <c r="O18" s="35">
        <v>12323.161001317188</v>
      </c>
      <c r="P18" s="267">
        <v>10966.725314789832</v>
      </c>
      <c r="Q18" s="35">
        <v>11251.801658878981</v>
      </c>
      <c r="R18" s="35">
        <v>10407.145732539835</v>
      </c>
      <c r="S18" s="35">
        <v>10759.993704666444</v>
      </c>
      <c r="T18" s="35">
        <v>11565.418333151954</v>
      </c>
      <c r="U18" s="35">
        <v>12904.550687185192</v>
      </c>
      <c r="V18" s="35">
        <v>14542.573173564038</v>
      </c>
      <c r="W18" s="35">
        <v>15954.39332539291</v>
      </c>
      <c r="X18" s="35">
        <v>16673.411001340944</v>
      </c>
      <c r="Y18" s="35">
        <v>17364.338572892513</v>
      </c>
      <c r="Z18" s="35">
        <v>16666.58687855801</v>
      </c>
      <c r="AA18" s="35">
        <v>15854.719595713403</v>
      </c>
      <c r="AB18" s="35">
        <v>15646.084196291948</v>
      </c>
      <c r="AC18" s="35">
        <v>13399.324532221935</v>
      </c>
      <c r="AD18" s="267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267">
        <v>6214.1137901556422</v>
      </c>
      <c r="AS18" s="35">
        <v>6503.762173120419</v>
      </c>
      <c r="AT18" s="35">
        <v>5994.0481874762872</v>
      </c>
      <c r="AU18" s="35">
        <v>6422.6233311108635</v>
      </c>
      <c r="AV18" s="35">
        <v>6833.0754592552439</v>
      </c>
      <c r="AW18" s="35">
        <v>7369.8216011344475</v>
      </c>
      <c r="AX18" s="35">
        <v>8032.1186864310757</v>
      </c>
      <c r="AY18" s="35">
        <v>9321.6268274969207</v>
      </c>
      <c r="AZ18" s="35">
        <v>9923.3877711725563</v>
      </c>
      <c r="BA18" s="35">
        <v>9055.8724891327875</v>
      </c>
      <c r="BB18" s="35">
        <v>8974.4068601528743</v>
      </c>
      <c r="BC18" s="35">
        <v>9430.3605465650289</v>
      </c>
      <c r="BD18" s="35">
        <v>10402.372746808647</v>
      </c>
      <c r="BE18" s="35">
        <v>10545.681701201662</v>
      </c>
      <c r="BF18" s="267">
        <v>6426.8330242421334</v>
      </c>
      <c r="BG18" s="35">
        <v>7277.1151073599949</v>
      </c>
      <c r="BH18" s="35">
        <v>6376.5114789583822</v>
      </c>
      <c r="BI18" s="35">
        <v>6301.5135142181171</v>
      </c>
      <c r="BJ18" s="35">
        <v>6731.2783533170214</v>
      </c>
      <c r="BK18" s="35"/>
      <c r="BL18" s="35"/>
      <c r="BM18" s="35"/>
      <c r="BN18" s="35"/>
      <c r="BO18" s="35"/>
      <c r="BP18" s="35"/>
      <c r="BQ18" s="35">
        <v>11850.311281559603</v>
      </c>
      <c r="BR18" s="35">
        <v>12565.023695300311</v>
      </c>
      <c r="BS18" s="35">
        <v>13994.258380115167</v>
      </c>
      <c r="BT18" s="267">
        <v>6871.0024055575932</v>
      </c>
      <c r="BU18" s="35">
        <v>7358.5320533986023</v>
      </c>
      <c r="BV18" s="35">
        <v>6874.5706837732123</v>
      </c>
      <c r="BW18" s="35">
        <v>6984.7625080947155</v>
      </c>
      <c r="BX18" s="35">
        <v>7824.7739942443604</v>
      </c>
      <c r="BY18" s="35">
        <v>8615.4631975197335</v>
      </c>
      <c r="BZ18" s="35">
        <v>9742.1155539327756</v>
      </c>
      <c r="CA18" s="35">
        <v>10486.401566695944</v>
      </c>
      <c r="CB18" s="35">
        <v>10980.014194403544</v>
      </c>
      <c r="CC18" s="35">
        <v>10180.566513751301</v>
      </c>
      <c r="CD18" s="35">
        <v>9913.7021912583659</v>
      </c>
      <c r="CE18" s="35">
        <v>9820.2710929153054</v>
      </c>
      <c r="CF18" s="35">
        <v>10631.045450540958</v>
      </c>
      <c r="CG18" s="35">
        <v>11043.277983172617</v>
      </c>
      <c r="CH18" s="267">
        <v>7679.1321111532516</v>
      </c>
      <c r="CI18" s="35">
        <v>8934.4634017657609</v>
      </c>
      <c r="CJ18" s="35">
        <v>8608.1024673767079</v>
      </c>
      <c r="CK18" s="35">
        <v>9499.658657817703</v>
      </c>
      <c r="CL18" s="35">
        <v>9019.8127618004455</v>
      </c>
      <c r="CM18" s="35">
        <v>9631.130569033965</v>
      </c>
      <c r="CN18" s="35">
        <v>9498.5603152151944</v>
      </c>
      <c r="CO18" s="35">
        <v>10048.436085782963</v>
      </c>
      <c r="CP18" s="35">
        <v>10581.616256454967</v>
      </c>
      <c r="CQ18" s="35">
        <v>10073.078703556102</v>
      </c>
      <c r="CR18" s="35">
        <v>9648.1972831394833</v>
      </c>
      <c r="CS18" s="35">
        <v>9995.3790846259635</v>
      </c>
      <c r="CT18" s="35">
        <v>10264.586961677905</v>
      </c>
      <c r="CU18" s="35">
        <v>11171.048393506771</v>
      </c>
      <c r="CV18" s="267">
        <v>6085.2106987893048</v>
      </c>
      <c r="CW18" s="35">
        <v>6235.3208033340752</v>
      </c>
      <c r="CX18" s="35">
        <v>5507.914322204143</v>
      </c>
      <c r="CY18" s="35">
        <v>5333.4420695813405</v>
      </c>
      <c r="CZ18" s="35">
        <v>5534.4204161939169</v>
      </c>
      <c r="DA18" s="35">
        <v>5970.3345504846984</v>
      </c>
      <c r="DB18" s="35">
        <v>6703.2805066412693</v>
      </c>
      <c r="DC18" s="35">
        <v>7154.8270396552225</v>
      </c>
      <c r="DD18" s="35">
        <v>7374.8650624718794</v>
      </c>
      <c r="DE18" s="35">
        <v>6713.0300561758995</v>
      </c>
      <c r="DF18" s="35">
        <v>6314.1582365772065</v>
      </c>
      <c r="DG18" s="35">
        <v>6600.9163396618724</v>
      </c>
      <c r="DH18" s="35">
        <v>7018.8827674124441</v>
      </c>
      <c r="DI18" s="35">
        <v>7713.0188004159054</v>
      </c>
      <c r="DJ18" s="267">
        <v>9179.7908220224454</v>
      </c>
      <c r="DK18" s="35">
        <v>7154.9483413298794</v>
      </c>
      <c r="DL18" s="35">
        <v>6869.708916678901</v>
      </c>
      <c r="DM18" s="35">
        <v>6984.0069721239979</v>
      </c>
      <c r="DN18" s="35">
        <v>7614.2156172629739</v>
      </c>
      <c r="DO18" s="35"/>
      <c r="DP18" s="35">
        <v>8893.7209854037392</v>
      </c>
      <c r="DQ18" s="35">
        <v>8322.2765363128492</v>
      </c>
      <c r="DR18" s="35">
        <v>7316.8272860099842</v>
      </c>
      <c r="DS18" s="35">
        <v>5860.1913130982193</v>
      </c>
      <c r="DT18" s="35">
        <v>5967.417531840405</v>
      </c>
      <c r="DU18" s="35">
        <v>6124.2888138314393</v>
      </c>
      <c r="DV18" s="35">
        <v>6585.6899581187117</v>
      </c>
      <c r="DW18" s="267">
        <v>6325.0124234509103</v>
      </c>
      <c r="DX18" s="35">
        <v>5635.3994027941917</v>
      </c>
      <c r="DY18" s="35">
        <v>5610.1463067533914</v>
      </c>
      <c r="DZ18" s="35">
        <v>5766.2715107531649</v>
      </c>
      <c r="EA18" s="35">
        <v>6149.3472623845337</v>
      </c>
      <c r="EB18" s="35">
        <v>7122.8656555597272</v>
      </c>
      <c r="EC18" s="35">
        <v>7539.8441486966531</v>
      </c>
      <c r="ED18" s="35">
        <v>7772.4925894403195</v>
      </c>
      <c r="EE18" s="35">
        <v>7073.3677664633406</v>
      </c>
      <c r="EF18" s="35">
        <v>6684.4490771959317</v>
      </c>
      <c r="EG18" s="35">
        <v>7021.2355514707615</v>
      </c>
      <c r="EH18" s="35">
        <v>7407.850130623161</v>
      </c>
      <c r="EI18" s="35">
        <v>8192.5834175198979</v>
      </c>
      <c r="EJ18" s="267">
        <v>6452.2813947359655</v>
      </c>
      <c r="EK18" s="35">
        <v>5638.0859929030566</v>
      </c>
      <c r="EL18" s="35">
        <v>5176.9799489662773</v>
      </c>
      <c r="EM18" s="35">
        <v>5465.5018626260935</v>
      </c>
      <c r="EN18" s="35">
        <v>5874.1774636013733</v>
      </c>
      <c r="EO18" s="35">
        <v>6356.3190658512958</v>
      </c>
      <c r="EP18" s="35">
        <v>6237.7042816607218</v>
      </c>
      <c r="EQ18" s="35">
        <v>6840.8020272463709</v>
      </c>
      <c r="ER18" s="35">
        <v>6292.8778761336089</v>
      </c>
      <c r="ES18" s="35">
        <v>5830.0889746142366</v>
      </c>
      <c r="ET18" s="35">
        <v>5619.7102972162174</v>
      </c>
      <c r="EU18" s="35">
        <v>6323.2157822873014</v>
      </c>
      <c r="EV18" s="35">
        <v>6945.7471112203793</v>
      </c>
      <c r="EW18" s="267">
        <v>5430.9092912431479</v>
      </c>
      <c r="EX18" s="35">
        <v>4863.4324485847901</v>
      </c>
      <c r="EY18" s="35">
        <v>4787.0332794183678</v>
      </c>
      <c r="EZ18" s="35">
        <v>4962.5941944343595</v>
      </c>
      <c r="FA18" s="35">
        <v>5454.0453258089465</v>
      </c>
      <c r="FB18" s="35">
        <v>6490.8601508851589</v>
      </c>
      <c r="FC18" s="35">
        <v>7090.5851416137975</v>
      </c>
      <c r="FD18" s="35">
        <v>7035.5133715970551</v>
      </c>
      <c r="FE18" s="35">
        <v>6392.1723770113549</v>
      </c>
      <c r="FF18" s="35">
        <v>5977.9934042266796</v>
      </c>
      <c r="FG18" s="35">
        <v>6574.0579710144921</v>
      </c>
      <c r="FH18" s="35">
        <v>7124.5247799759509</v>
      </c>
      <c r="FI18" s="35">
        <v>7838.2235224338001</v>
      </c>
      <c r="FJ18" s="267"/>
      <c r="FK18" s="35"/>
      <c r="FL18" s="35"/>
      <c r="FM18" s="35"/>
      <c r="FN18" s="35"/>
      <c r="FO18" s="35"/>
      <c r="FP18" s="35"/>
      <c r="FQ18" s="35"/>
      <c r="FR18" s="35"/>
      <c r="FS18" s="35">
        <v>5048.5100031701486</v>
      </c>
      <c r="FT18" s="35">
        <v>6121.3158381332132</v>
      </c>
      <c r="FU18" s="35">
        <v>6360.9480820458739</v>
      </c>
      <c r="FV18" s="35">
        <v>6414.8796150957878</v>
      </c>
      <c r="FW18" s="35">
        <v>6395.1418537977524</v>
      </c>
      <c r="FX18" s="267"/>
      <c r="FY18" s="35"/>
      <c r="FZ18" s="35"/>
      <c r="GA18" s="35"/>
      <c r="GB18" s="35"/>
      <c r="GC18" s="35"/>
      <c r="GD18" s="35"/>
      <c r="GE18" s="35"/>
      <c r="GF18" s="35">
        <v>5155.4567599180955</v>
      </c>
      <c r="GG18" s="35">
        <v>4460.539139741164</v>
      </c>
      <c r="GH18" s="35">
        <v>4803.6570550246706</v>
      </c>
      <c r="GI18" s="35">
        <v>5156.9952453233054</v>
      </c>
      <c r="GJ18" s="35">
        <v>4947.1968117819461</v>
      </c>
      <c r="GK18" s="267"/>
      <c r="GL18" s="35"/>
      <c r="GM18" s="35"/>
      <c r="GS18" s="35">
        <v>5017.1155357501193</v>
      </c>
      <c r="GT18" s="35">
        <v>6584.8898636423528</v>
      </c>
      <c r="GU18" s="35">
        <v>6773.3819545480856</v>
      </c>
      <c r="GV18" s="35">
        <v>6734.3885676647114</v>
      </c>
      <c r="GW18" s="35">
        <v>6743.6974235940979</v>
      </c>
    </row>
    <row r="19" spans="1:214" s="137" customFormat="1" ht="12.75">
      <c r="A19" s="448" t="s">
        <v>10</v>
      </c>
      <c r="B19" s="267">
        <v>9676.1321764260829</v>
      </c>
      <c r="C19" s="35">
        <v>10314.475357188951</v>
      </c>
      <c r="D19" s="35">
        <v>10057.15312550109</v>
      </c>
      <c r="E19" s="35">
        <v>10854.225416347783</v>
      </c>
      <c r="F19" s="35">
        <v>13155.621703660789</v>
      </c>
      <c r="G19" s="35">
        <v>14692.114913296418</v>
      </c>
      <c r="H19" s="35">
        <v>15662.145008798416</v>
      </c>
      <c r="I19" s="35">
        <v>16632.89953608207</v>
      </c>
      <c r="J19" s="35">
        <v>16571.853883374366</v>
      </c>
      <c r="K19" s="35">
        <v>16637.611595954975</v>
      </c>
      <c r="L19" s="35">
        <v>16235.32808859278</v>
      </c>
      <c r="M19" s="35">
        <v>16637.368779430919</v>
      </c>
      <c r="N19" s="35">
        <v>17541.48149439627</v>
      </c>
      <c r="O19" s="35">
        <v>17486.441056688207</v>
      </c>
      <c r="P19" s="267">
        <v>11553.891411810604</v>
      </c>
      <c r="Q19" s="35">
        <v>12586.880542941321</v>
      </c>
      <c r="R19" s="35">
        <v>12578.825134030283</v>
      </c>
      <c r="S19" s="35">
        <v>13436.633627224741</v>
      </c>
      <c r="T19" s="35">
        <v>16333.438505768194</v>
      </c>
      <c r="U19" s="35">
        <v>18369.910490397928</v>
      </c>
      <c r="V19" s="35">
        <v>19438.828600486046</v>
      </c>
      <c r="W19" s="35">
        <v>20646.009900002089</v>
      </c>
      <c r="X19" s="35">
        <v>20332.936073633151</v>
      </c>
      <c r="Y19" s="35">
        <v>20077.680047484409</v>
      </c>
      <c r="Z19" s="35">
        <v>19579.908266920102</v>
      </c>
      <c r="AA19" s="35">
        <v>19769.517705250975</v>
      </c>
      <c r="AB19" s="35">
        <v>20755.14867464051</v>
      </c>
      <c r="AC19" s="35">
        <v>20403.486089802605</v>
      </c>
      <c r="AD19" s="267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267">
        <v>9092.4789510579467</v>
      </c>
      <c r="AS19" s="35">
        <v>9251.2932057033231</v>
      </c>
      <c r="AT19" s="35">
        <v>8743.1948798083667</v>
      </c>
      <c r="AU19" s="35">
        <v>10661.241045446861</v>
      </c>
      <c r="AV19" s="35">
        <v>10488.149573956603</v>
      </c>
      <c r="AW19" s="35">
        <v>11487.659641994182</v>
      </c>
      <c r="AX19" s="35">
        <v>12522.596549726246</v>
      </c>
      <c r="AY19" s="35">
        <v>13365.536229748148</v>
      </c>
      <c r="AZ19" s="35">
        <v>13739.046933034631</v>
      </c>
      <c r="BA19" s="35">
        <v>14294.299698066136</v>
      </c>
      <c r="BB19" s="35">
        <v>14440.270448313651</v>
      </c>
      <c r="BC19" s="35">
        <v>14927.164441986715</v>
      </c>
      <c r="BD19" s="35">
        <v>15955.308844198738</v>
      </c>
      <c r="BE19" s="35">
        <v>15860.496735041959</v>
      </c>
      <c r="BF19" s="267">
        <v>7486.2289443817754</v>
      </c>
      <c r="BG19" s="35">
        <v>8079.6886182328553</v>
      </c>
      <c r="BH19" s="35">
        <v>7973.476579515067</v>
      </c>
      <c r="BI19" s="35">
        <v>9452.0402271092935</v>
      </c>
      <c r="BJ19" s="35">
        <v>10768.527922296294</v>
      </c>
      <c r="BK19" s="35">
        <v>12639.434954854896</v>
      </c>
      <c r="BL19" s="35">
        <v>12887.708897284112</v>
      </c>
      <c r="BM19" s="35">
        <v>13444.976286281988</v>
      </c>
      <c r="BN19" s="35">
        <v>13903.132667448754</v>
      </c>
      <c r="BO19" s="35">
        <v>14479.213867448078</v>
      </c>
      <c r="BP19" s="35">
        <v>14720.773560974221</v>
      </c>
      <c r="BQ19" s="35">
        <v>14930.394711788089</v>
      </c>
      <c r="BR19" s="35"/>
      <c r="BS19" s="35"/>
      <c r="BT19" s="267">
        <v>8656.1015778808414</v>
      </c>
      <c r="BU19" s="35">
        <v>9348.571247410915</v>
      </c>
      <c r="BV19" s="35">
        <v>8968.7654625430387</v>
      </c>
      <c r="BW19" s="35">
        <v>8970.6839674731455</v>
      </c>
      <c r="BX19" s="35">
        <v>10799.09410353173</v>
      </c>
      <c r="BY19" s="35">
        <v>11719.961338542449</v>
      </c>
      <c r="BZ19" s="35">
        <v>12407.722832564712</v>
      </c>
      <c r="CA19" s="35">
        <v>13508.025456178982</v>
      </c>
      <c r="CB19" s="35">
        <v>13759.126106687612</v>
      </c>
      <c r="CC19" s="35">
        <v>13831.895374690508</v>
      </c>
      <c r="CD19" s="35">
        <v>13332.9111995155</v>
      </c>
      <c r="CE19" s="35">
        <v>13816.980974965154</v>
      </c>
      <c r="CF19" s="35">
        <v>14272.736615737516</v>
      </c>
      <c r="CG19" s="35">
        <v>14513.395702378077</v>
      </c>
      <c r="CH19" s="267">
        <v>7104.4462132641111</v>
      </c>
      <c r="CI19" s="35">
        <v>6863.5958584636419</v>
      </c>
      <c r="CJ19" s="35">
        <v>6412.1883358333434</v>
      </c>
      <c r="CK19" s="35">
        <v>6409.8119876763694</v>
      </c>
      <c r="CL19" s="35">
        <v>9823.205162377637</v>
      </c>
      <c r="CM19" s="35">
        <v>10050.21054544383</v>
      </c>
      <c r="CN19" s="35">
        <v>10701.757967789521</v>
      </c>
      <c r="CO19" s="35">
        <v>10857.178299410152</v>
      </c>
      <c r="CP19" s="35">
        <v>11407.819849199986</v>
      </c>
      <c r="CQ19" s="35">
        <v>11594.848939324451</v>
      </c>
      <c r="CR19" s="35">
        <v>10725.534278922787</v>
      </c>
      <c r="CS19" s="35">
        <v>11515.01003826844</v>
      </c>
      <c r="CT19" s="35">
        <v>12081.677940517377</v>
      </c>
      <c r="CU19" s="35">
        <v>12434.917931391514</v>
      </c>
      <c r="CV19" s="267">
        <v>5556.9965050732808</v>
      </c>
      <c r="CW19" s="35">
        <v>6144.5720289733899</v>
      </c>
      <c r="CX19" s="35">
        <v>5800.696250768694</v>
      </c>
      <c r="CY19" s="35">
        <v>6115.6417782698563</v>
      </c>
      <c r="CZ19" s="35">
        <v>6182.7666670683411</v>
      </c>
      <c r="DA19" s="35">
        <v>6729.0843813014762</v>
      </c>
      <c r="DB19" s="35">
        <v>7135.7704830584971</v>
      </c>
      <c r="DC19" s="35">
        <v>7826.7799133062281</v>
      </c>
      <c r="DD19" s="35">
        <v>7576.5962581420026</v>
      </c>
      <c r="DE19" s="35">
        <v>7438.9302747470701</v>
      </c>
      <c r="DF19" s="35">
        <v>5966.9955235083344</v>
      </c>
      <c r="DG19" s="35">
        <v>6535.0844609862397</v>
      </c>
      <c r="DH19" s="35">
        <v>7144.3254121268455</v>
      </c>
      <c r="DI19" s="35">
        <v>7341.3325481998399</v>
      </c>
      <c r="DJ19" s="267"/>
      <c r="DK19" s="35"/>
      <c r="DL19" s="35"/>
      <c r="DM19" s="35">
        <v>7748.8890646628433</v>
      </c>
      <c r="DN19" s="35">
        <v>9177.832864336493</v>
      </c>
      <c r="DO19" s="35">
        <v>9545.3764694452548</v>
      </c>
      <c r="DP19" s="35">
        <v>9306.2228989037758</v>
      </c>
      <c r="DQ19" s="35"/>
      <c r="DR19" s="35"/>
      <c r="DS19" s="35"/>
      <c r="DT19" s="35"/>
      <c r="DU19" s="35"/>
      <c r="DV19" s="35"/>
      <c r="DW19" s="267">
        <v>5961.961714693005</v>
      </c>
      <c r="DX19" s="35">
        <v>5605.0856403046673</v>
      </c>
      <c r="DY19" s="35">
        <v>6168.4372993203406</v>
      </c>
      <c r="DZ19" s="35">
        <v>6300.6010736264343</v>
      </c>
      <c r="EA19" s="35">
        <v>6561.4791925827476</v>
      </c>
      <c r="EB19" s="35">
        <v>6847.2935654785979</v>
      </c>
      <c r="EC19" s="35">
        <v>7714.0299979141773</v>
      </c>
      <c r="ED19" s="35">
        <v>7214.6847712116796</v>
      </c>
      <c r="EE19" s="35">
        <v>7684.2890211946415</v>
      </c>
      <c r="EF19" s="35">
        <v>6052.2137774597586</v>
      </c>
      <c r="EG19" s="35">
        <v>6470.4598848736396</v>
      </c>
      <c r="EH19" s="35">
        <v>7024.7408028950231</v>
      </c>
      <c r="EI19" s="35">
        <v>7290.5174834440304</v>
      </c>
      <c r="EJ19" s="267">
        <v>6035.5465391621128</v>
      </c>
      <c r="EK19" s="35">
        <v>5734.5493902985136</v>
      </c>
      <c r="EL19" s="35">
        <v>5882.4956017488175</v>
      </c>
      <c r="EM19" s="35">
        <v>5493.2424021275692</v>
      </c>
      <c r="EN19" s="35">
        <v>6066.6955164378269</v>
      </c>
      <c r="EO19" s="35">
        <v>6447.6170082685221</v>
      </c>
      <c r="EP19" s="35">
        <v>7512.3306874520149</v>
      </c>
      <c r="EQ19" s="35">
        <v>7368.8977191107915</v>
      </c>
      <c r="ER19" s="35">
        <v>7148.3286917784417</v>
      </c>
      <c r="ES19" s="35">
        <v>5681.9239003636858</v>
      </c>
      <c r="ET19" s="35">
        <v>6597.6505103216959</v>
      </c>
      <c r="EU19" s="35">
        <v>7593.2495108502444</v>
      </c>
      <c r="EV19" s="35">
        <v>7419.6978388627576</v>
      </c>
      <c r="EW19" s="267">
        <v>6825.5116150898812</v>
      </c>
      <c r="EX19" s="35">
        <v>6433.4125310692452</v>
      </c>
      <c r="EY19" s="35">
        <v>6658.8710135975925</v>
      </c>
      <c r="EZ19" s="35">
        <v>9122.1747817045798</v>
      </c>
      <c r="FA19" s="35">
        <v>9634.9058970386195</v>
      </c>
      <c r="FB19" s="35">
        <v>10210.125524443736</v>
      </c>
      <c r="FC19" s="35">
        <v>8416.040656692956</v>
      </c>
      <c r="FD19" s="35">
        <v>7893.385156662187</v>
      </c>
      <c r="FE19" s="35">
        <v>7789.0078615720467</v>
      </c>
      <c r="FF19" s="35">
        <v>6476.8089907419999</v>
      </c>
      <c r="FG19" s="35">
        <v>6848.3115394407105</v>
      </c>
      <c r="FH19" s="35">
        <v>7058.5051309492901</v>
      </c>
      <c r="FI19" s="35">
        <v>7528.2044893832144</v>
      </c>
      <c r="FJ19" s="267"/>
      <c r="FK19" s="35"/>
      <c r="FL19" s="35"/>
      <c r="FM19" s="35"/>
      <c r="FN19" s="35"/>
      <c r="FO19" s="35"/>
      <c r="FP19" s="35"/>
      <c r="FQ19" s="35"/>
      <c r="FR19" s="35"/>
      <c r="FS19" s="35"/>
      <c r="FT19" s="35"/>
      <c r="FU19" s="35"/>
      <c r="FV19" s="35"/>
      <c r="FW19" s="35"/>
      <c r="FX19" s="267"/>
      <c r="FY19" s="35"/>
      <c r="FZ19" s="35"/>
      <c r="GA19" s="35"/>
      <c r="GB19" s="35"/>
      <c r="GC19" s="35"/>
      <c r="GD19" s="35"/>
      <c r="GE19" s="35"/>
      <c r="GF19" s="35"/>
      <c r="GG19" s="35"/>
      <c r="GH19" s="35"/>
      <c r="GI19" s="35"/>
      <c r="GJ19" s="35"/>
      <c r="GK19" s="267"/>
      <c r="GL19" s="35"/>
      <c r="GM19" s="35"/>
      <c r="GN19" s="35"/>
      <c r="GO19" s="35"/>
      <c r="GP19" s="35"/>
      <c r="GQ19" s="35"/>
      <c r="GR19" s="35"/>
      <c r="GS19" s="35"/>
      <c r="GT19" s="35"/>
      <c r="GU19" s="35"/>
      <c r="GV19" s="35"/>
      <c r="GW19" s="35"/>
    </row>
    <row r="20" spans="1:214" s="137" customFormat="1" ht="12.75">
      <c r="A20" s="448"/>
      <c r="B20" s="267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267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267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267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267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267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35"/>
      <c r="CG20" s="35"/>
      <c r="CH20" s="267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267"/>
      <c r="CW20" s="35"/>
      <c r="CX20" s="35"/>
      <c r="CY20" s="35"/>
      <c r="CZ20" s="35"/>
      <c r="DA20" s="35"/>
      <c r="DB20" s="35"/>
      <c r="DC20" s="35"/>
      <c r="DD20" s="35"/>
      <c r="DE20" s="35"/>
      <c r="DF20" s="35"/>
      <c r="DG20" s="35"/>
      <c r="DH20" s="35"/>
      <c r="DI20" s="35"/>
      <c r="DJ20" s="267"/>
      <c r="DK20" s="35"/>
      <c r="DL20" s="35"/>
      <c r="DM20" s="35"/>
      <c r="DN20" s="35"/>
      <c r="DO20" s="35"/>
      <c r="DP20" s="35"/>
      <c r="DQ20" s="35"/>
      <c r="DR20" s="35"/>
      <c r="DS20" s="35"/>
      <c r="DT20" s="35"/>
      <c r="DU20" s="35"/>
      <c r="DV20" s="35"/>
      <c r="DW20" s="267"/>
      <c r="DX20" s="35"/>
      <c r="DY20" s="35"/>
      <c r="DZ20" s="35"/>
      <c r="EA20" s="35"/>
      <c r="EB20" s="35"/>
      <c r="EC20" s="35"/>
      <c r="ED20" s="35"/>
      <c r="EE20" s="35"/>
      <c r="EF20" s="35"/>
      <c r="EG20" s="35"/>
      <c r="EH20" s="35"/>
      <c r="EI20" s="35"/>
      <c r="EJ20" s="267"/>
      <c r="EK20" s="35"/>
      <c r="EL20" s="35"/>
      <c r="EM20" s="35"/>
      <c r="EN20" s="35"/>
      <c r="EO20" s="35"/>
      <c r="EP20" s="35"/>
      <c r="EQ20" s="35"/>
      <c r="ER20" s="35"/>
      <c r="ES20" s="35"/>
      <c r="ET20" s="35"/>
      <c r="EU20" s="35"/>
      <c r="EV20" s="35"/>
      <c r="EW20" s="267"/>
      <c r="EX20" s="35"/>
      <c r="EY20" s="35"/>
      <c r="EZ20" s="35"/>
      <c r="FA20" s="35"/>
      <c r="FB20" s="35"/>
      <c r="FC20" s="35"/>
      <c r="FD20" s="35"/>
      <c r="FE20" s="35"/>
      <c r="FF20" s="35"/>
      <c r="FG20" s="35"/>
      <c r="FH20" s="35"/>
      <c r="FI20" s="35"/>
      <c r="FJ20" s="267"/>
      <c r="FK20" s="35"/>
      <c r="FL20" s="35"/>
      <c r="FM20" s="35"/>
      <c r="FN20" s="35"/>
      <c r="FO20" s="35"/>
      <c r="FP20" s="35"/>
      <c r="FQ20" s="35"/>
      <c r="FR20" s="35"/>
      <c r="FS20" s="35"/>
      <c r="FT20" s="35"/>
      <c r="FU20" s="35"/>
      <c r="FV20" s="35"/>
      <c r="FW20" s="35"/>
      <c r="FX20" s="267"/>
      <c r="FY20" s="35"/>
      <c r="FZ20" s="35"/>
      <c r="GA20" s="35"/>
      <c r="GB20" s="35"/>
      <c r="GC20" s="35"/>
      <c r="GD20" s="35"/>
      <c r="GE20" s="35"/>
      <c r="GF20" s="35"/>
      <c r="GG20" s="35"/>
      <c r="GH20" s="35"/>
      <c r="GI20" s="35"/>
      <c r="GJ20" s="35"/>
      <c r="GK20" s="267"/>
      <c r="GL20" s="35"/>
      <c r="GM20" s="35"/>
      <c r="GN20" s="35"/>
      <c r="GO20" s="35"/>
      <c r="GP20" s="35"/>
      <c r="GQ20" s="35"/>
      <c r="GR20" s="35"/>
      <c r="GS20" s="35"/>
      <c r="GT20" s="35"/>
      <c r="GU20" s="35"/>
      <c r="GV20" s="35"/>
      <c r="GW20" s="35"/>
    </row>
    <row r="21" spans="1:214" s="137" customFormat="1" ht="12.75">
      <c r="A21" s="448" t="s">
        <v>11</v>
      </c>
      <c r="B21" s="267">
        <v>9835.4617577157405</v>
      </c>
      <c r="C21" s="35">
        <v>10638.546044891276</v>
      </c>
      <c r="D21" s="35">
        <v>10381.148857926761</v>
      </c>
      <c r="E21" s="35">
        <v>10605.408909094007</v>
      </c>
      <c r="F21" s="35">
        <v>11126.298195221845</v>
      </c>
      <c r="G21" s="35">
        <v>11818.211668575304</v>
      </c>
      <c r="H21" s="35">
        <v>12246.905814740792</v>
      </c>
      <c r="I21" s="35">
        <v>12921.250216722061</v>
      </c>
      <c r="J21" s="35">
        <v>12631.418356668522</v>
      </c>
      <c r="K21" s="35">
        <v>12393.888923839058</v>
      </c>
      <c r="L21" s="35">
        <v>13536.753365465891</v>
      </c>
      <c r="M21" s="35">
        <v>12661.927656120793</v>
      </c>
      <c r="N21" s="35">
        <v>13353.773241783118</v>
      </c>
      <c r="O21" s="35">
        <v>14314.144262315865</v>
      </c>
      <c r="P21" s="267">
        <v>13843.087509430152</v>
      </c>
      <c r="Q21" s="35">
        <v>14786.618248631865</v>
      </c>
      <c r="R21" s="35">
        <v>14232.789884901747</v>
      </c>
      <c r="S21" s="35">
        <v>14726.217316252751</v>
      </c>
      <c r="T21" s="35">
        <v>15573.656062527436</v>
      </c>
      <c r="U21" s="35">
        <v>16518.282849709496</v>
      </c>
      <c r="V21" s="35">
        <v>16880.998568703744</v>
      </c>
      <c r="W21" s="35">
        <v>17711.502263265793</v>
      </c>
      <c r="X21" s="35">
        <v>15720.02542772547</v>
      </c>
      <c r="Y21" s="35">
        <v>15695.749459395516</v>
      </c>
      <c r="Z21" s="35">
        <v>17420.011712191961</v>
      </c>
      <c r="AA21" s="35">
        <v>16370.165833647046</v>
      </c>
      <c r="AB21" s="35">
        <v>17284.461996606013</v>
      </c>
      <c r="AC21" s="35">
        <v>18669.498289639276</v>
      </c>
      <c r="AD21" s="267">
        <v>9974.5308480081894</v>
      </c>
      <c r="AE21" s="35">
        <v>10745.79309595871</v>
      </c>
      <c r="AF21" s="35">
        <v>10489.543784131221</v>
      </c>
      <c r="AG21" s="35">
        <v>10960.712073662256</v>
      </c>
      <c r="AH21" s="35">
        <v>11449.22512807732</v>
      </c>
      <c r="AI21" s="35">
        <v>12076.689191811309</v>
      </c>
      <c r="AJ21" s="35">
        <v>12932.207113291885</v>
      </c>
      <c r="AK21" s="35">
        <v>13903.349700385619</v>
      </c>
      <c r="AL21" s="35"/>
      <c r="AM21" s="35"/>
      <c r="AN21" s="35">
        <v>14389.378604815625</v>
      </c>
      <c r="AO21" s="35">
        <v>13600.468291160028</v>
      </c>
      <c r="AP21" s="35">
        <v>14087.157578789396</v>
      </c>
      <c r="AQ21" s="35">
        <v>14907.521806122833</v>
      </c>
      <c r="AR21" s="267">
        <v>8202.9081199313678</v>
      </c>
      <c r="AS21" s="35">
        <v>9008.2311469895212</v>
      </c>
      <c r="AT21" s="35">
        <v>8949.8777378513132</v>
      </c>
      <c r="AU21" s="35">
        <v>9065.5305322480981</v>
      </c>
      <c r="AV21" s="35">
        <v>9544.2495271308544</v>
      </c>
      <c r="AW21" s="35">
        <v>10218.984476898568</v>
      </c>
      <c r="AX21" s="35">
        <v>10573.101544179051</v>
      </c>
      <c r="AY21" s="35">
        <v>11107.371171010853</v>
      </c>
      <c r="AZ21" s="35">
        <v>10994.302637736524</v>
      </c>
      <c r="BA21" s="35">
        <v>10524.91607607683</v>
      </c>
      <c r="BB21" s="35">
        <v>11075.636982730859</v>
      </c>
      <c r="BC21" s="35">
        <v>10358.641784827718</v>
      </c>
      <c r="BD21" s="35">
        <v>10914.211700787251</v>
      </c>
      <c r="BE21" s="35">
        <v>11635.208817863333</v>
      </c>
      <c r="BF21" s="267">
        <v>8375.8649292993705</v>
      </c>
      <c r="BG21" s="35">
        <v>9125.3995695931444</v>
      </c>
      <c r="BH21" s="35">
        <v>8908.7163940214195</v>
      </c>
      <c r="BI21" s="35">
        <v>9025.5441984407771</v>
      </c>
      <c r="BJ21" s="35">
        <v>9411.5502702885733</v>
      </c>
      <c r="BK21" s="35">
        <v>9940.9764194559011</v>
      </c>
      <c r="BL21" s="35">
        <v>10192.467366921732</v>
      </c>
      <c r="BM21" s="35">
        <v>10785.422879314987</v>
      </c>
      <c r="BN21" s="35">
        <v>9745.2195382228438</v>
      </c>
      <c r="BO21" s="35"/>
      <c r="BP21" s="35"/>
      <c r="BQ21" s="35"/>
      <c r="BR21" s="35"/>
      <c r="BS21" s="35"/>
      <c r="BT21" s="267">
        <v>8088.3001151574872</v>
      </c>
      <c r="BU21" s="35">
        <v>8742.1968279873927</v>
      </c>
      <c r="BV21" s="35">
        <v>8582.5897105849745</v>
      </c>
      <c r="BW21" s="35">
        <v>8798.8872947367945</v>
      </c>
      <c r="BX21" s="35">
        <v>9138.2950888742216</v>
      </c>
      <c r="BY21" s="35">
        <v>9424.3853978406587</v>
      </c>
      <c r="BZ21" s="35">
        <v>9843.4760917654385</v>
      </c>
      <c r="CA21" s="35">
        <v>10410.969943471668</v>
      </c>
      <c r="CB21" s="35">
        <v>10283.397651507872</v>
      </c>
      <c r="CC21" s="35">
        <v>10091.461227377928</v>
      </c>
      <c r="CD21" s="35">
        <v>10851.66805756452</v>
      </c>
      <c r="CE21" s="35">
        <v>10129.116103339828</v>
      </c>
      <c r="CF21" s="35">
        <v>10887.654128378001</v>
      </c>
      <c r="CG21" s="35">
        <v>11575.178168134575</v>
      </c>
      <c r="CH21" s="267"/>
      <c r="CI21" s="35"/>
      <c r="CJ21" s="35"/>
      <c r="CK21" s="35"/>
      <c r="CL21" s="35"/>
      <c r="CM21" s="35"/>
      <c r="CN21" s="35"/>
      <c r="CO21" s="35"/>
      <c r="CP21" s="35"/>
      <c r="CQ21" s="35"/>
      <c r="CR21" s="35"/>
      <c r="CS21" s="35"/>
      <c r="CT21" s="35"/>
      <c r="CU21" s="35"/>
      <c r="CV21" s="267">
        <v>5661.2738823059199</v>
      </c>
      <c r="CW21" s="35">
        <v>5919.1023540258393</v>
      </c>
      <c r="CX21" s="35">
        <v>5856.1074275584169</v>
      </c>
      <c r="CY21" s="35">
        <v>6011.9631465879156</v>
      </c>
      <c r="CZ21" s="35">
        <v>6371.864314038643</v>
      </c>
      <c r="DA21" s="35">
        <v>6861.9518885237112</v>
      </c>
      <c r="DB21" s="35">
        <v>7262.7524293252045</v>
      </c>
      <c r="DC21" s="35">
        <v>7665.5280386039867</v>
      </c>
      <c r="DD21" s="35">
        <v>7530.6790161125209</v>
      </c>
      <c r="DE21" s="35">
        <v>7034.4156322324488</v>
      </c>
      <c r="DF21" s="35">
        <v>7280.7333891523504</v>
      </c>
      <c r="DG21" s="35">
        <v>6956.5437419922655</v>
      </c>
      <c r="DH21" s="35">
        <v>7465.5729456936915</v>
      </c>
      <c r="DI21" s="35">
        <v>8010.6916532117466</v>
      </c>
      <c r="DJ21" s="267"/>
      <c r="DK21" s="35"/>
      <c r="DL21" s="35"/>
      <c r="DM21" s="35"/>
      <c r="DN21" s="35"/>
      <c r="DO21" s="35"/>
      <c r="DP21" s="35"/>
      <c r="DQ21" s="35"/>
      <c r="DR21" s="35"/>
      <c r="DS21" s="35"/>
      <c r="DT21" s="35"/>
      <c r="DU21" s="35"/>
      <c r="DV21" s="35"/>
      <c r="DW21" s="267">
        <v>6102.9392793769975</v>
      </c>
      <c r="DX21" s="35">
        <v>6120.4040757857756</v>
      </c>
      <c r="DY21" s="35">
        <v>6266.9037326822254</v>
      </c>
      <c r="DZ21" s="35">
        <v>6722.5259179658096</v>
      </c>
      <c r="EA21" s="35">
        <v>7167.3359635940005</v>
      </c>
      <c r="EB21" s="35">
        <v>7606.9170374570149</v>
      </c>
      <c r="EC21" s="35">
        <v>8077.7550883415934</v>
      </c>
      <c r="ED21" s="35">
        <v>7841.8822788031557</v>
      </c>
      <c r="EE21" s="35">
        <v>7374.4395172091808</v>
      </c>
      <c r="EF21" s="35">
        <v>7210.8021727926589</v>
      </c>
      <c r="EG21" s="35">
        <v>6850.3292460458233</v>
      </c>
      <c r="EH21" s="35">
        <v>7348.3172930308883</v>
      </c>
      <c r="EI21" s="35">
        <v>7822.5362773712277</v>
      </c>
      <c r="EJ21" s="267">
        <v>5798.5223536732956</v>
      </c>
      <c r="EK21" s="35">
        <v>5701.1068795320207</v>
      </c>
      <c r="EL21" s="35">
        <v>5859.8285446906057</v>
      </c>
      <c r="EM21" s="35">
        <v>6180.8224844226443</v>
      </c>
      <c r="EN21" s="35">
        <v>6703.305770336483</v>
      </c>
      <c r="EO21" s="35">
        <v>7059.1840407641566</v>
      </c>
      <c r="EP21" s="35">
        <v>7426.7739851519227</v>
      </c>
      <c r="EQ21" s="35">
        <v>7311.5013385613156</v>
      </c>
      <c r="ER21" s="35">
        <v>6840.9212011703976</v>
      </c>
      <c r="ES21" s="35">
        <v>7364.8512827602544</v>
      </c>
      <c r="ET21" s="35">
        <v>7088.5340730927346</v>
      </c>
      <c r="EU21" s="35">
        <v>7612.0486936583202</v>
      </c>
      <c r="EV21" s="35">
        <v>8247.1686755585033</v>
      </c>
      <c r="EW21" s="267">
        <v>5933.4557983048289</v>
      </c>
      <c r="EX21" s="35">
        <v>5673.6859196483374</v>
      </c>
      <c r="EY21" s="35">
        <v>5890.4993170435573</v>
      </c>
      <c r="EZ21" s="35">
        <v>5959.6828826189649</v>
      </c>
      <c r="FA21" s="35">
        <v>6330.6194155316698</v>
      </c>
      <c r="FB21" s="35">
        <v>7150.1812229627039</v>
      </c>
      <c r="FC21" s="35">
        <v>7511.3282466521332</v>
      </c>
      <c r="FD21" s="35">
        <v>7570.3697955065772</v>
      </c>
      <c r="FE21" s="35">
        <v>6895.2172857489677</v>
      </c>
      <c r="FF21" s="35"/>
      <c r="FG21" s="35"/>
      <c r="FH21" s="35"/>
      <c r="FI21" s="35"/>
      <c r="FJ21" s="267">
        <v>5359.9441527979452</v>
      </c>
      <c r="FK21" s="35">
        <v>5119.1194455768446</v>
      </c>
      <c r="FL21" s="35">
        <v>5110.6328556006711</v>
      </c>
      <c r="FM21" s="35">
        <v>5293.2276195721706</v>
      </c>
      <c r="FN21" s="35">
        <v>5803.4488535146356</v>
      </c>
      <c r="FO21" s="35">
        <v>6060.4424450904435</v>
      </c>
      <c r="FP21" s="35">
        <v>6679.4968979297464</v>
      </c>
      <c r="FQ21" s="35">
        <v>6935.2066125346801</v>
      </c>
      <c r="FR21" s="35">
        <v>6395.1106001592607</v>
      </c>
      <c r="FS21" s="35">
        <v>6198.0842008849613</v>
      </c>
      <c r="FT21" s="35">
        <v>6012.6721204730147</v>
      </c>
      <c r="FU21" s="35">
        <v>7109.6306877407369</v>
      </c>
      <c r="FV21" s="35">
        <v>7338.223256552601</v>
      </c>
      <c r="FW21" s="35">
        <v>7626.4666209320603</v>
      </c>
      <c r="FX21" s="267">
        <v>1085.7426747740062</v>
      </c>
      <c r="FY21" s="35">
        <v>4395.5746425547077</v>
      </c>
      <c r="FZ21" s="35">
        <v>5156.0744330405596</v>
      </c>
      <c r="GA21" s="35"/>
      <c r="GB21" s="35"/>
      <c r="GC21" s="35"/>
      <c r="GD21" s="35"/>
      <c r="GE21" s="35"/>
      <c r="GF21" s="35"/>
      <c r="GG21" s="35"/>
      <c r="GH21" s="35">
        <v>4967.4479908732101</v>
      </c>
      <c r="GI21" s="35">
        <v>5370.0805545687599</v>
      </c>
      <c r="GJ21" s="35">
        <v>5580.5984175956328</v>
      </c>
      <c r="GK21" s="267">
        <v>5228.1317740495833</v>
      </c>
      <c r="GL21" s="35">
        <v>5188.0453338811121</v>
      </c>
      <c r="GM21" s="35">
        <v>5306.1441429099232</v>
      </c>
      <c r="GN21" s="35">
        <v>5803.4488535146356</v>
      </c>
      <c r="GO21" s="35">
        <v>6060.4424450904435</v>
      </c>
      <c r="GP21" s="35">
        <v>6679.4968979297464</v>
      </c>
      <c r="GQ21" s="35">
        <v>6935.2066125346801</v>
      </c>
      <c r="GR21" s="35">
        <v>6395.1106001592607</v>
      </c>
      <c r="GS21" s="35">
        <v>5592.5749644460439</v>
      </c>
      <c r="GT21" s="35">
        <v>5992.47997668895</v>
      </c>
      <c r="GU21" s="35">
        <v>7011.3868678470053</v>
      </c>
      <c r="GV21" s="35">
        <v>7554.391504839461</v>
      </c>
      <c r="GW21" s="35">
        <v>7843.5879311809967</v>
      </c>
    </row>
    <row r="22" spans="1:214" s="137" customFormat="1" ht="12.75">
      <c r="A22" s="448" t="s">
        <v>12</v>
      </c>
      <c r="B22" s="267">
        <v>10137.193591010817</v>
      </c>
      <c r="C22" s="35">
        <v>10795.116472501899</v>
      </c>
      <c r="D22" s="35">
        <v>10276.515959551009</v>
      </c>
      <c r="E22" s="35">
        <v>10307.420496388861</v>
      </c>
      <c r="F22" s="35">
        <v>11028.36239873575</v>
      </c>
      <c r="G22" s="35">
        <v>12434.515902384024</v>
      </c>
      <c r="H22" s="35">
        <v>12899.159347397352</v>
      </c>
      <c r="I22" s="35">
        <v>14002.084326118233</v>
      </c>
      <c r="J22" s="35">
        <v>14604.201174192372</v>
      </c>
      <c r="K22" s="35">
        <v>15468.905948068756</v>
      </c>
      <c r="L22" s="35">
        <v>15465.415028225272</v>
      </c>
      <c r="M22" s="35">
        <v>14850.561429947393</v>
      </c>
      <c r="N22" s="35">
        <v>13240.823985592926</v>
      </c>
      <c r="O22" s="35">
        <v>13403.761166270291</v>
      </c>
      <c r="P22" s="267">
        <v>12392.863773246125</v>
      </c>
      <c r="Q22" s="35">
        <v>13170.325246072944</v>
      </c>
      <c r="R22" s="35">
        <v>12361.695965990064</v>
      </c>
      <c r="S22" s="35">
        <v>12728.403812779081</v>
      </c>
      <c r="T22" s="35">
        <v>13912.681296621397</v>
      </c>
      <c r="U22" s="35">
        <v>15757.776931347411</v>
      </c>
      <c r="V22" s="35">
        <v>16145.075034312229</v>
      </c>
      <c r="W22" s="35">
        <v>16935.657901336006</v>
      </c>
      <c r="X22" s="35">
        <v>17706.53657122573</v>
      </c>
      <c r="Y22" s="35">
        <v>18871.703051060678</v>
      </c>
      <c r="Z22" s="35">
        <v>18962.144492125</v>
      </c>
      <c r="AA22" s="35">
        <v>18415.907637276898</v>
      </c>
      <c r="AB22" s="35">
        <v>16760.760956011858</v>
      </c>
      <c r="AC22" s="35">
        <v>16756.712791037738</v>
      </c>
      <c r="AD22" s="267">
        <v>10032.132576820442</v>
      </c>
      <c r="AE22" s="35">
        <v>11283.07289324362</v>
      </c>
      <c r="AF22" s="35">
        <v>10473.224474678003</v>
      </c>
      <c r="AG22" s="35">
        <v>10039.785444463698</v>
      </c>
      <c r="AH22" s="35">
        <v>10621.006159799099</v>
      </c>
      <c r="AI22" s="35">
        <v>11936.541373903927</v>
      </c>
      <c r="AJ22" s="35">
        <v>11846.692575092391</v>
      </c>
      <c r="AK22" s="35">
        <v>12305.573052480235</v>
      </c>
      <c r="AL22" s="35">
        <v>12508.206493321128</v>
      </c>
      <c r="AM22" s="35">
        <v>13147.750524841895</v>
      </c>
      <c r="AN22" s="35">
        <v>12622.12917762285</v>
      </c>
      <c r="AO22" s="35">
        <v>12171.719990551152</v>
      </c>
      <c r="AP22" s="35">
        <v>10903.950911858901</v>
      </c>
      <c r="AQ22" s="35">
        <v>10672.043282963072</v>
      </c>
      <c r="AR22" s="267">
        <v>7952.1384626596446</v>
      </c>
      <c r="AS22" s="35">
        <v>8388.6137982132095</v>
      </c>
      <c r="AT22" s="35">
        <v>8250.1460949748907</v>
      </c>
      <c r="AU22" s="35">
        <v>8139.988180839061</v>
      </c>
      <c r="AV22" s="35">
        <v>8614.6531261451019</v>
      </c>
      <c r="AW22" s="35">
        <v>9767.3044958159899</v>
      </c>
      <c r="AX22" s="35">
        <v>10185.789655384722</v>
      </c>
      <c r="AY22" s="35">
        <v>11085.757175046665</v>
      </c>
      <c r="AZ22" s="35">
        <v>11443.753997785092</v>
      </c>
      <c r="BA22" s="35">
        <v>12157.165468820485</v>
      </c>
      <c r="BB22" s="35">
        <v>12212.971430236648</v>
      </c>
      <c r="BC22" s="35">
        <v>11522.831728568286</v>
      </c>
      <c r="BD22" s="35">
        <v>9801.9573597264425</v>
      </c>
      <c r="BE22" s="35">
        <v>10192.805554545852</v>
      </c>
      <c r="BF22" s="267">
        <v>9039.6120642443911</v>
      </c>
      <c r="BG22" s="35">
        <v>11214.105253717546</v>
      </c>
      <c r="BH22" s="35">
        <v>11011.034355306685</v>
      </c>
      <c r="BI22" s="35">
        <v>10820.660192973535</v>
      </c>
      <c r="BJ22" s="35">
        <v>10748.507090291037</v>
      </c>
      <c r="BK22" s="35">
        <v>11298.883121786534</v>
      </c>
      <c r="BL22" s="35">
        <v>11337.588669372099</v>
      </c>
      <c r="BM22" s="35">
        <v>12645.982908515101</v>
      </c>
      <c r="BN22" s="35">
        <v>13668.087602715512</v>
      </c>
      <c r="BO22" s="35">
        <v>13309.277599569645</v>
      </c>
      <c r="BP22" s="35">
        <v>12274.122882018557</v>
      </c>
      <c r="BQ22" s="35">
        <v>12256.504793157514</v>
      </c>
      <c r="BR22" s="35">
        <v>10905.58907552647</v>
      </c>
      <c r="BS22" s="35">
        <v>12634.419786401744</v>
      </c>
      <c r="BT22" s="267">
        <v>11295.304734403608</v>
      </c>
      <c r="BU22" s="35">
        <v>11487.739608738519</v>
      </c>
      <c r="BV22" s="35">
        <v>10274.157394262873</v>
      </c>
      <c r="BW22" s="35">
        <v>10696.361856331876</v>
      </c>
      <c r="BX22" s="35">
        <v>11212.625810588084</v>
      </c>
      <c r="BY22" s="35">
        <v>8578.3012389736959</v>
      </c>
      <c r="BZ22" s="35">
        <v>8791.7595008508215</v>
      </c>
      <c r="CA22" s="35">
        <v>9693.1083575006596</v>
      </c>
      <c r="CB22" s="35">
        <v>9287.6452597181142</v>
      </c>
      <c r="CC22" s="35">
        <v>9654.9029365209608</v>
      </c>
      <c r="CD22" s="35">
        <v>9658.4222706081491</v>
      </c>
      <c r="CE22" s="35">
        <v>9194.51795249721</v>
      </c>
      <c r="CF22" s="35">
        <v>8481.4644537516397</v>
      </c>
      <c r="CG22" s="35">
        <v>9918.547525012822</v>
      </c>
      <c r="CH22" s="267">
        <v>7658.2569542880228</v>
      </c>
      <c r="CI22" s="35">
        <v>7585.9108237088076</v>
      </c>
      <c r="CJ22" s="35">
        <v>7321.0625737898463</v>
      </c>
      <c r="CK22" s="35">
        <v>7185.1769671840275</v>
      </c>
      <c r="CL22" s="35">
        <v>7651.3272469819731</v>
      </c>
      <c r="CM22" s="35">
        <v>14462.858402038031</v>
      </c>
      <c r="CN22" s="35">
        <v>15470.422566152965</v>
      </c>
      <c r="CO22" s="35">
        <v>16609.913571851623</v>
      </c>
      <c r="CP22" s="35">
        <v>17530.90681373734</v>
      </c>
      <c r="CQ22" s="35">
        <v>17237.210855200865</v>
      </c>
      <c r="CR22" s="35">
        <v>17417.397587036234</v>
      </c>
      <c r="CS22" s="35">
        <v>16589.167156820928</v>
      </c>
      <c r="CT22" s="35">
        <v>16094.475167785235</v>
      </c>
      <c r="CU22" s="35">
        <v>16363.867532579245</v>
      </c>
      <c r="CV22" s="267">
        <v>5712.1004737448666</v>
      </c>
      <c r="CW22" s="35">
        <v>5834.3151211166578</v>
      </c>
      <c r="CX22" s="35">
        <v>5899.7764354046994</v>
      </c>
      <c r="CY22" s="35">
        <v>5991.5551243441196</v>
      </c>
      <c r="CZ22" s="35">
        <v>6364.6372176794184</v>
      </c>
      <c r="DA22" s="35">
        <v>6796.2728503611916</v>
      </c>
      <c r="DB22" s="35">
        <v>7350.1331468086419</v>
      </c>
      <c r="DC22" s="35">
        <v>8136.5843514195021</v>
      </c>
      <c r="DD22" s="35">
        <v>7772.541111334629</v>
      </c>
      <c r="DE22" s="35">
        <v>8120.1522940392142</v>
      </c>
      <c r="DF22" s="35">
        <v>7594.1793543129552</v>
      </c>
      <c r="DG22" s="35">
        <v>7229.4549248371868</v>
      </c>
      <c r="DH22" s="35">
        <v>7017.5072976937308</v>
      </c>
      <c r="DI22" s="35">
        <v>7629.7064405899737</v>
      </c>
      <c r="DJ22" s="267"/>
      <c r="DK22" s="35"/>
      <c r="DL22" s="35"/>
      <c r="DM22" s="35"/>
      <c r="DN22" s="35"/>
      <c r="DO22" s="35"/>
      <c r="DP22" s="35"/>
      <c r="DQ22" s="35">
        <v>8657.7182372390071</v>
      </c>
      <c r="DR22" s="35">
        <v>8935.4775573915067</v>
      </c>
      <c r="DS22" s="35">
        <v>8374.345523483973</v>
      </c>
      <c r="DT22" s="35">
        <v>8521.3733173593882</v>
      </c>
      <c r="DU22" s="35">
        <v>6829.9250762100328</v>
      </c>
      <c r="DV22" s="35">
        <v>6871.8100091338101</v>
      </c>
      <c r="DW22" s="267">
        <v>5900.2963820705063</v>
      </c>
      <c r="DX22" s="35">
        <v>6055.8877891913889</v>
      </c>
      <c r="DY22" s="35">
        <v>6229.3990160548165</v>
      </c>
      <c r="DZ22" s="35">
        <v>6479.3235206849604</v>
      </c>
      <c r="EA22" s="35">
        <v>6984.7282262537992</v>
      </c>
      <c r="EB22" s="35">
        <v>7538.0827075274565</v>
      </c>
      <c r="EC22" s="35">
        <v>8295.3420018891975</v>
      </c>
      <c r="ED22" s="35">
        <v>7995.0139999468629</v>
      </c>
      <c r="EE22" s="35">
        <v>8229.7924142449137</v>
      </c>
      <c r="EF22" s="35">
        <v>7294.7524456155179</v>
      </c>
      <c r="EG22" s="35">
        <v>7096.4979818023658</v>
      </c>
      <c r="EH22" s="35">
        <v>6880.7264930336269</v>
      </c>
      <c r="EI22" s="35">
        <v>7194.7905878778083</v>
      </c>
      <c r="EJ22" s="267">
        <v>5808.9777049377917</v>
      </c>
      <c r="EK22" s="35">
        <v>5709.9957927763135</v>
      </c>
      <c r="EL22" s="35">
        <v>5636.4630866141133</v>
      </c>
      <c r="EM22" s="35">
        <v>5920.8662881245236</v>
      </c>
      <c r="EN22" s="35">
        <v>5730.9071022852231</v>
      </c>
      <c r="EO22" s="35">
        <v>6205.5784172904732</v>
      </c>
      <c r="EP22" s="35">
        <v>6690.0667174210457</v>
      </c>
      <c r="EQ22" s="35">
        <v>5946.964470068775</v>
      </c>
      <c r="ER22" s="35">
        <v>7679.0796701984182</v>
      </c>
      <c r="ES22" s="35">
        <v>7756.1017632371149</v>
      </c>
      <c r="ET22" s="35">
        <v>7769.1915013449307</v>
      </c>
      <c r="EU22" s="35">
        <v>7863.8899770746175</v>
      </c>
      <c r="EV22" s="35">
        <v>8064.0669164746487</v>
      </c>
      <c r="EW22" s="267">
        <v>6442.4288051509393</v>
      </c>
      <c r="EX22" s="35">
        <v>6388.7842668129806</v>
      </c>
      <c r="EY22" s="35">
        <v>7099.5148877796437</v>
      </c>
      <c r="EZ22" s="35">
        <v>7073.3664208834225</v>
      </c>
      <c r="FA22" s="35">
        <v>7780.952891619454</v>
      </c>
      <c r="FB22" s="35">
        <v>8366.0214894244273</v>
      </c>
      <c r="FC22" s="35">
        <v>8968.4653007151082</v>
      </c>
      <c r="FD22" s="35">
        <v>8561.578117837942</v>
      </c>
      <c r="FE22" s="35">
        <v>9456.0587699136831</v>
      </c>
      <c r="FF22" s="35">
        <v>10188.526850305137</v>
      </c>
      <c r="FG22" s="35">
        <v>10661.480821348001</v>
      </c>
      <c r="FH22" s="35">
        <v>7878.220831867181</v>
      </c>
      <c r="FI22" s="35">
        <v>8142.286612747992</v>
      </c>
      <c r="FJ22" s="267"/>
      <c r="FK22" s="35"/>
      <c r="FL22" s="35"/>
      <c r="FM22" s="35"/>
      <c r="FN22" s="35"/>
      <c r="FO22" s="35"/>
      <c r="FP22" s="35"/>
      <c r="FQ22" s="35"/>
      <c r="FR22" s="35"/>
      <c r="FS22" s="35"/>
      <c r="FT22" s="35"/>
      <c r="FU22" s="35"/>
      <c r="FV22" s="35"/>
      <c r="FW22" s="35"/>
      <c r="FX22" s="267"/>
      <c r="FY22" s="35"/>
      <c r="FZ22" s="35"/>
      <c r="GA22" s="35"/>
      <c r="GB22" s="35"/>
      <c r="GC22" s="35"/>
      <c r="GD22" s="35"/>
      <c r="GE22" s="35"/>
      <c r="GF22" s="35"/>
      <c r="GG22" s="35"/>
      <c r="GH22" s="35"/>
      <c r="GI22" s="35"/>
      <c r="GJ22" s="35"/>
      <c r="GK22" s="267"/>
      <c r="GL22" s="35"/>
      <c r="GM22" s="35"/>
      <c r="GN22" s="35"/>
      <c r="GO22" s="35"/>
      <c r="GP22" s="35"/>
      <c r="GQ22" s="35"/>
      <c r="GR22" s="35"/>
      <c r="GS22" s="35"/>
      <c r="GT22" s="35"/>
      <c r="GU22" s="35"/>
      <c r="GV22" s="35"/>
      <c r="GW22" s="35"/>
    </row>
    <row r="23" spans="1:214" s="137" customFormat="1" ht="12.75">
      <c r="A23" s="448" t="s">
        <v>13</v>
      </c>
      <c r="B23" s="267">
        <v>11018.625005893995</v>
      </c>
      <c r="C23" s="35">
        <v>10955.792320015646</v>
      </c>
      <c r="D23" s="35">
        <v>10230.634504683714</v>
      </c>
      <c r="E23" s="35">
        <v>10509.139280086085</v>
      </c>
      <c r="F23" s="35">
        <v>11547.905494271488</v>
      </c>
      <c r="G23" s="35">
        <v>12233.983040472891</v>
      </c>
      <c r="H23" s="35">
        <v>13727.862753335028</v>
      </c>
      <c r="I23" s="35">
        <v>13636.877282958667</v>
      </c>
      <c r="J23" s="35">
        <v>14049.807537112756</v>
      </c>
      <c r="K23" s="35">
        <v>13128.41672126471</v>
      </c>
      <c r="L23" s="35">
        <v>13901.37181263859</v>
      </c>
      <c r="M23" s="35">
        <v>15047.75453617013</v>
      </c>
      <c r="N23" s="35">
        <v>15644.87155128536</v>
      </c>
      <c r="O23" s="35">
        <v>15985.499415514634</v>
      </c>
      <c r="P23" s="267">
        <v>13492.510945673905</v>
      </c>
      <c r="Q23" s="35">
        <v>13601.096764736239</v>
      </c>
      <c r="R23" s="35">
        <v>12674.984148005338</v>
      </c>
      <c r="S23" s="35">
        <v>13017.890673135435</v>
      </c>
      <c r="T23" s="35">
        <v>14120.096379989996</v>
      </c>
      <c r="U23" s="35">
        <v>14866.755455266479</v>
      </c>
      <c r="V23" s="35">
        <v>16781.208171036084</v>
      </c>
      <c r="W23" s="35">
        <v>15287.634704285259</v>
      </c>
      <c r="X23" s="35">
        <v>14989.589995292774</v>
      </c>
      <c r="Y23" s="35">
        <v>14231.234930288672</v>
      </c>
      <c r="Z23" s="35">
        <v>15008.972746900863</v>
      </c>
      <c r="AA23" s="35">
        <v>16163.376607385235</v>
      </c>
      <c r="AB23" s="35">
        <v>17259.16209890832</v>
      </c>
      <c r="AC23" s="35">
        <v>17393.883566068936</v>
      </c>
      <c r="AD23" s="267">
        <v>11075.245779803989</v>
      </c>
      <c r="AE23" s="35">
        <v>10947.229297209286</v>
      </c>
      <c r="AF23" s="35">
        <v>10062.189778235001</v>
      </c>
      <c r="AG23" s="35">
        <v>10046.66706849589</v>
      </c>
      <c r="AH23" s="35">
        <v>11156.811660830146</v>
      </c>
      <c r="AI23" s="35">
        <v>11799.688721112827</v>
      </c>
      <c r="AJ23" s="35">
        <v>13313.629561403879</v>
      </c>
      <c r="AK23" s="35">
        <v>13204.527632216046</v>
      </c>
      <c r="AL23" s="35">
        <v>14462.045733878051</v>
      </c>
      <c r="AM23" s="35">
        <v>13427.214077876313</v>
      </c>
      <c r="AN23" s="35">
        <v>14380.868927450545</v>
      </c>
      <c r="AO23" s="35">
        <v>16736.769841960609</v>
      </c>
      <c r="AP23" s="35">
        <v>16666.011479734843</v>
      </c>
      <c r="AQ23" s="35">
        <v>17161.758785431601</v>
      </c>
      <c r="AR23" s="267">
        <v>7502.6438832483991</v>
      </c>
      <c r="AS23" s="35">
        <v>7438.0371216050735</v>
      </c>
      <c r="AT23" s="35">
        <v>7078.2133808439312</v>
      </c>
      <c r="AU23" s="35">
        <v>7746.8101883971967</v>
      </c>
      <c r="AV23" s="35">
        <v>8469.8524762442594</v>
      </c>
      <c r="AW23" s="35">
        <v>9346.2724766538395</v>
      </c>
      <c r="AX23" s="35">
        <v>10498.546829247536</v>
      </c>
      <c r="AY23" s="35">
        <v>10944.829983020054</v>
      </c>
      <c r="AZ23" s="35">
        <v>12257.01343077142</v>
      </c>
      <c r="BA23" s="35">
        <v>11127.283202701072</v>
      </c>
      <c r="BB23" s="35">
        <v>11893.821770495426</v>
      </c>
      <c r="BC23" s="35">
        <v>12051.023605221622</v>
      </c>
      <c r="BD23" s="35">
        <v>12062.827012890408</v>
      </c>
      <c r="BE23" s="35">
        <v>12885.807867469959</v>
      </c>
      <c r="BF23" s="267">
        <v>10482.529539647421</v>
      </c>
      <c r="BG23" s="35">
        <v>10476.637533449035</v>
      </c>
      <c r="BH23" s="35">
        <v>10830.027774785209</v>
      </c>
      <c r="BI23" s="35">
        <v>10186.54619056517</v>
      </c>
      <c r="BJ23" s="35">
        <v>11265.500122374708</v>
      </c>
      <c r="BK23" s="35">
        <v>11781.221520081259</v>
      </c>
      <c r="BL23" s="35">
        <v>12478.651875587753</v>
      </c>
      <c r="BM23" s="35">
        <v>12903.339186090965</v>
      </c>
      <c r="BN23" s="35">
        <v>12010.58165106434</v>
      </c>
      <c r="BO23" s="35">
        <v>8308.0446907969181</v>
      </c>
      <c r="BP23" s="35">
        <v>8688.9792402123712</v>
      </c>
      <c r="BQ23" s="35">
        <v>11888.472093579911</v>
      </c>
      <c r="BR23" s="35"/>
      <c r="BS23" s="35"/>
      <c r="BT23" s="267">
        <v>7927.3691284372217</v>
      </c>
      <c r="BU23" s="35">
        <v>7710.0610838467155</v>
      </c>
      <c r="BV23" s="35">
        <v>6861.7269954179819</v>
      </c>
      <c r="BW23" s="35">
        <v>7336.0779746877561</v>
      </c>
      <c r="BX23" s="35">
        <v>9368.7960489845264</v>
      </c>
      <c r="BY23" s="35">
        <v>10065.93798006102</v>
      </c>
      <c r="BZ23" s="35">
        <v>11312.634316554007</v>
      </c>
      <c r="CA23" s="35">
        <v>11496.078597364158</v>
      </c>
      <c r="CB23" s="35">
        <v>11689.35117787641</v>
      </c>
      <c r="CC23" s="35">
        <v>15694.200521692988</v>
      </c>
      <c r="CD23" s="35">
        <v>16501.278541947784</v>
      </c>
      <c r="CE23" s="35">
        <v>11794.496478842284</v>
      </c>
      <c r="CF23" s="35">
        <v>11373.367938206222</v>
      </c>
      <c r="CG23" s="35">
        <v>11657.735245330428</v>
      </c>
      <c r="CH23" s="267">
        <v>8487.3815773951301</v>
      </c>
      <c r="CI23" s="35">
        <v>8110.6340312284692</v>
      </c>
      <c r="CJ23" s="35">
        <v>8451.6735989898625</v>
      </c>
      <c r="CK23" s="35">
        <v>8556.9095725402731</v>
      </c>
      <c r="CL23" s="35">
        <v>9078.0285279818381</v>
      </c>
      <c r="CM23" s="35">
        <v>9777.021572578582</v>
      </c>
      <c r="CN23" s="35">
        <v>12075.397703453</v>
      </c>
      <c r="CO23" s="35">
        <v>11972.469963399109</v>
      </c>
      <c r="CP23" s="35">
        <v>12576.708120421104</v>
      </c>
      <c r="CQ23" s="35">
        <v>10673.972528796568</v>
      </c>
      <c r="CR23" s="35">
        <v>10980.357519729068</v>
      </c>
      <c r="CS23" s="35">
        <v>11372.275962096304</v>
      </c>
      <c r="CT23" s="35">
        <v>11236.214499322028</v>
      </c>
      <c r="CU23" s="35">
        <v>11537.907927544733</v>
      </c>
      <c r="CV23" s="267">
        <v>5232.5094904353564</v>
      </c>
      <c r="CW23" s="35">
        <v>4925.4044014660567</v>
      </c>
      <c r="CX23" s="35">
        <v>4455.6745282881075</v>
      </c>
      <c r="CY23" s="35">
        <v>4961.5646304060529</v>
      </c>
      <c r="CZ23" s="35">
        <v>5615.9995041332959</v>
      </c>
      <c r="DA23" s="35">
        <v>5885.3701931183614</v>
      </c>
      <c r="DB23" s="35">
        <v>6529.7439713476024</v>
      </c>
      <c r="DC23" s="35">
        <v>6629.1370115040936</v>
      </c>
      <c r="DD23" s="35">
        <v>6700.900537787551</v>
      </c>
      <c r="DE23" s="35">
        <v>5963.2673898899366</v>
      </c>
      <c r="DF23" s="35">
        <v>6400.790595003813</v>
      </c>
      <c r="DG23" s="35">
        <v>6352.7998010803967</v>
      </c>
      <c r="DH23" s="35">
        <v>6877.0523235482724</v>
      </c>
      <c r="DI23" s="35">
        <v>7060.4503059181561</v>
      </c>
      <c r="DJ23" s="267"/>
      <c r="DK23" s="35"/>
      <c r="DL23" s="35"/>
      <c r="DM23" s="35"/>
      <c r="DN23" s="35"/>
      <c r="DO23" s="35"/>
      <c r="DP23" s="35"/>
      <c r="DQ23" s="35"/>
      <c r="DR23" s="35"/>
      <c r="DS23" s="35"/>
      <c r="DT23" s="35"/>
      <c r="DU23" s="35"/>
      <c r="DV23" s="35"/>
      <c r="DW23" s="267"/>
      <c r="DX23" s="35"/>
      <c r="DY23" s="35"/>
      <c r="DZ23" s="35"/>
      <c r="EA23" s="35"/>
      <c r="EB23" s="35"/>
      <c r="EC23" s="35"/>
      <c r="ED23" s="35"/>
      <c r="EE23" s="35"/>
      <c r="EF23" s="35"/>
      <c r="EG23" s="35"/>
      <c r="EH23" s="35"/>
      <c r="EI23" s="35"/>
      <c r="EJ23" s="267"/>
      <c r="EK23" s="35"/>
      <c r="EL23" s="35"/>
      <c r="EM23" s="35"/>
      <c r="EN23" s="35"/>
      <c r="EO23" s="35"/>
      <c r="EP23" s="35"/>
      <c r="EQ23" s="35"/>
      <c r="ER23" s="35"/>
      <c r="ES23" s="35"/>
      <c r="ET23" s="35"/>
      <c r="EU23" s="35"/>
      <c r="EV23" s="35"/>
      <c r="EW23" s="267">
        <v>6854.3769487151922</v>
      </c>
      <c r="EX23" s="35">
        <v>6714.4135913916371</v>
      </c>
      <c r="EY23" s="35">
        <v>6621.6375107542299</v>
      </c>
      <c r="EZ23" s="35">
        <v>7032.8624229979469</v>
      </c>
      <c r="FA23" s="35">
        <v>773.21970683864697</v>
      </c>
      <c r="FB23" s="35">
        <v>873.36621014794571</v>
      </c>
      <c r="FC23" s="35">
        <v>726.39886757927809</v>
      </c>
      <c r="FD23" s="35">
        <v>734.66550372115398</v>
      </c>
      <c r="FE23" s="35">
        <v>7020.3643396175385</v>
      </c>
      <c r="FF23" s="35">
        <v>910.4054105363075</v>
      </c>
      <c r="FG23" s="35">
        <v>7841.2018739352643</v>
      </c>
      <c r="FH23" s="35">
        <v>8024.8618592528237</v>
      </c>
      <c r="FI23" s="35">
        <v>9454.0438095238096</v>
      </c>
      <c r="FJ23" s="267"/>
      <c r="FK23" s="35"/>
      <c r="FL23" s="35"/>
      <c r="FM23" s="35"/>
      <c r="FN23" s="35"/>
      <c r="FO23" s="35"/>
      <c r="FP23" s="35"/>
      <c r="FQ23" s="35"/>
      <c r="FR23" s="35"/>
      <c r="FS23" s="35"/>
      <c r="FT23" s="35"/>
      <c r="FU23" s="35"/>
      <c r="FV23" s="35"/>
      <c r="FW23" s="35"/>
      <c r="FX23" s="267"/>
      <c r="FY23" s="35"/>
      <c r="FZ23" s="35"/>
      <c r="GA23" s="35"/>
      <c r="GB23" s="35"/>
      <c r="GC23" s="35"/>
      <c r="GD23" s="35"/>
      <c r="GE23" s="35"/>
      <c r="GF23" s="35"/>
      <c r="GG23" s="35"/>
      <c r="GH23" s="35"/>
      <c r="GI23" s="35"/>
      <c r="GJ23" s="35"/>
      <c r="GK23" s="267"/>
      <c r="GL23" s="35"/>
      <c r="GM23" s="35"/>
      <c r="GN23" s="35"/>
      <c r="GO23" s="35"/>
      <c r="GP23" s="35"/>
      <c r="GQ23" s="35"/>
      <c r="GR23" s="35"/>
      <c r="GS23" s="35"/>
      <c r="GT23" s="35"/>
      <c r="GU23" s="35"/>
      <c r="GV23" s="35"/>
      <c r="GW23" s="35"/>
    </row>
    <row r="24" spans="1:214" s="27" customFormat="1" ht="12.75">
      <c r="A24" s="449" t="s">
        <v>14</v>
      </c>
      <c r="B24" s="279">
        <v>8170.345054594266</v>
      </c>
      <c r="C24" s="277">
        <v>8146.8296727687321</v>
      </c>
      <c r="D24" s="277">
        <v>8635.760604717836</v>
      </c>
      <c r="E24" s="277">
        <v>8290.7628369976319</v>
      </c>
      <c r="F24" s="277">
        <v>9220.6000565406921</v>
      </c>
      <c r="G24" s="277">
        <v>9680.3533097526961</v>
      </c>
      <c r="H24" s="277">
        <v>10572.631405273829</v>
      </c>
      <c r="I24" s="277">
        <v>11088.833363313168</v>
      </c>
      <c r="J24" s="277">
        <v>11917.61273511471</v>
      </c>
      <c r="K24" s="277">
        <v>11652.660895597324</v>
      </c>
      <c r="L24" s="277">
        <v>11821.621182879717</v>
      </c>
      <c r="M24" s="277">
        <v>12136.135947016937</v>
      </c>
      <c r="N24" s="277">
        <v>12803.169966182773</v>
      </c>
      <c r="O24" s="277">
        <v>12975.806336295345</v>
      </c>
      <c r="P24" s="279">
        <v>10689.766649691417</v>
      </c>
      <c r="Q24" s="277">
        <v>10431.851390646119</v>
      </c>
      <c r="R24" s="277">
        <v>11199.515379605295</v>
      </c>
      <c r="S24" s="277">
        <v>10872.129284343453</v>
      </c>
      <c r="T24" s="277">
        <v>11619.599902578331</v>
      </c>
      <c r="U24" s="277">
        <v>12024.336431503529</v>
      </c>
      <c r="V24" s="277">
        <v>12924.855345989214</v>
      </c>
      <c r="W24" s="277">
        <v>13238.262975996142</v>
      </c>
      <c r="X24" s="277">
        <v>14304.41595950372</v>
      </c>
      <c r="Y24" s="277">
        <v>14059.823422211775</v>
      </c>
      <c r="Z24" s="277">
        <v>14188.837482492778</v>
      </c>
      <c r="AA24" s="277">
        <v>14106.933128668879</v>
      </c>
      <c r="AB24" s="277">
        <v>14660.838508499268</v>
      </c>
      <c r="AC24" s="277">
        <v>14857.460455165045</v>
      </c>
      <c r="AD24" s="279"/>
      <c r="AE24" s="277"/>
      <c r="AF24" s="277"/>
      <c r="AG24" s="277"/>
      <c r="AH24" s="277"/>
      <c r="AI24" s="277"/>
      <c r="AJ24" s="277"/>
      <c r="AK24" s="277"/>
      <c r="AL24" s="277"/>
      <c r="AM24" s="277"/>
      <c r="AN24" s="277"/>
      <c r="AO24" s="277"/>
      <c r="AP24" s="277"/>
      <c r="AQ24" s="277"/>
      <c r="AR24" s="279">
        <v>7330.7802567357412</v>
      </c>
      <c r="AS24" s="277">
        <v>7184.0302336413106</v>
      </c>
      <c r="AT24" s="277">
        <v>7708.1250679810437</v>
      </c>
      <c r="AU24" s="277">
        <v>7552.7817223461034</v>
      </c>
      <c r="AV24" s="277">
        <v>8021.1822357259807</v>
      </c>
      <c r="AW24" s="277">
        <v>8575.3378910099746</v>
      </c>
      <c r="AX24" s="277">
        <v>9382.5071290099277</v>
      </c>
      <c r="AY24" s="277">
        <v>9787.7646834338902</v>
      </c>
      <c r="AZ24" s="277">
        <v>10726.659213337816</v>
      </c>
      <c r="BA24" s="277">
        <v>10073.844269866759</v>
      </c>
      <c r="BB24" s="277">
        <v>11156.189978198061</v>
      </c>
      <c r="BC24" s="277">
        <v>11654.723942437298</v>
      </c>
      <c r="BD24" s="277">
        <v>12464.646881514029</v>
      </c>
      <c r="BE24" s="277">
        <v>12328.90024973328</v>
      </c>
      <c r="BF24" s="279"/>
      <c r="BG24" s="277"/>
      <c r="BH24" s="277"/>
      <c r="BI24" s="277"/>
      <c r="BJ24" s="277"/>
      <c r="BK24" s="277"/>
      <c r="BL24" s="277"/>
      <c r="BM24" s="277"/>
      <c r="BN24" s="277"/>
      <c r="BO24" s="277"/>
      <c r="BP24" s="277"/>
      <c r="BQ24" s="277"/>
      <c r="BR24" s="277"/>
      <c r="BS24" s="277"/>
      <c r="BT24" s="279"/>
      <c r="BU24" s="277"/>
      <c r="BV24" s="277"/>
      <c r="BW24" s="277"/>
      <c r="BX24" s="277"/>
      <c r="BY24" s="277"/>
      <c r="BZ24" s="277"/>
      <c r="CA24" s="277"/>
      <c r="CB24" s="277">
        <v>8398.0959245453996</v>
      </c>
      <c r="CC24" s="277">
        <v>8783.0807436454324</v>
      </c>
      <c r="CD24" s="277">
        <v>8703.4977146278416</v>
      </c>
      <c r="CE24" s="277">
        <v>9450.151889405106</v>
      </c>
      <c r="CF24" s="277">
        <v>9808.4746285926685</v>
      </c>
      <c r="CG24" s="277">
        <v>9936.865470788598</v>
      </c>
      <c r="CH24" s="279">
        <v>6758.4118972067336</v>
      </c>
      <c r="CI24" s="277">
        <v>6724.9357641552342</v>
      </c>
      <c r="CJ24" s="277">
        <v>6896.9222555791912</v>
      </c>
      <c r="CK24" s="277">
        <v>6170.4779207334204</v>
      </c>
      <c r="CL24" s="277">
        <v>7082.4276299106168</v>
      </c>
      <c r="CM24" s="277">
        <v>7469.2015547905903</v>
      </c>
      <c r="CN24" s="277">
        <v>8291.981443719973</v>
      </c>
      <c r="CO24" s="277">
        <v>8950.6491857905785</v>
      </c>
      <c r="CP24" s="277">
        <v>9612.3199566703715</v>
      </c>
      <c r="CQ24" s="277">
        <v>9705.7448445418231</v>
      </c>
      <c r="CR24" s="277">
        <v>9392.7906279049894</v>
      </c>
      <c r="CS24" s="277">
        <v>10046.433668890131</v>
      </c>
      <c r="CT24" s="277">
        <v>10904.658499910951</v>
      </c>
      <c r="CU24" s="277">
        <v>11258.828125611792</v>
      </c>
      <c r="CV24" s="279">
        <v>5921.9192659817527</v>
      </c>
      <c r="CW24" s="277">
        <v>6476.332628686072</v>
      </c>
      <c r="CX24" s="277">
        <v>6297.2330139017868</v>
      </c>
      <c r="CY24" s="277">
        <v>6981.5606310824032</v>
      </c>
      <c r="CZ24" s="277">
        <v>5972.2451129508163</v>
      </c>
      <c r="DA24" s="277">
        <v>6115.161182259686</v>
      </c>
      <c r="DB24" s="277">
        <v>5740.3705124201078</v>
      </c>
      <c r="DC24" s="277">
        <v>7711.130472213853</v>
      </c>
      <c r="DD24" s="277">
        <v>7012.6709684193947</v>
      </c>
      <c r="DE24" s="277">
        <v>6764.1651017284248</v>
      </c>
      <c r="DF24" s="277">
        <v>6382.4641806387881</v>
      </c>
      <c r="DG24" s="277">
        <v>6822.1231666026706</v>
      </c>
      <c r="DH24" s="277">
        <v>7618.3220371467396</v>
      </c>
      <c r="DI24" s="277">
        <v>7819.9726290679373</v>
      </c>
      <c r="DJ24" s="279">
        <v>5523.5035154634443</v>
      </c>
      <c r="DK24" s="277">
        <v>6015.7533622714018</v>
      </c>
      <c r="DL24" s="277">
        <v>5021.4439613464247</v>
      </c>
      <c r="DM24" s="277">
        <v>5052.0335500261526</v>
      </c>
      <c r="DN24" s="277">
        <v>5076.183203315456</v>
      </c>
      <c r="DO24" s="277">
        <v>4564.0860788975688</v>
      </c>
      <c r="DP24" s="277">
        <v>5965.4649219500052</v>
      </c>
      <c r="DQ24" s="277">
        <v>6484.5276862145984</v>
      </c>
      <c r="DR24" s="277">
        <v>6199.1991498564439</v>
      </c>
      <c r="DS24" s="277">
        <v>5711.7852207408996</v>
      </c>
      <c r="DT24" s="277">
        <v>6063.8261782642057</v>
      </c>
      <c r="DU24" s="277">
        <v>7259.0416992733371</v>
      </c>
      <c r="DV24" s="277">
        <v>7745.3372307544869</v>
      </c>
      <c r="DW24" s="279"/>
      <c r="DX24" s="277"/>
      <c r="DY24" s="277"/>
      <c r="DZ24" s="277"/>
      <c r="EA24" s="277"/>
      <c r="EB24" s="277"/>
      <c r="EC24" s="277"/>
      <c r="ED24" s="277"/>
      <c r="EE24" s="277"/>
      <c r="EF24" s="277"/>
      <c r="EG24" s="277"/>
      <c r="EH24" s="277"/>
      <c r="EI24" s="277"/>
      <c r="EJ24" s="279"/>
      <c r="EK24" s="277"/>
      <c r="EL24" s="277">
        <v>5975.6309857023989</v>
      </c>
      <c r="EM24" s="277">
        <v>6355.9493067590984</v>
      </c>
      <c r="EN24" s="277">
        <v>6494.6185592037382</v>
      </c>
      <c r="EO24" s="277">
        <v>5755.5255513006732</v>
      </c>
      <c r="EP24" s="277">
        <v>8837.9774998654302</v>
      </c>
      <c r="EQ24" s="277"/>
      <c r="ER24" s="277"/>
      <c r="ES24" s="277">
        <v>5566.2257080359941</v>
      </c>
      <c r="ET24" s="277">
        <v>6948.2298123521487</v>
      </c>
      <c r="EU24" s="277">
        <v>7359.8680719701515</v>
      </c>
      <c r="EV24" s="277">
        <v>7648.1841261750487</v>
      </c>
      <c r="EW24" s="279">
        <v>7031.1777004294381</v>
      </c>
      <c r="EX24" s="277">
        <v>6605.8399819979195</v>
      </c>
      <c r="EY24" s="277">
        <v>8050.7768223640251</v>
      </c>
      <c r="EZ24" s="277">
        <v>6125.7969215314333</v>
      </c>
      <c r="FA24" s="277">
        <v>6311.3552423870669</v>
      </c>
      <c r="FB24" s="277">
        <v>6044.2007353922718</v>
      </c>
      <c r="FC24" s="277">
        <v>7971.4472848963696</v>
      </c>
      <c r="FD24" s="277">
        <v>7191.486955458382</v>
      </c>
      <c r="FE24" s="277">
        <v>6957.2360006024628</v>
      </c>
      <c r="FF24" s="277">
        <v>6837.0363028353377</v>
      </c>
      <c r="FG24" s="277">
        <v>7194.4603113528265</v>
      </c>
      <c r="FH24" s="277">
        <v>8045.5813978032647</v>
      </c>
      <c r="FI24" s="277">
        <v>7993.765599987566</v>
      </c>
      <c r="FJ24" s="279"/>
      <c r="FK24" s="277"/>
      <c r="FL24" s="277"/>
      <c r="FM24" s="277"/>
      <c r="FN24" s="277"/>
      <c r="FO24" s="277"/>
      <c r="FP24" s="277"/>
      <c r="FQ24" s="277"/>
      <c r="FR24" s="277"/>
      <c r="FS24" s="277"/>
      <c r="FT24" s="277"/>
      <c r="FU24" s="277"/>
      <c r="FV24" s="277"/>
      <c r="FW24" s="277"/>
      <c r="FX24" s="279"/>
      <c r="FY24" s="277"/>
      <c r="FZ24" s="277"/>
      <c r="GA24" s="277"/>
      <c r="GB24" s="277"/>
      <c r="GC24" s="277"/>
      <c r="GD24" s="277"/>
      <c r="GE24" s="277"/>
      <c r="GF24" s="277"/>
      <c r="GG24" s="277"/>
      <c r="GH24" s="277"/>
      <c r="GI24" s="277"/>
      <c r="GJ24" s="277"/>
      <c r="GK24" s="279"/>
      <c r="GL24" s="277"/>
      <c r="GM24" s="277"/>
      <c r="GN24" s="277"/>
      <c r="GO24" s="277"/>
      <c r="GP24" s="277"/>
      <c r="GQ24" s="277"/>
      <c r="GR24" s="277"/>
      <c r="GS24" s="277"/>
      <c r="GT24" s="277"/>
      <c r="GU24" s="277"/>
      <c r="GV24" s="277"/>
      <c r="GW24" s="277"/>
    </row>
    <row r="25" spans="1:214" s="91" customFormat="1" ht="12.75">
      <c r="A25" s="58"/>
      <c r="B25" s="50" t="s">
        <v>58</v>
      </c>
      <c r="C25" s="50" t="s">
        <v>63</v>
      </c>
      <c r="D25" s="50" t="s">
        <v>88</v>
      </c>
      <c r="E25" s="50" t="s">
        <v>94</v>
      </c>
      <c r="F25" s="50" t="s">
        <v>104</v>
      </c>
      <c r="G25" s="50" t="s">
        <v>108</v>
      </c>
      <c r="H25" s="50" t="s">
        <v>110</v>
      </c>
      <c r="I25" s="50" t="s">
        <v>135</v>
      </c>
      <c r="J25" s="50" t="s">
        <v>136</v>
      </c>
      <c r="K25" s="50" t="s">
        <v>137</v>
      </c>
      <c r="L25" s="50" t="s">
        <v>160</v>
      </c>
      <c r="M25" s="50" t="s">
        <v>160</v>
      </c>
      <c r="N25" s="50" t="s">
        <v>160</v>
      </c>
      <c r="O25" s="50" t="s">
        <v>160</v>
      </c>
      <c r="P25" s="15" t="s">
        <v>59</v>
      </c>
      <c r="Q25" s="50" t="s">
        <v>58</v>
      </c>
      <c r="R25" s="50" t="s">
        <v>63</v>
      </c>
      <c r="S25" s="50" t="s">
        <v>88</v>
      </c>
      <c r="T25" s="50" t="s">
        <v>94</v>
      </c>
      <c r="U25" s="50" t="s">
        <v>104</v>
      </c>
      <c r="V25" s="50" t="s">
        <v>108</v>
      </c>
      <c r="W25" s="50" t="s">
        <v>110</v>
      </c>
      <c r="X25" s="50" t="s">
        <v>118</v>
      </c>
      <c r="Y25" s="50" t="s">
        <v>138</v>
      </c>
      <c r="Z25" s="50" t="s">
        <v>161</v>
      </c>
      <c r="AA25" s="50" t="s">
        <v>161</v>
      </c>
      <c r="AB25" s="50"/>
      <c r="AC25" s="50"/>
      <c r="AD25" s="15" t="s">
        <v>134</v>
      </c>
      <c r="AE25" s="14" t="s">
        <v>59</v>
      </c>
      <c r="AF25" s="50" t="s">
        <v>58</v>
      </c>
      <c r="AG25" s="50" t="s">
        <v>63</v>
      </c>
      <c r="AH25" s="50" t="s">
        <v>88</v>
      </c>
      <c r="AI25" s="50" t="s">
        <v>94</v>
      </c>
      <c r="AJ25" s="50" t="s">
        <v>104</v>
      </c>
      <c r="AK25" s="50" t="s">
        <v>108</v>
      </c>
      <c r="AL25" s="50" t="s">
        <v>110</v>
      </c>
      <c r="AM25" s="50" t="s">
        <v>139</v>
      </c>
      <c r="AN25" s="50" t="s">
        <v>139</v>
      </c>
      <c r="AO25" s="50" t="s">
        <v>162</v>
      </c>
      <c r="AP25" s="50"/>
      <c r="AQ25" s="50"/>
      <c r="AR25" s="50" t="s">
        <v>134</v>
      </c>
      <c r="AS25" s="50" t="s">
        <v>134</v>
      </c>
      <c r="AT25" s="50" t="s">
        <v>60</v>
      </c>
      <c r="AU25" s="50" t="s">
        <v>58</v>
      </c>
      <c r="AV25" s="50" t="s">
        <v>63</v>
      </c>
      <c r="AW25" s="50" t="s">
        <v>88</v>
      </c>
      <c r="AX25" s="50" t="s">
        <v>94</v>
      </c>
      <c r="AY25" s="50" t="s">
        <v>104</v>
      </c>
      <c r="AZ25" s="50" t="s">
        <v>108</v>
      </c>
      <c r="BA25" s="50" t="s">
        <v>140</v>
      </c>
      <c r="BB25" s="50" t="s">
        <v>163</v>
      </c>
      <c r="BC25" s="50" t="s">
        <v>163</v>
      </c>
      <c r="BD25" s="50"/>
      <c r="BE25" s="50"/>
      <c r="BF25" s="50" t="s">
        <v>124</v>
      </c>
      <c r="BG25" s="50" t="s">
        <v>134</v>
      </c>
      <c r="BH25" s="50" t="s">
        <v>134</v>
      </c>
      <c r="BI25" s="15" t="s">
        <v>59</v>
      </c>
      <c r="BJ25" s="50" t="s">
        <v>58</v>
      </c>
      <c r="BK25" s="50" t="s">
        <v>63</v>
      </c>
      <c r="BL25" s="50" t="s">
        <v>88</v>
      </c>
      <c r="BM25" s="50" t="s">
        <v>94</v>
      </c>
      <c r="BN25" s="50" t="s">
        <v>104</v>
      </c>
      <c r="BO25" s="50" t="s">
        <v>141</v>
      </c>
      <c r="BP25" s="50" t="s">
        <v>164</v>
      </c>
      <c r="BQ25" s="50" t="s">
        <v>164</v>
      </c>
      <c r="BR25" s="50"/>
      <c r="BS25" s="50"/>
      <c r="BT25" s="50" t="s">
        <v>118</v>
      </c>
      <c r="BU25" s="50" t="s">
        <v>124</v>
      </c>
      <c r="BV25" s="50" t="s">
        <v>134</v>
      </c>
      <c r="BW25" s="50" t="s">
        <v>134</v>
      </c>
      <c r="BX25" s="15" t="s">
        <v>59</v>
      </c>
      <c r="BY25" s="50" t="s">
        <v>58</v>
      </c>
      <c r="BZ25" s="50" t="s">
        <v>63</v>
      </c>
      <c r="CA25" s="50" t="s">
        <v>88</v>
      </c>
      <c r="CB25" s="50" t="s">
        <v>94</v>
      </c>
      <c r="CC25" s="50" t="s">
        <v>142</v>
      </c>
      <c r="CD25" s="50" t="s">
        <v>165</v>
      </c>
      <c r="CE25" s="50" t="s">
        <v>165</v>
      </c>
      <c r="CF25" s="50"/>
      <c r="CG25" s="50"/>
      <c r="CH25" s="50" t="s">
        <v>110</v>
      </c>
      <c r="CI25" s="50" t="s">
        <v>118</v>
      </c>
      <c r="CJ25" s="50" t="s">
        <v>124</v>
      </c>
      <c r="CK25" s="50" t="s">
        <v>134</v>
      </c>
      <c r="CL25" s="50" t="s">
        <v>134</v>
      </c>
      <c r="CM25" s="50" t="s">
        <v>59</v>
      </c>
      <c r="CN25" s="50" t="s">
        <v>58</v>
      </c>
      <c r="CO25" s="50" t="s">
        <v>63</v>
      </c>
      <c r="CP25" s="50" t="s">
        <v>88</v>
      </c>
      <c r="CQ25" s="50" t="s">
        <v>143</v>
      </c>
      <c r="CR25" s="50" t="s">
        <v>166</v>
      </c>
      <c r="CS25" s="50" t="s">
        <v>166</v>
      </c>
      <c r="CT25" s="50"/>
      <c r="CU25" s="50"/>
      <c r="CV25" s="50" t="s">
        <v>108</v>
      </c>
      <c r="CW25" s="50" t="s">
        <v>110</v>
      </c>
      <c r="CX25" s="50" t="s">
        <v>118</v>
      </c>
      <c r="CY25" s="50" t="s">
        <v>124</v>
      </c>
      <c r="CZ25" s="50" t="s">
        <v>134</v>
      </c>
      <c r="DA25" s="50" t="s">
        <v>134</v>
      </c>
      <c r="DB25" s="14" t="s">
        <v>86</v>
      </c>
      <c r="DC25" s="50" t="s">
        <v>59</v>
      </c>
      <c r="DD25" s="50" t="s">
        <v>58</v>
      </c>
      <c r="DE25" s="50" t="s">
        <v>144</v>
      </c>
      <c r="DF25" s="50" t="s">
        <v>167</v>
      </c>
      <c r="DG25" s="50" t="s">
        <v>167</v>
      </c>
      <c r="DH25" s="50"/>
      <c r="DI25" s="50"/>
      <c r="DJ25" s="50" t="s">
        <v>94</v>
      </c>
      <c r="DK25" s="50" t="s">
        <v>104</v>
      </c>
      <c r="DL25" s="50" t="s">
        <v>108</v>
      </c>
      <c r="DM25" s="50" t="s">
        <v>110</v>
      </c>
      <c r="DN25" s="50" t="s">
        <v>118</v>
      </c>
      <c r="DO25" s="50" t="s">
        <v>124</v>
      </c>
      <c r="DP25" s="50" t="s">
        <v>134</v>
      </c>
      <c r="DQ25" s="50" t="s">
        <v>134</v>
      </c>
      <c r="DR25" s="50" t="s">
        <v>145</v>
      </c>
      <c r="DS25" s="50" t="s">
        <v>168</v>
      </c>
      <c r="DT25" s="50" t="s">
        <v>168</v>
      </c>
      <c r="DU25" s="50"/>
      <c r="DV25" s="50"/>
      <c r="DW25" s="50" t="s">
        <v>94</v>
      </c>
      <c r="DX25" s="50" t="s">
        <v>104</v>
      </c>
      <c r="DY25" s="50" t="s">
        <v>108</v>
      </c>
      <c r="DZ25" s="50" t="s">
        <v>156</v>
      </c>
      <c r="EA25" s="50" t="s">
        <v>155</v>
      </c>
      <c r="EB25" s="50" t="s">
        <v>154</v>
      </c>
      <c r="EC25" s="50" t="s">
        <v>153</v>
      </c>
      <c r="ED25" s="50" t="s">
        <v>152</v>
      </c>
      <c r="EE25" s="50" t="s">
        <v>146</v>
      </c>
      <c r="EF25" s="50" t="s">
        <v>169</v>
      </c>
      <c r="EG25" s="50" t="s">
        <v>169</v>
      </c>
      <c r="EH25" s="50"/>
      <c r="EI25" s="50"/>
      <c r="EJ25" s="50" t="s">
        <v>94</v>
      </c>
      <c r="EK25" s="50" t="s">
        <v>104</v>
      </c>
      <c r="EL25" s="50" t="s">
        <v>108</v>
      </c>
      <c r="EM25" s="50" t="s">
        <v>110</v>
      </c>
      <c r="EN25" s="50" t="s">
        <v>118</v>
      </c>
      <c r="EO25" s="50" t="s">
        <v>124</v>
      </c>
      <c r="EP25" s="50" t="s">
        <v>134</v>
      </c>
      <c r="EQ25" s="50" t="s">
        <v>134</v>
      </c>
      <c r="ER25" s="50" t="s">
        <v>147</v>
      </c>
      <c r="ES25" s="50" t="s">
        <v>170</v>
      </c>
      <c r="ET25" s="50" t="s">
        <v>170</v>
      </c>
      <c r="EU25" s="50"/>
      <c r="EV25" s="50"/>
      <c r="EW25" s="50" t="s">
        <v>94</v>
      </c>
      <c r="EX25" s="50" t="s">
        <v>104</v>
      </c>
      <c r="EY25" s="50" t="s">
        <v>108</v>
      </c>
      <c r="EZ25" s="50" t="s">
        <v>110</v>
      </c>
      <c r="FA25" s="50" t="s">
        <v>118</v>
      </c>
      <c r="FB25" s="50" t="s">
        <v>124</v>
      </c>
      <c r="FC25" s="50" t="s">
        <v>134</v>
      </c>
      <c r="FD25" s="50" t="s">
        <v>134</v>
      </c>
      <c r="FE25" s="50" t="s">
        <v>148</v>
      </c>
      <c r="FF25" s="50" t="s">
        <v>171</v>
      </c>
      <c r="FG25" s="50" t="s">
        <v>171</v>
      </c>
      <c r="FH25" s="50"/>
      <c r="FI25" s="50"/>
      <c r="FJ25" s="50" t="s">
        <v>94</v>
      </c>
      <c r="FK25" s="50" t="s">
        <v>104</v>
      </c>
      <c r="FL25" s="50" t="s">
        <v>108</v>
      </c>
      <c r="FM25" s="50" t="s">
        <v>110</v>
      </c>
      <c r="FN25" s="50" t="s">
        <v>118</v>
      </c>
      <c r="FO25" s="50" t="s">
        <v>124</v>
      </c>
      <c r="FP25" s="50" t="s">
        <v>134</v>
      </c>
      <c r="FQ25" s="50" t="s">
        <v>134</v>
      </c>
      <c r="FR25" s="15" t="s">
        <v>59</v>
      </c>
      <c r="FS25" s="50" t="s">
        <v>149</v>
      </c>
      <c r="FT25" s="50" t="s">
        <v>172</v>
      </c>
      <c r="FU25" s="50" t="s">
        <v>172</v>
      </c>
      <c r="FV25" s="50" t="s">
        <v>182</v>
      </c>
      <c r="FW25" s="50" t="s">
        <v>183</v>
      </c>
      <c r="FX25" s="50" t="s">
        <v>88</v>
      </c>
      <c r="FY25" s="50" t="s">
        <v>94</v>
      </c>
      <c r="FZ25" s="50" t="s">
        <v>104</v>
      </c>
      <c r="GA25" s="50" t="s">
        <v>108</v>
      </c>
      <c r="GB25" s="50" t="s">
        <v>110</v>
      </c>
      <c r="GC25" s="50" t="s">
        <v>118</v>
      </c>
      <c r="GD25" s="50" t="s">
        <v>124</v>
      </c>
      <c r="GE25" s="50" t="s">
        <v>134</v>
      </c>
      <c r="GF25" s="50" t="s">
        <v>150</v>
      </c>
      <c r="GG25" s="50" t="s">
        <v>173</v>
      </c>
      <c r="GH25" s="50" t="s">
        <v>173</v>
      </c>
      <c r="GI25" s="50"/>
      <c r="GJ25" s="50"/>
      <c r="GK25" s="50" t="s">
        <v>88</v>
      </c>
      <c r="GL25" s="50" t="s">
        <v>94</v>
      </c>
      <c r="GM25" s="50" t="s">
        <v>104</v>
      </c>
      <c r="GN25" s="50" t="s">
        <v>108</v>
      </c>
      <c r="GO25" s="50" t="s">
        <v>110</v>
      </c>
      <c r="GP25" s="50" t="s">
        <v>118</v>
      </c>
      <c r="GQ25" s="50" t="s">
        <v>124</v>
      </c>
      <c r="GR25" s="50" t="s">
        <v>134</v>
      </c>
      <c r="GS25" s="50" t="s">
        <v>151</v>
      </c>
      <c r="GT25" s="50" t="s">
        <v>174</v>
      </c>
      <c r="GU25" s="50" t="s">
        <v>174</v>
      </c>
      <c r="GV25" s="50" t="s">
        <v>180</v>
      </c>
      <c r="GW25" s="50" t="s">
        <v>181</v>
      </c>
      <c r="GX25" s="50"/>
      <c r="GY25" s="50"/>
      <c r="GZ25" s="50"/>
      <c r="HA25" s="50"/>
      <c r="HB25" s="50"/>
      <c r="HC25" s="50"/>
      <c r="HD25" s="50"/>
      <c r="HE25" s="50"/>
      <c r="HF25" s="50"/>
    </row>
    <row r="26" spans="1:214" ht="15.75">
      <c r="K26" s="446"/>
      <c r="L26" s="446"/>
      <c r="M26" s="446"/>
      <c r="N26" s="446"/>
      <c r="O26" s="446"/>
      <c r="Z26" s="446"/>
      <c r="AA26" s="446"/>
      <c r="AB26" s="446"/>
      <c r="AC26" s="446"/>
      <c r="AN26" s="446"/>
      <c r="AO26" s="446"/>
      <c r="AP26" s="446"/>
      <c r="AQ26" s="446"/>
      <c r="BB26" s="446"/>
      <c r="BC26" s="446"/>
      <c r="BD26" s="446"/>
      <c r="BE26" s="446"/>
      <c r="BP26" s="446"/>
      <c r="BQ26" s="446"/>
      <c r="BR26" s="446"/>
      <c r="BS26" s="446"/>
      <c r="CD26" s="446"/>
      <c r="CE26" s="446"/>
      <c r="CF26" s="446"/>
      <c r="CG26" s="446"/>
      <c r="CR26" s="446"/>
      <c r="CS26" s="446"/>
      <c r="CT26" s="446"/>
      <c r="CU26" s="446"/>
      <c r="DF26" s="446"/>
      <c r="DG26" s="446"/>
      <c r="DH26" s="446"/>
      <c r="DI26" s="446"/>
      <c r="DS26" s="446"/>
      <c r="DT26" s="446"/>
      <c r="DU26" s="446"/>
      <c r="DV26" s="446"/>
      <c r="EF26" s="446"/>
      <c r="EG26" s="446"/>
      <c r="EH26" s="446"/>
      <c r="EI26" s="446"/>
      <c r="ES26" s="446"/>
      <c r="ET26" s="446"/>
      <c r="EU26" s="446"/>
      <c r="EV26" s="446"/>
      <c r="FF26" s="446"/>
      <c r="FG26" s="446"/>
      <c r="FH26" s="446"/>
      <c r="FI26" s="446"/>
      <c r="FT26" s="446"/>
      <c r="FU26" s="446"/>
      <c r="FV26" s="446"/>
      <c r="FW26" s="446"/>
      <c r="GG26" s="446"/>
      <c r="GH26" s="446"/>
      <c r="GI26" s="446"/>
      <c r="GJ26" s="446"/>
      <c r="GT26" s="446"/>
      <c r="GU26" s="446"/>
      <c r="GV26" s="446"/>
      <c r="GW26" s="446"/>
    </row>
    <row r="27" spans="1:214" ht="15.75">
      <c r="B27" s="442"/>
      <c r="K27" s="446"/>
      <c r="L27" s="446"/>
      <c r="M27" s="446"/>
      <c r="N27" s="446"/>
      <c r="O27" s="446"/>
      <c r="Z27" s="446"/>
      <c r="AA27" s="446"/>
      <c r="AB27" s="446"/>
      <c r="AC27" s="446"/>
      <c r="AN27" s="446"/>
      <c r="AO27" s="446"/>
      <c r="AP27" s="446"/>
      <c r="AQ27" s="446"/>
      <c r="BB27" s="446"/>
      <c r="BC27" s="446"/>
      <c r="BD27" s="446"/>
      <c r="BE27" s="446"/>
      <c r="BP27" s="446"/>
      <c r="BQ27" s="446"/>
      <c r="BR27" s="446"/>
      <c r="BS27" s="446"/>
      <c r="CD27" s="446"/>
      <c r="CE27" s="446"/>
      <c r="CF27" s="446"/>
      <c r="CG27" s="446"/>
      <c r="CR27" s="446"/>
      <c r="CS27" s="446"/>
      <c r="CT27" s="446"/>
      <c r="CU27" s="446"/>
      <c r="DF27" s="446"/>
      <c r="DG27" s="446"/>
      <c r="DH27" s="446"/>
      <c r="DI27" s="446"/>
      <c r="DS27" s="446"/>
      <c r="DT27" s="446"/>
      <c r="DU27" s="446"/>
      <c r="DV27" s="446"/>
      <c r="EF27" s="446"/>
      <c r="EG27" s="446"/>
      <c r="EH27" s="446"/>
      <c r="EI27" s="446"/>
      <c r="ES27" s="446"/>
      <c r="ET27" s="446"/>
      <c r="EU27" s="446"/>
      <c r="EV27" s="446"/>
      <c r="FF27" s="446"/>
      <c r="FG27" s="446"/>
      <c r="FH27" s="446"/>
      <c r="FI27" s="446"/>
      <c r="FT27" s="446"/>
      <c r="FU27" s="446"/>
      <c r="FV27" s="446"/>
      <c r="FW27" s="446"/>
      <c r="GG27" s="446"/>
      <c r="GH27" s="446"/>
      <c r="GI27" s="446"/>
      <c r="GJ27" s="446"/>
      <c r="GT27" s="446"/>
      <c r="GU27" s="446"/>
      <c r="GV27" s="446"/>
      <c r="GW27" s="446"/>
    </row>
  </sheetData>
  <phoneticPr fontId="5" type="noConversion"/>
  <pageMargins left="0.75" right="0.75" top="1" bottom="1" header="0.5" footer="0.5"/>
  <pageSetup orientation="portrait" r:id="rId1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0099"/>
  </sheetPr>
  <dimension ref="A1:HU33"/>
  <sheetViews>
    <sheetView zoomScale="90" zoomScaleNormal="90" workbookViewId="0">
      <pane xSplit="1" ySplit="3" topLeftCell="HH4" activePane="bottomRight" state="frozen"/>
      <selection activeCell="L23" sqref="L23"/>
      <selection pane="topRight" activeCell="L23" sqref="L23"/>
      <selection pane="bottomLeft" activeCell="L23" sqref="L23"/>
      <selection pane="bottomRight" activeCell="HO34" sqref="HO34:HO35"/>
    </sheetView>
  </sheetViews>
  <sheetFormatPr defaultRowHeight="15"/>
  <cols>
    <col min="1" max="1" width="10.77734375" style="164" customWidth="1"/>
    <col min="2" max="20" width="7.109375" style="162" customWidth="1"/>
    <col min="21" max="21" width="7.109375" style="163" customWidth="1"/>
    <col min="22" max="30" width="7.109375" style="153" customWidth="1"/>
    <col min="31" max="31" width="7.5546875" style="163" customWidth="1"/>
    <col min="32" max="37" width="7.5546875" style="162" customWidth="1"/>
    <col min="38" max="38" width="7.5546875" style="154" customWidth="1"/>
    <col min="39" max="42" width="7.5546875" style="153" customWidth="1"/>
    <col min="43" max="45" width="7.109375" style="153" customWidth="1"/>
    <col min="46" max="46" width="7.5546875" style="163" customWidth="1"/>
    <col min="47" max="51" width="7.5546875" style="162" customWidth="1"/>
    <col min="52" max="52" width="7.5546875" style="163" customWidth="1"/>
    <col min="53" max="57" width="7.5546875" style="153" customWidth="1"/>
    <col min="58" max="60" width="7.109375" style="153" customWidth="1"/>
    <col min="61" max="61" width="7.5546875" style="163" customWidth="1"/>
    <col min="62" max="67" width="7.5546875" style="162" customWidth="1"/>
    <col min="68" max="72" width="7.5546875" style="153" customWidth="1"/>
    <col min="73" max="75" width="7.109375" style="153" customWidth="1"/>
    <col min="76" max="76" width="7.5546875" style="163" customWidth="1"/>
    <col min="77" max="82" width="7.5546875" style="162" customWidth="1"/>
    <col min="83" max="87" width="7.5546875" style="153" customWidth="1"/>
    <col min="88" max="90" width="7.109375" style="153" customWidth="1"/>
    <col min="91" max="91" width="7.5546875" style="163" customWidth="1"/>
    <col min="92" max="97" width="7.5546875" style="162" customWidth="1"/>
    <col min="98" max="102" width="7.5546875" style="153" customWidth="1"/>
    <col min="103" max="105" width="7.109375" style="153" customWidth="1"/>
    <col min="106" max="106" width="7.5546875" style="163" customWidth="1"/>
    <col min="107" max="112" width="7.5546875" style="162" customWidth="1"/>
    <col min="113" max="117" width="7.5546875" style="153" customWidth="1"/>
    <col min="118" max="120" width="7.109375" style="153" customWidth="1"/>
    <col min="121" max="121" width="7.5546875" style="163" customWidth="1"/>
    <col min="122" max="127" width="7.5546875" style="162" customWidth="1"/>
    <col min="128" max="128" width="7.5546875" style="154" customWidth="1"/>
    <col min="129" max="133" width="7.5546875" style="153" customWidth="1"/>
    <col min="134" max="136" width="7.109375" style="153" customWidth="1"/>
    <col min="137" max="137" width="7.5546875" style="163" customWidth="1"/>
    <col min="138" max="141" width="7.5546875" style="162" customWidth="1"/>
    <col min="142" max="146" width="7.5546875" style="153" customWidth="1"/>
    <col min="147" max="149" width="7.109375" style="153" customWidth="1"/>
    <col min="150" max="150" width="7.5546875" style="163" customWidth="1"/>
    <col min="151" max="154" width="7.5546875" style="162" customWidth="1"/>
    <col min="155" max="159" width="7.5546875" style="153" customWidth="1"/>
    <col min="160" max="162" width="7.109375" style="153" customWidth="1"/>
    <col min="163" max="163" width="7.5546875" style="163" customWidth="1"/>
    <col min="164" max="167" width="7.5546875" style="162" customWidth="1"/>
    <col min="168" max="172" width="7.5546875" style="153" customWidth="1"/>
    <col min="173" max="175" width="7.109375" style="153" customWidth="1"/>
    <col min="176" max="176" width="7.5546875" style="163" customWidth="1"/>
    <col min="177" max="180" width="7.5546875" style="162" customWidth="1"/>
    <col min="181" max="185" width="7.5546875" style="153" customWidth="1"/>
    <col min="186" max="188" width="7.109375" style="153" customWidth="1"/>
    <col min="189" max="189" width="7.5546875" style="163" customWidth="1"/>
    <col min="190" max="194" width="7.5546875" style="162" customWidth="1"/>
    <col min="195" max="195" width="7.5546875" style="154" customWidth="1"/>
    <col min="196" max="200" width="7.5546875" style="153" customWidth="1"/>
    <col min="201" max="203" width="7.109375" style="153" customWidth="1"/>
    <col min="204" max="204" width="7.5546875" style="163" customWidth="1"/>
    <col min="205" max="208" width="7.5546875" style="162" customWidth="1"/>
    <col min="209" max="213" width="7.5546875" style="153" customWidth="1"/>
    <col min="214" max="216" width="7.109375" style="153" customWidth="1"/>
    <col min="217" max="217" width="7.5546875" style="163" customWidth="1"/>
    <col min="218" max="224" width="7.5546875" style="162" customWidth="1"/>
    <col min="225" max="226" width="7.5546875" style="153" customWidth="1"/>
    <col min="227" max="229" width="7.109375" style="153" customWidth="1"/>
    <col min="230" max="16384" width="8.88671875" style="139"/>
  </cols>
  <sheetData>
    <row r="1" spans="1:229" s="536" customFormat="1" ht="15.75">
      <c r="A1" s="186"/>
      <c r="B1" s="46" t="s">
        <v>51</v>
      </c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244"/>
      <c r="Q1" s="57"/>
      <c r="R1" s="93"/>
      <c r="S1" s="93"/>
      <c r="T1" s="93"/>
      <c r="U1" s="93"/>
      <c r="V1" s="229"/>
      <c r="W1" s="229"/>
      <c r="X1" s="229"/>
      <c r="Y1" s="229"/>
      <c r="Z1" s="229"/>
      <c r="AA1" s="147"/>
      <c r="AB1" s="147"/>
      <c r="AC1" s="147"/>
      <c r="AD1" s="147"/>
      <c r="AE1" s="93"/>
      <c r="AF1" s="93"/>
      <c r="AG1" s="328"/>
      <c r="AH1" s="328"/>
      <c r="AI1" s="328"/>
      <c r="AJ1" s="328"/>
      <c r="AK1" s="328"/>
      <c r="AL1" s="229"/>
      <c r="AM1" s="229"/>
      <c r="AN1" s="229"/>
      <c r="AO1" s="229"/>
      <c r="AP1" s="147"/>
      <c r="AQ1" s="147"/>
      <c r="AR1" s="147"/>
      <c r="AS1" s="147"/>
      <c r="AT1" s="93"/>
      <c r="AU1" s="93"/>
      <c r="AV1" s="93"/>
      <c r="AW1" s="93"/>
      <c r="AX1" s="93"/>
      <c r="AY1" s="93"/>
      <c r="AZ1" s="93"/>
      <c r="BA1" s="229"/>
      <c r="BB1" s="229"/>
      <c r="BC1" s="229"/>
      <c r="BD1" s="229"/>
      <c r="BE1" s="147"/>
      <c r="BF1" s="147"/>
      <c r="BG1" s="147"/>
      <c r="BH1" s="147"/>
      <c r="BI1" s="93"/>
      <c r="BJ1" s="93"/>
      <c r="BK1" s="93"/>
      <c r="BL1" s="93"/>
      <c r="BM1" s="93"/>
      <c r="BN1" s="93"/>
      <c r="BO1" s="93"/>
      <c r="BP1" s="229"/>
      <c r="BQ1" s="229"/>
      <c r="BR1" s="229"/>
      <c r="BS1" s="229"/>
      <c r="BT1" s="147"/>
      <c r="BU1" s="147"/>
      <c r="BV1" s="147"/>
      <c r="BW1" s="147"/>
      <c r="BX1" s="428"/>
      <c r="BY1" s="93"/>
      <c r="BZ1" s="93"/>
      <c r="CA1" s="93"/>
      <c r="CB1" s="93"/>
      <c r="CC1" s="93"/>
      <c r="CD1" s="93"/>
      <c r="CE1" s="229"/>
      <c r="CF1" s="229"/>
      <c r="CG1" s="229"/>
      <c r="CH1" s="229"/>
      <c r="CI1" s="147"/>
      <c r="CJ1" s="147"/>
      <c r="CK1" s="147"/>
      <c r="CL1" s="147"/>
      <c r="CM1" s="93"/>
      <c r="CN1" s="93"/>
      <c r="CO1" s="93"/>
      <c r="CP1" s="93"/>
      <c r="CQ1" s="93"/>
      <c r="CR1" s="93"/>
      <c r="CS1" s="93"/>
      <c r="CT1" s="229"/>
      <c r="CU1" s="229"/>
      <c r="CV1" s="229"/>
      <c r="CW1" s="229"/>
      <c r="CX1" s="147"/>
      <c r="CY1" s="147"/>
      <c r="CZ1" s="147"/>
      <c r="DA1" s="147"/>
      <c r="DB1" s="93"/>
      <c r="DC1" s="231"/>
      <c r="DD1" s="231"/>
      <c r="DE1" s="231"/>
      <c r="DF1" s="231"/>
      <c r="DG1" s="231"/>
      <c r="DH1" s="231"/>
      <c r="DI1" s="229"/>
      <c r="DJ1" s="229"/>
      <c r="DK1" s="229"/>
      <c r="DL1" s="229"/>
      <c r="DM1" s="147"/>
      <c r="DN1" s="147"/>
      <c r="DO1" s="147"/>
      <c r="DP1" s="147"/>
      <c r="DQ1" s="93"/>
      <c r="DR1" s="93"/>
      <c r="DS1" s="93"/>
      <c r="DT1" s="93"/>
      <c r="DU1" s="93"/>
      <c r="DV1" s="93"/>
      <c r="DW1" s="93"/>
      <c r="DX1" s="229"/>
      <c r="DY1" s="229"/>
      <c r="DZ1" s="229"/>
      <c r="EA1" s="229"/>
      <c r="EB1" s="229"/>
      <c r="EC1" s="147"/>
      <c r="ED1" s="147"/>
      <c r="EE1" s="147"/>
      <c r="EF1" s="147"/>
      <c r="EG1" s="428"/>
      <c r="EH1" s="93"/>
      <c r="EI1" s="93"/>
      <c r="EJ1" s="93"/>
      <c r="EK1" s="93"/>
      <c r="EL1" s="229"/>
      <c r="EM1" s="229"/>
      <c r="EN1" s="229"/>
      <c r="EO1" s="229"/>
      <c r="EP1" s="147"/>
      <c r="EQ1" s="147"/>
      <c r="ER1" s="147"/>
      <c r="ES1" s="147"/>
      <c r="ET1" s="93"/>
      <c r="EU1" s="93"/>
      <c r="EV1" s="93"/>
      <c r="EW1" s="93"/>
      <c r="EX1" s="93"/>
      <c r="EY1" s="229"/>
      <c r="EZ1" s="229"/>
      <c r="FA1" s="229"/>
      <c r="FB1" s="229"/>
      <c r="FC1" s="147"/>
      <c r="FD1" s="147"/>
      <c r="FE1" s="147"/>
      <c r="FF1" s="147"/>
      <c r="FG1" s="428"/>
      <c r="FH1" s="231"/>
      <c r="FI1" s="231"/>
      <c r="FJ1" s="231"/>
      <c r="FK1" s="231"/>
      <c r="FL1" s="229"/>
      <c r="FM1" s="229"/>
      <c r="FN1" s="229"/>
      <c r="FO1" s="229"/>
      <c r="FP1" s="147"/>
      <c r="FQ1" s="147"/>
      <c r="FR1" s="147"/>
      <c r="FS1" s="147"/>
      <c r="FT1" s="428"/>
      <c r="FU1" s="231"/>
      <c r="FV1" s="231"/>
      <c r="FW1" s="231"/>
      <c r="FX1" s="231"/>
      <c r="FY1" s="229"/>
      <c r="FZ1" s="229"/>
      <c r="GA1" s="229"/>
      <c r="GB1" s="229"/>
      <c r="GC1" s="147"/>
      <c r="GD1" s="147"/>
      <c r="GE1" s="149"/>
      <c r="GF1" s="149"/>
      <c r="GG1" s="531"/>
      <c r="GH1" s="93"/>
      <c r="GI1" s="93"/>
      <c r="GJ1" s="93"/>
      <c r="GK1" s="93"/>
      <c r="GL1" s="93"/>
      <c r="GM1" s="229"/>
      <c r="GN1" s="229"/>
      <c r="GO1" s="229"/>
      <c r="GP1" s="229"/>
      <c r="GQ1" s="229"/>
      <c r="GR1" s="147"/>
      <c r="GS1" s="147"/>
      <c r="GT1" s="147"/>
      <c r="GU1" s="147"/>
      <c r="GV1" s="93"/>
      <c r="GW1" s="93"/>
      <c r="GX1" s="93"/>
      <c r="GY1" s="93"/>
      <c r="GZ1" s="93"/>
      <c r="HA1" s="229"/>
      <c r="HB1" s="229"/>
      <c r="HC1" s="229"/>
      <c r="HD1" s="229"/>
      <c r="HE1" s="147"/>
      <c r="HF1" s="147"/>
      <c r="HG1" s="147"/>
      <c r="HH1" s="147"/>
      <c r="HI1" s="428"/>
      <c r="HJ1" s="93"/>
      <c r="HK1" s="93"/>
      <c r="HL1" s="93"/>
      <c r="HM1" s="93"/>
      <c r="HN1" s="93"/>
      <c r="HO1" s="229"/>
      <c r="HP1" s="427"/>
      <c r="HQ1" s="229"/>
      <c r="HR1" s="147"/>
      <c r="HS1" s="147"/>
      <c r="HT1" s="149"/>
      <c r="HU1" s="149"/>
    </row>
    <row r="2" spans="1:229" s="536" customFormat="1" ht="15.75">
      <c r="A2" s="238"/>
      <c r="B2" s="429" t="s">
        <v>64</v>
      </c>
      <c r="C2" s="430"/>
      <c r="D2" s="430"/>
      <c r="E2" s="430"/>
      <c r="F2" s="430"/>
      <c r="G2" s="430"/>
      <c r="H2" s="430"/>
      <c r="I2" s="430"/>
      <c r="J2" s="430"/>
      <c r="K2" s="430"/>
      <c r="L2" s="430"/>
      <c r="M2" s="431"/>
      <c r="N2" s="430"/>
      <c r="O2" s="430"/>
      <c r="P2" s="430"/>
      <c r="Q2" s="418"/>
      <c r="R2" s="287"/>
      <c r="S2" s="287"/>
      <c r="T2" s="287"/>
      <c r="U2" s="391"/>
      <c r="V2" s="248"/>
      <c r="W2" s="419"/>
      <c r="X2" s="419"/>
      <c r="Y2" s="419"/>
      <c r="Z2" s="535"/>
      <c r="AA2" s="419"/>
      <c r="AB2" s="691"/>
      <c r="AC2" s="535"/>
      <c r="AD2" s="535"/>
      <c r="AE2" s="432" t="s">
        <v>27</v>
      </c>
      <c r="AF2" s="287"/>
      <c r="AG2" s="328"/>
      <c r="AH2" s="328"/>
      <c r="AI2" s="328"/>
      <c r="AJ2" s="328"/>
      <c r="AK2" s="328"/>
      <c r="AL2" s="419"/>
      <c r="AM2" s="419"/>
      <c r="AN2" s="419"/>
      <c r="AO2" s="535"/>
      <c r="AP2" s="419"/>
      <c r="AQ2" s="691"/>
      <c r="AR2" s="535"/>
      <c r="AS2" s="535"/>
      <c r="AT2" s="432" t="s">
        <v>28</v>
      </c>
      <c r="AU2" s="287"/>
      <c r="AV2" s="93"/>
      <c r="AW2" s="93"/>
      <c r="AX2" s="93"/>
      <c r="AY2" s="93"/>
      <c r="AZ2" s="93"/>
      <c r="BA2" s="419"/>
      <c r="BB2" s="419"/>
      <c r="BC2" s="419"/>
      <c r="BD2" s="535"/>
      <c r="BE2" s="419"/>
      <c r="BF2" s="691"/>
      <c r="BG2" s="535"/>
      <c r="BH2" s="535"/>
      <c r="BI2" s="432" t="s">
        <v>29</v>
      </c>
      <c r="BJ2" s="287"/>
      <c r="BK2" s="93"/>
      <c r="BL2" s="93"/>
      <c r="BM2" s="93"/>
      <c r="BN2" s="93"/>
      <c r="BO2" s="93"/>
      <c r="BP2" s="419"/>
      <c r="BQ2" s="419"/>
      <c r="BR2" s="419"/>
      <c r="BS2" s="535"/>
      <c r="BT2" s="419"/>
      <c r="BU2" s="691"/>
      <c r="BV2" s="535"/>
      <c r="BW2" s="535"/>
      <c r="BX2" s="432" t="s">
        <v>30</v>
      </c>
      <c r="BY2" s="287"/>
      <c r="BZ2" s="93"/>
      <c r="CA2" s="93"/>
      <c r="CB2" s="93"/>
      <c r="CC2" s="93"/>
      <c r="CD2" s="93"/>
      <c r="CE2" s="419"/>
      <c r="CF2" s="419"/>
      <c r="CG2" s="419"/>
      <c r="CH2" s="535"/>
      <c r="CI2" s="419"/>
      <c r="CJ2" s="691"/>
      <c r="CK2" s="535"/>
      <c r="CL2" s="535"/>
      <c r="CM2" s="432" t="s">
        <v>31</v>
      </c>
      <c r="CN2" s="287"/>
      <c r="CO2" s="93"/>
      <c r="CP2" s="93"/>
      <c r="CQ2" s="93"/>
      <c r="CR2" s="93"/>
      <c r="CS2" s="93"/>
      <c r="CT2" s="419"/>
      <c r="CU2" s="419"/>
      <c r="CV2" s="419"/>
      <c r="CW2" s="535"/>
      <c r="CX2" s="419"/>
      <c r="CY2" s="691"/>
      <c r="CZ2" s="535"/>
      <c r="DA2" s="535"/>
      <c r="DB2" s="432" t="s">
        <v>32</v>
      </c>
      <c r="DC2" s="324"/>
      <c r="DD2" s="231"/>
      <c r="DE2" s="231"/>
      <c r="DF2" s="231"/>
      <c r="DG2" s="231"/>
      <c r="DH2" s="231"/>
      <c r="DI2" s="419"/>
      <c r="DJ2" s="419"/>
      <c r="DK2" s="419"/>
      <c r="DL2" s="535"/>
      <c r="DM2" s="419"/>
      <c r="DN2" s="691"/>
      <c r="DO2" s="535"/>
      <c r="DP2" s="535"/>
      <c r="DQ2" s="526" t="s">
        <v>25</v>
      </c>
      <c r="DR2" s="287"/>
      <c r="DS2" s="287"/>
      <c r="DT2" s="93"/>
      <c r="DU2" s="93"/>
      <c r="DV2" s="93"/>
      <c r="DW2" s="93"/>
      <c r="DX2" s="248"/>
      <c r="DY2" s="419"/>
      <c r="DZ2" s="419"/>
      <c r="EA2" s="419"/>
      <c r="EB2" s="535"/>
      <c r="EC2" s="419"/>
      <c r="ED2" s="691"/>
      <c r="EE2" s="535"/>
      <c r="EF2" s="535"/>
      <c r="EG2" s="432" t="s">
        <v>33</v>
      </c>
      <c r="EH2" s="287"/>
      <c r="EI2" s="287"/>
      <c r="EJ2" s="287"/>
      <c r="EK2" s="287"/>
      <c r="EL2" s="419"/>
      <c r="EM2" s="419"/>
      <c r="EN2" s="419"/>
      <c r="EO2" s="535"/>
      <c r="EP2" s="419"/>
      <c r="EQ2" s="691"/>
      <c r="ER2" s="535"/>
      <c r="ES2" s="535"/>
      <c r="ET2" s="432" t="s">
        <v>21</v>
      </c>
      <c r="EU2" s="287"/>
      <c r="EV2" s="287"/>
      <c r="EW2" s="287"/>
      <c r="EX2" s="287"/>
      <c r="EY2" s="419"/>
      <c r="EZ2" s="419"/>
      <c r="FA2" s="419"/>
      <c r="FB2" s="535"/>
      <c r="FC2" s="419"/>
      <c r="FD2" s="691"/>
      <c r="FE2" s="535"/>
      <c r="FF2" s="535"/>
      <c r="FG2" s="432" t="s">
        <v>34</v>
      </c>
      <c r="FH2" s="324"/>
      <c r="FI2" s="324"/>
      <c r="FJ2" s="324"/>
      <c r="FK2" s="324"/>
      <c r="FL2" s="419"/>
      <c r="FM2" s="419"/>
      <c r="FN2" s="419"/>
      <c r="FO2" s="535"/>
      <c r="FP2" s="419"/>
      <c r="FQ2" s="691"/>
      <c r="FR2" s="535"/>
      <c r="FS2" s="535"/>
      <c r="FT2" s="432" t="s">
        <v>35</v>
      </c>
      <c r="FU2" s="324"/>
      <c r="FV2" s="324"/>
      <c r="FW2" s="324"/>
      <c r="FX2" s="324"/>
      <c r="FY2" s="419"/>
      <c r="FZ2" s="419"/>
      <c r="GA2" s="419"/>
      <c r="GB2" s="535"/>
      <c r="GC2" s="419"/>
      <c r="GD2" s="691"/>
      <c r="GE2" s="419"/>
      <c r="GF2" s="419"/>
      <c r="GG2" s="534" t="s">
        <v>54</v>
      </c>
      <c r="GH2" s="227"/>
      <c r="GI2" s="287"/>
      <c r="GJ2" s="287"/>
      <c r="GK2" s="287"/>
      <c r="GL2" s="287"/>
      <c r="GM2" s="248"/>
      <c r="GN2" s="419"/>
      <c r="GO2" s="419"/>
      <c r="GP2" s="419"/>
      <c r="GQ2" s="535"/>
      <c r="GR2" s="419"/>
      <c r="GS2" s="691"/>
      <c r="GT2" s="535"/>
      <c r="GU2" s="535"/>
      <c r="GV2" s="432" t="s">
        <v>55</v>
      </c>
      <c r="GW2" s="287"/>
      <c r="GX2" s="287"/>
      <c r="GY2" s="287"/>
      <c r="GZ2" s="287"/>
      <c r="HA2" s="419"/>
      <c r="HB2" s="419"/>
      <c r="HC2" s="419"/>
      <c r="HD2" s="535"/>
      <c r="HE2" s="419"/>
      <c r="HF2" s="691"/>
      <c r="HG2" s="535"/>
      <c r="HH2" s="535"/>
      <c r="HI2" s="432" t="s">
        <v>56</v>
      </c>
      <c r="HJ2" s="287"/>
      <c r="HK2" s="287"/>
      <c r="HL2" s="287"/>
      <c r="HM2" s="287"/>
      <c r="HN2" s="287"/>
      <c r="HO2" s="419"/>
      <c r="HP2" s="419"/>
      <c r="HQ2" s="535"/>
      <c r="HR2" s="419"/>
      <c r="HS2" s="691"/>
      <c r="HT2" s="700"/>
      <c r="HU2" s="700"/>
    </row>
    <row r="3" spans="1:229" s="536" customFormat="1" ht="15.75">
      <c r="A3" s="243"/>
      <c r="B3" s="433" t="s">
        <v>65</v>
      </c>
      <c r="C3" s="251" t="s">
        <v>66</v>
      </c>
      <c r="D3" s="251" t="s">
        <v>67</v>
      </c>
      <c r="E3" s="251" t="s">
        <v>68</v>
      </c>
      <c r="F3" s="251" t="s">
        <v>69</v>
      </c>
      <c r="G3" s="251" t="s">
        <v>70</v>
      </c>
      <c r="H3" s="251" t="s">
        <v>71</v>
      </c>
      <c r="I3" s="251" t="s">
        <v>72</v>
      </c>
      <c r="J3" s="251" t="s">
        <v>73</v>
      </c>
      <c r="K3" s="251" t="s">
        <v>74</v>
      </c>
      <c r="L3" s="251" t="s">
        <v>75</v>
      </c>
      <c r="M3" s="251" t="s">
        <v>76</v>
      </c>
      <c r="N3" s="251" t="s">
        <v>77</v>
      </c>
      <c r="O3" s="251" t="s">
        <v>78</v>
      </c>
      <c r="P3" s="434" t="s">
        <v>57</v>
      </c>
      <c r="Q3" s="232" t="s">
        <v>22</v>
      </c>
      <c r="R3" s="232" t="s">
        <v>23</v>
      </c>
      <c r="S3" s="232" t="s">
        <v>62</v>
      </c>
      <c r="T3" s="232" t="s">
        <v>87</v>
      </c>
      <c r="U3" s="258" t="s">
        <v>93</v>
      </c>
      <c r="V3" s="252" t="s">
        <v>103</v>
      </c>
      <c r="W3" s="252" t="s">
        <v>107</v>
      </c>
      <c r="X3" s="252" t="s">
        <v>109</v>
      </c>
      <c r="Y3" s="252" t="s">
        <v>115</v>
      </c>
      <c r="Z3" s="524" t="s">
        <v>122</v>
      </c>
      <c r="AA3" s="420" t="s">
        <v>132</v>
      </c>
      <c r="AB3" s="701" t="s">
        <v>159</v>
      </c>
      <c r="AC3" s="701" t="s">
        <v>178</v>
      </c>
      <c r="AD3" s="701" t="s">
        <v>179</v>
      </c>
      <c r="AE3" s="435" t="s">
        <v>57</v>
      </c>
      <c r="AF3" s="232" t="s">
        <v>22</v>
      </c>
      <c r="AG3" s="232" t="s">
        <v>23</v>
      </c>
      <c r="AH3" s="232" t="s">
        <v>62</v>
      </c>
      <c r="AI3" s="232" t="s">
        <v>87</v>
      </c>
      <c r="AJ3" s="258" t="s">
        <v>93</v>
      </c>
      <c r="AK3" s="258" t="s">
        <v>103</v>
      </c>
      <c r="AL3" s="252" t="s">
        <v>107</v>
      </c>
      <c r="AM3" s="252" t="s">
        <v>109</v>
      </c>
      <c r="AN3" s="252" t="s">
        <v>115</v>
      </c>
      <c r="AO3" s="524" t="s">
        <v>122</v>
      </c>
      <c r="AP3" s="420" t="s">
        <v>132</v>
      </c>
      <c r="AQ3" s="701" t="s">
        <v>159</v>
      </c>
      <c r="AR3" s="701" t="s">
        <v>178</v>
      </c>
      <c r="AS3" s="701" t="s">
        <v>179</v>
      </c>
      <c r="AT3" s="435" t="s">
        <v>57</v>
      </c>
      <c r="AU3" s="232" t="s">
        <v>22</v>
      </c>
      <c r="AV3" s="232" t="s">
        <v>23</v>
      </c>
      <c r="AW3" s="232" t="s">
        <v>62</v>
      </c>
      <c r="AX3" s="232" t="s">
        <v>87</v>
      </c>
      <c r="AY3" s="258" t="s">
        <v>93</v>
      </c>
      <c r="AZ3" s="258" t="s">
        <v>103</v>
      </c>
      <c r="BA3" s="252" t="s">
        <v>107</v>
      </c>
      <c r="BB3" s="252" t="s">
        <v>109</v>
      </c>
      <c r="BC3" s="252" t="s">
        <v>115</v>
      </c>
      <c r="BD3" s="524" t="s">
        <v>122</v>
      </c>
      <c r="BE3" s="420" t="s">
        <v>132</v>
      </c>
      <c r="BF3" s="701" t="s">
        <v>159</v>
      </c>
      <c r="BG3" s="701" t="s">
        <v>178</v>
      </c>
      <c r="BH3" s="701" t="s">
        <v>179</v>
      </c>
      <c r="BI3" s="435" t="s">
        <v>57</v>
      </c>
      <c r="BJ3" s="232" t="s">
        <v>22</v>
      </c>
      <c r="BK3" s="232" t="s">
        <v>23</v>
      </c>
      <c r="BL3" s="232" t="s">
        <v>62</v>
      </c>
      <c r="BM3" s="232" t="s">
        <v>87</v>
      </c>
      <c r="BN3" s="258" t="s">
        <v>93</v>
      </c>
      <c r="BO3" s="258" t="s">
        <v>103</v>
      </c>
      <c r="BP3" s="252" t="s">
        <v>107</v>
      </c>
      <c r="BQ3" s="252" t="s">
        <v>109</v>
      </c>
      <c r="BR3" s="252" t="s">
        <v>115</v>
      </c>
      <c r="BS3" s="524" t="s">
        <v>122</v>
      </c>
      <c r="BT3" s="420" t="s">
        <v>132</v>
      </c>
      <c r="BU3" s="701" t="s">
        <v>159</v>
      </c>
      <c r="BV3" s="701" t="s">
        <v>178</v>
      </c>
      <c r="BW3" s="701" t="s">
        <v>179</v>
      </c>
      <c r="BX3" s="435" t="s">
        <v>57</v>
      </c>
      <c r="BY3" s="232" t="s">
        <v>22</v>
      </c>
      <c r="BZ3" s="232" t="s">
        <v>23</v>
      </c>
      <c r="CA3" s="232" t="s">
        <v>62</v>
      </c>
      <c r="CB3" s="232" t="s">
        <v>87</v>
      </c>
      <c r="CC3" s="258" t="s">
        <v>93</v>
      </c>
      <c r="CD3" s="258" t="s">
        <v>103</v>
      </c>
      <c r="CE3" s="252" t="s">
        <v>107</v>
      </c>
      <c r="CF3" s="252" t="s">
        <v>109</v>
      </c>
      <c r="CG3" s="252" t="s">
        <v>115</v>
      </c>
      <c r="CH3" s="524" t="s">
        <v>122</v>
      </c>
      <c r="CI3" s="420" t="s">
        <v>132</v>
      </c>
      <c r="CJ3" s="701" t="s">
        <v>159</v>
      </c>
      <c r="CK3" s="701" t="s">
        <v>178</v>
      </c>
      <c r="CL3" s="701" t="s">
        <v>179</v>
      </c>
      <c r="CM3" s="435" t="s">
        <v>57</v>
      </c>
      <c r="CN3" s="232" t="s">
        <v>22</v>
      </c>
      <c r="CO3" s="232" t="s">
        <v>23</v>
      </c>
      <c r="CP3" s="232" t="s">
        <v>62</v>
      </c>
      <c r="CQ3" s="232" t="s">
        <v>87</v>
      </c>
      <c r="CR3" s="258" t="s">
        <v>93</v>
      </c>
      <c r="CS3" s="258" t="s">
        <v>103</v>
      </c>
      <c r="CT3" s="252" t="s">
        <v>107</v>
      </c>
      <c r="CU3" s="252" t="s">
        <v>109</v>
      </c>
      <c r="CV3" s="252" t="s">
        <v>115</v>
      </c>
      <c r="CW3" s="524" t="s">
        <v>122</v>
      </c>
      <c r="CX3" s="420" t="s">
        <v>132</v>
      </c>
      <c r="CY3" s="701" t="s">
        <v>159</v>
      </c>
      <c r="CZ3" s="701" t="s">
        <v>178</v>
      </c>
      <c r="DA3" s="701" t="s">
        <v>179</v>
      </c>
      <c r="DB3" s="435" t="s">
        <v>57</v>
      </c>
      <c r="DC3" s="232" t="s">
        <v>22</v>
      </c>
      <c r="DD3" s="232" t="s">
        <v>23</v>
      </c>
      <c r="DE3" s="232" t="s">
        <v>62</v>
      </c>
      <c r="DF3" s="232" t="s">
        <v>87</v>
      </c>
      <c r="DG3" s="258" t="s">
        <v>93</v>
      </c>
      <c r="DH3" s="258" t="s">
        <v>103</v>
      </c>
      <c r="DI3" s="252" t="s">
        <v>107</v>
      </c>
      <c r="DJ3" s="252" t="s">
        <v>109</v>
      </c>
      <c r="DK3" s="252" t="s">
        <v>115</v>
      </c>
      <c r="DL3" s="258" t="s">
        <v>122</v>
      </c>
      <c r="DM3" s="420" t="s">
        <v>132</v>
      </c>
      <c r="DN3" s="701" t="s">
        <v>159</v>
      </c>
      <c r="DO3" s="701" t="s">
        <v>178</v>
      </c>
      <c r="DP3" s="701" t="s">
        <v>179</v>
      </c>
      <c r="DQ3" s="527" t="s">
        <v>70</v>
      </c>
      <c r="DR3" s="232" t="s">
        <v>57</v>
      </c>
      <c r="DS3" s="232" t="s">
        <v>22</v>
      </c>
      <c r="DT3" s="232" t="s">
        <v>23</v>
      </c>
      <c r="DU3" s="232" t="s">
        <v>62</v>
      </c>
      <c r="DV3" s="232" t="s">
        <v>87</v>
      </c>
      <c r="DW3" s="258" t="s">
        <v>93</v>
      </c>
      <c r="DX3" s="252" t="s">
        <v>103</v>
      </c>
      <c r="DY3" s="252" t="s">
        <v>107</v>
      </c>
      <c r="DZ3" s="252" t="s">
        <v>109</v>
      </c>
      <c r="EA3" s="252" t="s">
        <v>115</v>
      </c>
      <c r="EB3" s="524" t="s">
        <v>122</v>
      </c>
      <c r="EC3" s="420" t="s">
        <v>132</v>
      </c>
      <c r="ED3" s="701" t="s">
        <v>159</v>
      </c>
      <c r="EE3" s="701" t="s">
        <v>178</v>
      </c>
      <c r="EF3" s="701" t="s">
        <v>179</v>
      </c>
      <c r="EG3" s="435" t="s">
        <v>23</v>
      </c>
      <c r="EH3" s="258" t="s">
        <v>62</v>
      </c>
      <c r="EI3" s="232" t="s">
        <v>87</v>
      </c>
      <c r="EJ3" s="258" t="s">
        <v>93</v>
      </c>
      <c r="EK3" s="258" t="s">
        <v>103</v>
      </c>
      <c r="EL3" s="252" t="s">
        <v>107</v>
      </c>
      <c r="EM3" s="252" t="s">
        <v>109</v>
      </c>
      <c r="EN3" s="252" t="s">
        <v>115</v>
      </c>
      <c r="EO3" s="524" t="s">
        <v>122</v>
      </c>
      <c r="EP3" s="420" t="s">
        <v>132</v>
      </c>
      <c r="EQ3" s="701" t="s">
        <v>159</v>
      </c>
      <c r="ER3" s="701" t="s">
        <v>178</v>
      </c>
      <c r="ES3" s="701" t="s">
        <v>179</v>
      </c>
      <c r="ET3" s="435" t="s">
        <v>23</v>
      </c>
      <c r="EU3" s="258" t="s">
        <v>62</v>
      </c>
      <c r="EV3" s="258" t="s">
        <v>87</v>
      </c>
      <c r="EW3" s="258" t="s">
        <v>93</v>
      </c>
      <c r="EX3" s="258" t="s">
        <v>103</v>
      </c>
      <c r="EY3" s="252" t="s">
        <v>107</v>
      </c>
      <c r="EZ3" s="252" t="s">
        <v>109</v>
      </c>
      <c r="FA3" s="252" t="s">
        <v>115</v>
      </c>
      <c r="FB3" s="524" t="s">
        <v>122</v>
      </c>
      <c r="FC3" s="420" t="s">
        <v>132</v>
      </c>
      <c r="FD3" s="701" t="s">
        <v>159</v>
      </c>
      <c r="FE3" s="701" t="s">
        <v>178</v>
      </c>
      <c r="FF3" s="701" t="s">
        <v>179</v>
      </c>
      <c r="FG3" s="435" t="s">
        <v>23</v>
      </c>
      <c r="FH3" s="258" t="s">
        <v>62</v>
      </c>
      <c r="FI3" s="258" t="s">
        <v>87</v>
      </c>
      <c r="FJ3" s="258" t="s">
        <v>93</v>
      </c>
      <c r="FK3" s="258" t="s">
        <v>103</v>
      </c>
      <c r="FL3" s="252" t="s">
        <v>107</v>
      </c>
      <c r="FM3" s="252" t="s">
        <v>109</v>
      </c>
      <c r="FN3" s="252" t="s">
        <v>115</v>
      </c>
      <c r="FO3" s="524" t="s">
        <v>122</v>
      </c>
      <c r="FP3" s="420" t="s">
        <v>132</v>
      </c>
      <c r="FQ3" s="701" t="s">
        <v>159</v>
      </c>
      <c r="FR3" s="701" t="s">
        <v>178</v>
      </c>
      <c r="FS3" s="701" t="s">
        <v>179</v>
      </c>
      <c r="FT3" s="435" t="s">
        <v>23</v>
      </c>
      <c r="FU3" s="258" t="s">
        <v>62</v>
      </c>
      <c r="FV3" s="258" t="s">
        <v>87</v>
      </c>
      <c r="FW3" s="258" t="s">
        <v>93</v>
      </c>
      <c r="FX3" s="258" t="s">
        <v>103</v>
      </c>
      <c r="FY3" s="252" t="s">
        <v>107</v>
      </c>
      <c r="FZ3" s="252" t="s">
        <v>109</v>
      </c>
      <c r="GA3" s="252" t="s">
        <v>115</v>
      </c>
      <c r="GB3" s="258" t="s">
        <v>122</v>
      </c>
      <c r="GC3" s="420" t="s">
        <v>132</v>
      </c>
      <c r="GD3" s="701" t="s">
        <v>159</v>
      </c>
      <c r="GE3" s="701" t="s">
        <v>178</v>
      </c>
      <c r="GF3" s="701" t="s">
        <v>179</v>
      </c>
      <c r="GG3" s="532" t="s">
        <v>57</v>
      </c>
      <c r="GH3" s="258" t="s">
        <v>22</v>
      </c>
      <c r="GI3" s="232" t="s">
        <v>23</v>
      </c>
      <c r="GJ3" s="232" t="s">
        <v>62</v>
      </c>
      <c r="GK3" s="258" t="s">
        <v>87</v>
      </c>
      <c r="GL3" s="232" t="s">
        <v>93</v>
      </c>
      <c r="GM3" s="232" t="s">
        <v>103</v>
      </c>
      <c r="GN3" s="252" t="s">
        <v>107</v>
      </c>
      <c r="GO3" s="252" t="s">
        <v>109</v>
      </c>
      <c r="GP3" s="252" t="s">
        <v>115</v>
      </c>
      <c r="GQ3" s="524" t="s">
        <v>122</v>
      </c>
      <c r="GR3" s="420" t="s">
        <v>132</v>
      </c>
      <c r="GS3" s="420" t="s">
        <v>159</v>
      </c>
      <c r="GT3" s="701" t="s">
        <v>178</v>
      </c>
      <c r="GU3" s="701" t="s">
        <v>179</v>
      </c>
      <c r="GV3" s="435" t="s">
        <v>23</v>
      </c>
      <c r="GW3" s="258" t="s">
        <v>62</v>
      </c>
      <c r="GX3" s="258" t="s">
        <v>87</v>
      </c>
      <c r="GY3" s="258" t="s">
        <v>93</v>
      </c>
      <c r="GZ3" s="352" t="s">
        <v>103</v>
      </c>
      <c r="HA3" s="252" t="s">
        <v>107</v>
      </c>
      <c r="HB3" s="252" t="s">
        <v>109</v>
      </c>
      <c r="HC3" s="252" t="s">
        <v>115</v>
      </c>
      <c r="HD3" s="524" t="s">
        <v>122</v>
      </c>
      <c r="HE3" s="420" t="s">
        <v>132</v>
      </c>
      <c r="HF3" s="701" t="s">
        <v>159</v>
      </c>
      <c r="HG3" s="701" t="s">
        <v>178</v>
      </c>
      <c r="HH3" s="701" t="s">
        <v>179</v>
      </c>
      <c r="HI3" s="435" t="s">
        <v>23</v>
      </c>
      <c r="HJ3" s="258" t="s">
        <v>62</v>
      </c>
      <c r="HK3" s="258" t="s">
        <v>87</v>
      </c>
      <c r="HL3" s="232" t="s">
        <v>100</v>
      </c>
      <c r="HM3" s="252" t="s">
        <v>103</v>
      </c>
      <c r="HN3" s="252" t="s">
        <v>107</v>
      </c>
      <c r="HO3" s="252" t="s">
        <v>109</v>
      </c>
      <c r="HP3" s="252" t="s">
        <v>115</v>
      </c>
      <c r="HQ3" s="258" t="s">
        <v>122</v>
      </c>
      <c r="HR3" s="420" t="s">
        <v>132</v>
      </c>
      <c r="HS3" s="701" t="s">
        <v>159</v>
      </c>
      <c r="HT3" s="701" t="s">
        <v>178</v>
      </c>
      <c r="HU3" s="701" t="s">
        <v>179</v>
      </c>
    </row>
    <row r="4" spans="1:229" s="6" customFormat="1" ht="12.75">
      <c r="A4" s="447" t="s">
        <v>20</v>
      </c>
      <c r="B4" s="35">
        <v>4219.4165038251094</v>
      </c>
      <c r="C4" s="35">
        <v>4211.8250126186467</v>
      </c>
      <c r="D4" s="35">
        <v>4258.1387954942456</v>
      </c>
      <c r="E4" s="35">
        <v>4655.1359917388763</v>
      </c>
      <c r="F4" s="35">
        <v>4831.3618074577071</v>
      </c>
      <c r="G4" s="35">
        <v>4871.0051345256488</v>
      </c>
      <c r="H4" s="35">
        <v>4760.3475525839913</v>
      </c>
      <c r="I4" s="35">
        <v>4770.2705309536486</v>
      </c>
      <c r="J4" s="35">
        <v>4905.9819194047386</v>
      </c>
      <c r="K4" s="35">
        <v>5120.8756906760873</v>
      </c>
      <c r="L4" s="35">
        <v>5321.1597256691075</v>
      </c>
      <c r="M4" s="35">
        <v>5102.5432963026369</v>
      </c>
      <c r="N4" s="35">
        <v>5412.4683145510926</v>
      </c>
      <c r="O4" s="35">
        <v>5720.7396524302058</v>
      </c>
      <c r="P4" s="35">
        <v>6101.9308730436651</v>
      </c>
      <c r="Q4" s="35">
        <v>6329.3959140077668</v>
      </c>
      <c r="R4" s="35">
        <v>6291.353406324155</v>
      </c>
      <c r="S4" s="35">
        <v>5979.4984882592771</v>
      </c>
      <c r="T4" s="35">
        <v>5748.9968226602314</v>
      </c>
      <c r="U4" s="35">
        <v>5861.7059117299132</v>
      </c>
      <c r="V4" s="35">
        <v>6216.2237235309849</v>
      </c>
      <c r="W4" s="35">
        <v>6695.0846463686757</v>
      </c>
      <c r="X4" s="35">
        <v>7116.0312396828913</v>
      </c>
      <c r="Y4" s="35">
        <v>6845.6174576152289</v>
      </c>
      <c r="Z4" s="444">
        <v>6100.9811547336376</v>
      </c>
      <c r="AA4" s="444">
        <v>5876.5569931055725</v>
      </c>
      <c r="AB4" s="444">
        <v>5538.0689315758764</v>
      </c>
      <c r="AC4" s="444">
        <v>5393.5407603282611</v>
      </c>
      <c r="AD4" s="444">
        <v>5727.7024497413904</v>
      </c>
      <c r="AE4" s="443">
        <v>7032.5975431400202</v>
      </c>
      <c r="AF4" s="444">
        <v>7374.5453770483837</v>
      </c>
      <c r="AG4" s="444">
        <v>7265.8384091795224</v>
      </c>
      <c r="AH4" s="444">
        <v>6926.2060158319136</v>
      </c>
      <c r="AI4" s="444">
        <v>6680.4273188114212</v>
      </c>
      <c r="AJ4" s="444">
        <v>6808.8779791572451</v>
      </c>
      <c r="AK4" s="444">
        <v>7182.8294420743623</v>
      </c>
      <c r="AL4" s="444">
        <v>7565.2159407516619</v>
      </c>
      <c r="AM4" s="444">
        <v>7908.0602650348401</v>
      </c>
      <c r="AN4" s="444">
        <v>7423.6688973048931</v>
      </c>
      <c r="AO4" s="444">
        <v>6682.8644279770915</v>
      </c>
      <c r="AP4" s="444">
        <v>6635.4053819310684</v>
      </c>
      <c r="AQ4" s="444">
        <v>6123.6512243765446</v>
      </c>
      <c r="AR4" s="444">
        <v>5855.0896408184317</v>
      </c>
      <c r="AS4" s="444">
        <v>6329.1717318174333</v>
      </c>
      <c r="AT4" s="443">
        <v>6280.3728090086879</v>
      </c>
      <c r="AU4" s="444">
        <v>6567.5530690386895</v>
      </c>
      <c r="AV4" s="444">
        <v>6546.8772684108644</v>
      </c>
      <c r="AW4" s="444">
        <v>6231.1287954917816</v>
      </c>
      <c r="AX4" s="444">
        <v>5972.7291872053993</v>
      </c>
      <c r="AY4" s="444">
        <v>6075.993964787308</v>
      </c>
      <c r="AZ4" s="444">
        <v>6370.9005518165332</v>
      </c>
      <c r="BA4" s="444">
        <v>7157.2324728145322</v>
      </c>
      <c r="BB4" s="444">
        <v>7764.8944441677468</v>
      </c>
      <c r="BC4" s="444">
        <v>7649.8551137804252</v>
      </c>
      <c r="BD4" s="444">
        <v>6595.5688888128989</v>
      </c>
      <c r="BE4" s="444">
        <v>6205.7305555162848</v>
      </c>
      <c r="BF4" s="444">
        <v>5896.1827116753739</v>
      </c>
      <c r="BG4" s="444">
        <v>5794.405037070971</v>
      </c>
      <c r="BH4" s="444">
        <v>6029.1337837208839</v>
      </c>
      <c r="BI4" s="443">
        <v>5477.8257591987058</v>
      </c>
      <c r="BJ4" s="444">
        <v>5406.7164917518994</v>
      </c>
      <c r="BK4" s="444">
        <v>5474.4056614114961</v>
      </c>
      <c r="BL4" s="444">
        <v>5242.3955843484691</v>
      </c>
      <c r="BM4" s="444">
        <v>5079.9741528702116</v>
      </c>
      <c r="BN4" s="444">
        <v>5078.2307419685903</v>
      </c>
      <c r="BO4" s="444">
        <v>5494.4124007777873</v>
      </c>
      <c r="BP4" s="444">
        <v>5817.5742424075042</v>
      </c>
      <c r="BQ4" s="444">
        <v>6332.313262868448</v>
      </c>
      <c r="BR4" s="444">
        <v>6112.3434321473096</v>
      </c>
      <c r="BS4" s="444">
        <v>5556.6261648033424</v>
      </c>
      <c r="BT4" s="444">
        <v>5061.1840132314983</v>
      </c>
      <c r="BU4" s="444">
        <v>4827.0260323584534</v>
      </c>
      <c r="BV4" s="444">
        <v>4720.1702819721877</v>
      </c>
      <c r="BW4" s="444">
        <v>4901.9623123633746</v>
      </c>
      <c r="BX4" s="443">
        <v>4657.6724037230861</v>
      </c>
      <c r="BY4" s="444">
        <v>5428.6220696500422</v>
      </c>
      <c r="BZ4" s="444">
        <v>5355.2319962395077</v>
      </c>
      <c r="CA4" s="444">
        <v>5033.0838011502656</v>
      </c>
      <c r="CB4" s="444">
        <v>4754.8298700249534</v>
      </c>
      <c r="CC4" s="444">
        <v>4932.1522149764332</v>
      </c>
      <c r="CD4" s="444">
        <v>5311.2521409821165</v>
      </c>
      <c r="CE4" s="444">
        <v>5635.9316793579374</v>
      </c>
      <c r="CF4" s="444">
        <v>5908.6106836783802</v>
      </c>
      <c r="CG4" s="444">
        <v>6081.9337920079552</v>
      </c>
      <c r="CH4" s="444">
        <v>5154.1509367770814</v>
      </c>
      <c r="CI4" s="444">
        <v>4943.6533551454049</v>
      </c>
      <c r="CJ4" s="444">
        <v>4762.9843944745153</v>
      </c>
      <c r="CK4" s="444">
        <v>4840.8456000838396</v>
      </c>
      <c r="CL4" s="444">
        <v>5109.4305417393671</v>
      </c>
      <c r="CM4" s="443">
        <v>5145.6022586372683</v>
      </c>
      <c r="CN4" s="444">
        <v>5431.7282235319699</v>
      </c>
      <c r="CO4" s="444">
        <v>5447.3032558821524</v>
      </c>
      <c r="CP4" s="444">
        <v>5192.4962924037336</v>
      </c>
      <c r="CQ4" s="444">
        <v>5031.9040745906395</v>
      </c>
      <c r="CR4" s="444">
        <v>5157.3934987958819</v>
      </c>
      <c r="CS4" s="444">
        <v>5259.9270292192568</v>
      </c>
      <c r="CT4" s="444">
        <v>6057.1822855607179</v>
      </c>
      <c r="CU4" s="444">
        <v>6312.6522687863699</v>
      </c>
      <c r="CV4" s="444">
        <v>5889.6225208609467</v>
      </c>
      <c r="CW4" s="444">
        <v>5126.1521500106937</v>
      </c>
      <c r="CX4" s="444">
        <v>4864.1441312338484</v>
      </c>
      <c r="CY4" s="444">
        <v>4729.8597630830072</v>
      </c>
      <c r="CZ4" s="444">
        <v>4921.8383642924509</v>
      </c>
      <c r="DA4" s="444">
        <v>5180.7257594572602</v>
      </c>
      <c r="DB4" s="443">
        <v>4863.5774892099416</v>
      </c>
      <c r="DC4" s="444">
        <v>5418.1990299091403</v>
      </c>
      <c r="DD4" s="444">
        <v>5308.7682934470695</v>
      </c>
      <c r="DE4" s="444">
        <v>4906.1624911849185</v>
      </c>
      <c r="DF4" s="444">
        <v>4478.4126055404731</v>
      </c>
      <c r="DG4" s="444">
        <v>4968.8606513922487</v>
      </c>
      <c r="DH4" s="444">
        <v>5771.7182995459043</v>
      </c>
      <c r="DI4" s="444">
        <v>6022.4873134091786</v>
      </c>
      <c r="DJ4" s="444">
        <v>5879.6784860288753</v>
      </c>
      <c r="DK4" s="444">
        <v>5890.1789535075613</v>
      </c>
      <c r="DL4" s="525">
        <v>5098.204253816848</v>
      </c>
      <c r="DM4" s="444">
        <v>5123.0512726893421</v>
      </c>
      <c r="DN4" s="444">
        <v>5121.8350934551218</v>
      </c>
      <c r="DO4" s="444">
        <v>5151.6408067140655</v>
      </c>
      <c r="DP4" s="444">
        <v>5362.4291641715872</v>
      </c>
      <c r="DQ4" s="528">
        <v>3288.0512483480202</v>
      </c>
      <c r="DR4" s="525">
        <v>3481.4006121900211</v>
      </c>
      <c r="DS4" s="525">
        <v>3400.2676783903753</v>
      </c>
      <c r="DT4" s="525">
        <v>3302.363101143716</v>
      </c>
      <c r="DU4" s="525">
        <v>3113.7428365144465</v>
      </c>
      <c r="DV4" s="525">
        <v>2943.8797737315454</v>
      </c>
      <c r="DW4" s="525">
        <v>2983.2621272276683</v>
      </c>
      <c r="DX4" s="525">
        <v>3177.241263018318</v>
      </c>
      <c r="DY4" s="525">
        <v>3468.4746202506158</v>
      </c>
      <c r="DZ4" s="525">
        <v>3663.0837380629755</v>
      </c>
      <c r="EA4" s="525">
        <v>3264.3129326658077</v>
      </c>
      <c r="EB4" s="525">
        <v>3069.0404446544412</v>
      </c>
      <c r="EC4" s="444">
        <v>2800.853845634048</v>
      </c>
      <c r="ED4" s="444">
        <v>2622.9289874299734</v>
      </c>
      <c r="EE4" s="444">
        <v>2780.6734458118585</v>
      </c>
      <c r="EF4" s="444">
        <v>3037.9418533572061</v>
      </c>
      <c r="EG4" s="443">
        <v>4846.7679532247648</v>
      </c>
      <c r="EH4" s="444">
        <v>4147.229825525882</v>
      </c>
      <c r="EI4" s="444">
        <v>3889.341087735344</v>
      </c>
      <c r="EJ4" s="444">
        <v>3131.2216378922076</v>
      </c>
      <c r="EK4" s="444">
        <v>3341.3187733093082</v>
      </c>
      <c r="EL4" s="444">
        <v>3759.0137102417752</v>
      </c>
      <c r="EM4" s="444">
        <v>3768.3231566785648</v>
      </c>
      <c r="EN4" s="444">
        <v>3346.1016882347508</v>
      </c>
      <c r="EO4" s="525">
        <v>2843.7536010505569</v>
      </c>
      <c r="EP4" s="444">
        <v>2731.1104323225732</v>
      </c>
      <c r="EQ4" s="444">
        <v>2729.2417358866924</v>
      </c>
      <c r="ER4" s="444">
        <v>2928.4911750872839</v>
      </c>
      <c r="ES4" s="444">
        <v>3141.7652328604131</v>
      </c>
      <c r="ET4" s="443">
        <v>3033.9243023778758</v>
      </c>
      <c r="EU4" s="444">
        <v>2841.1340343812653</v>
      </c>
      <c r="EV4" s="444">
        <v>2697.6610869749384</v>
      </c>
      <c r="EW4" s="444">
        <v>2517.3839991366849</v>
      </c>
      <c r="EX4" s="525">
        <v>2402.3399901701268</v>
      </c>
      <c r="EY4" s="525">
        <v>2639.6180056795488</v>
      </c>
      <c r="EZ4" s="525">
        <v>2808.3208015511286</v>
      </c>
      <c r="FA4" s="525">
        <v>2414.8348652461409</v>
      </c>
      <c r="FB4" s="525">
        <v>2684.9809552865927</v>
      </c>
      <c r="FC4" s="444">
        <v>2427.2909069260081</v>
      </c>
      <c r="FD4" s="444">
        <v>2264.9720703701105</v>
      </c>
      <c r="FE4" s="444">
        <v>2362.6744534720156</v>
      </c>
      <c r="FF4" s="444">
        <v>2341.0299658990461</v>
      </c>
      <c r="FG4" s="443">
        <v>3586.3475914630544</v>
      </c>
      <c r="FH4" s="444">
        <v>3209.7700411082619</v>
      </c>
      <c r="FI4" s="444">
        <v>3062.7781750344411</v>
      </c>
      <c r="FJ4" s="444">
        <v>2834.5604396782478</v>
      </c>
      <c r="FK4" s="525">
        <v>2851.8888392040535</v>
      </c>
      <c r="FL4" s="525">
        <v>3383.767307303041</v>
      </c>
      <c r="FM4" s="525">
        <v>3661.8650998886455</v>
      </c>
      <c r="FN4" s="525">
        <v>3328.4601746806775</v>
      </c>
      <c r="FO4" s="525">
        <v>3541.0821001617387</v>
      </c>
      <c r="FP4" s="444">
        <v>3346.3377734453543</v>
      </c>
      <c r="FQ4" s="444">
        <v>3161.2618237309739</v>
      </c>
      <c r="FR4" s="444">
        <v>3424.7340242795317</v>
      </c>
      <c r="FS4" s="444">
        <v>3266.458912532978</v>
      </c>
      <c r="FT4" s="443">
        <v>4577.566030979965</v>
      </c>
      <c r="FU4" s="444">
        <v>3592.1214932301668</v>
      </c>
      <c r="FV4" s="444">
        <v>3907.383673812576</v>
      </c>
      <c r="FW4" s="444">
        <v>3963.5686085383918</v>
      </c>
      <c r="FX4" s="525">
        <v>3773.7586812438835</v>
      </c>
      <c r="FY4" s="525">
        <v>4351.8193664844603</v>
      </c>
      <c r="FZ4" s="525">
        <v>4509.7756818012649</v>
      </c>
      <c r="GA4" s="525">
        <v>4351.8591054582303</v>
      </c>
      <c r="GB4" s="444">
        <v>4521.7131979648511</v>
      </c>
      <c r="GC4" s="444">
        <v>3997.4719493202106</v>
      </c>
      <c r="GD4" s="444">
        <v>4011.9900592995687</v>
      </c>
      <c r="GE4" s="260">
        <v>4150.7816880043238</v>
      </c>
      <c r="GF4" s="260">
        <v>4281.1237138180813</v>
      </c>
      <c r="GG4" s="533">
        <v>5971.0172969501546</v>
      </c>
      <c r="GH4" s="444">
        <v>4329.0869564073173</v>
      </c>
      <c r="GI4" s="444">
        <v>4194.4285237902723</v>
      </c>
      <c r="GJ4" s="444">
        <v>3908.5438825746355</v>
      </c>
      <c r="GK4" s="444">
        <v>3811.6877093090256</v>
      </c>
      <c r="GL4" s="444">
        <v>3302.7084638402748</v>
      </c>
      <c r="GM4" s="444">
        <v>3633.5280991698542</v>
      </c>
      <c r="GN4" s="444">
        <v>3852.2823897531857</v>
      </c>
      <c r="GO4" s="444">
        <v>4174.3469935361236</v>
      </c>
      <c r="GP4" s="444">
        <v>3375.3560910358451</v>
      </c>
      <c r="GQ4" s="525">
        <v>3656.940191224287</v>
      </c>
      <c r="GR4" s="444">
        <v>3237.6922819423867</v>
      </c>
      <c r="GS4" s="444">
        <v>3327.5159512343607</v>
      </c>
      <c r="GT4" s="444">
        <v>3798.4086587397301</v>
      </c>
      <c r="GU4" s="444">
        <v>3915.3535818112146</v>
      </c>
      <c r="GV4" s="443">
        <v>3598.4594040761767</v>
      </c>
      <c r="GW4" s="444">
        <v>3296.9629152938701</v>
      </c>
      <c r="GX4" s="444">
        <v>3506.2156441023208</v>
      </c>
      <c r="GY4" s="444">
        <v>3185.0612357272021</v>
      </c>
      <c r="GZ4" s="444">
        <v>3533.7417029755384</v>
      </c>
      <c r="HA4" s="444">
        <v>3814.4588570743363</v>
      </c>
      <c r="HB4" s="444">
        <v>4178.5494072753072</v>
      </c>
      <c r="HC4" s="444">
        <v>3453.7569104884892</v>
      </c>
      <c r="HD4" s="525">
        <v>3461.2581154383106</v>
      </c>
      <c r="HE4" s="444">
        <v>2845.7874931077631</v>
      </c>
      <c r="HF4" s="444">
        <v>2931.1355593013109</v>
      </c>
      <c r="HG4" s="444">
        <v>3386.4409589483162</v>
      </c>
      <c r="HH4" s="444">
        <v>3381.6632087187681</v>
      </c>
      <c r="HI4" s="443">
        <v>4850.7436458518341</v>
      </c>
      <c r="HJ4" s="444">
        <v>4709.9018583061188</v>
      </c>
      <c r="HK4" s="444">
        <v>3928.9629171080264</v>
      </c>
      <c r="HL4" s="444">
        <v>2292.2151105854869</v>
      </c>
      <c r="HM4" s="444">
        <v>2559.5197597491156</v>
      </c>
      <c r="HN4" s="444">
        <v>3108.7937100436775</v>
      </c>
      <c r="HO4" s="444">
        <v>3377.8398525794287</v>
      </c>
      <c r="HP4" s="444">
        <v>2322.1954771281503</v>
      </c>
      <c r="HQ4" s="525">
        <v>4233.5288745607222</v>
      </c>
      <c r="HR4" s="444">
        <v>4834.814323370997</v>
      </c>
      <c r="HS4" s="444">
        <v>5196.7409774939506</v>
      </c>
      <c r="HT4" s="260">
        <v>5374.1791444822538</v>
      </c>
      <c r="HU4" s="260">
        <v>5499.1481495523685</v>
      </c>
    </row>
    <row r="5" spans="1:229" s="6" customFormat="1" ht="12.75">
      <c r="A5" s="447"/>
      <c r="B5" s="260"/>
      <c r="C5" s="260"/>
      <c r="D5" s="260"/>
      <c r="E5" s="260"/>
      <c r="F5" s="260"/>
      <c r="G5" s="260"/>
      <c r="H5" s="260"/>
      <c r="I5" s="260"/>
      <c r="J5" s="260"/>
      <c r="K5" s="260"/>
      <c r="L5" s="260"/>
      <c r="M5" s="260"/>
      <c r="N5" s="260"/>
      <c r="O5" s="260"/>
      <c r="P5" s="260"/>
      <c r="Q5" s="260"/>
      <c r="R5" s="260"/>
      <c r="S5" s="260"/>
      <c r="T5" s="260"/>
      <c r="U5" s="260"/>
      <c r="V5" s="260"/>
      <c r="W5" s="260"/>
      <c r="X5" s="260"/>
      <c r="Y5" s="260"/>
      <c r="Z5" s="260"/>
      <c r="AA5" s="260"/>
      <c r="AB5" s="260"/>
      <c r="AC5" s="260"/>
      <c r="AD5" s="260"/>
      <c r="AE5" s="445"/>
      <c r="AF5" s="260"/>
      <c r="AG5" s="260"/>
      <c r="AH5" s="260"/>
      <c r="AI5" s="260"/>
      <c r="AJ5" s="260"/>
      <c r="AK5" s="260"/>
      <c r="AL5" s="260"/>
      <c r="AM5" s="260"/>
      <c r="AN5" s="260"/>
      <c r="AO5" s="260"/>
      <c r="AP5" s="260"/>
      <c r="AQ5" s="260"/>
      <c r="AR5" s="260"/>
      <c r="AS5" s="260"/>
      <c r="AT5" s="445"/>
      <c r="AU5" s="260"/>
      <c r="AV5" s="260"/>
      <c r="AW5" s="260"/>
      <c r="AX5" s="260"/>
      <c r="AY5" s="260"/>
      <c r="AZ5" s="260"/>
      <c r="BA5" s="260"/>
      <c r="BB5" s="260"/>
      <c r="BC5" s="260"/>
      <c r="BD5" s="260"/>
      <c r="BE5" s="260"/>
      <c r="BF5" s="260"/>
      <c r="BG5" s="260"/>
      <c r="BH5" s="260"/>
      <c r="BI5" s="445"/>
      <c r="BJ5" s="260"/>
      <c r="BK5" s="260"/>
      <c r="BL5" s="260"/>
      <c r="BM5" s="260"/>
      <c r="BN5" s="260"/>
      <c r="BO5" s="260"/>
      <c r="BP5" s="260"/>
      <c r="BQ5" s="260"/>
      <c r="BR5" s="260"/>
      <c r="BS5" s="260"/>
      <c r="BT5" s="260"/>
      <c r="BU5" s="260"/>
      <c r="BV5" s="260"/>
      <c r="BW5" s="260"/>
      <c r="BX5" s="445"/>
      <c r="BY5" s="260"/>
      <c r="BZ5" s="260"/>
      <c r="CA5" s="260"/>
      <c r="CB5" s="260"/>
      <c r="CC5" s="260"/>
      <c r="CD5" s="260"/>
      <c r="CE5" s="260"/>
      <c r="CF5" s="260"/>
      <c r="CG5" s="260"/>
      <c r="CH5" s="260"/>
      <c r="CI5" s="260"/>
      <c r="CJ5" s="260"/>
      <c r="CK5" s="260"/>
      <c r="CL5" s="260"/>
      <c r="CM5" s="445"/>
      <c r="CN5" s="260"/>
      <c r="CO5" s="260"/>
      <c r="CP5" s="260"/>
      <c r="CQ5" s="260"/>
      <c r="CR5" s="260"/>
      <c r="CS5" s="260"/>
      <c r="CT5" s="260"/>
      <c r="CU5" s="260"/>
      <c r="CV5" s="260"/>
      <c r="CW5" s="260"/>
      <c r="CX5" s="260"/>
      <c r="CY5" s="260"/>
      <c r="CZ5" s="260"/>
      <c r="DA5" s="260"/>
      <c r="DB5" s="445"/>
      <c r="DC5" s="260"/>
      <c r="DD5" s="260"/>
      <c r="DE5" s="260"/>
      <c r="DF5" s="260"/>
      <c r="DG5" s="260"/>
      <c r="DH5" s="260"/>
      <c r="DI5" s="260"/>
      <c r="DJ5" s="260"/>
      <c r="DK5" s="260"/>
      <c r="DL5" s="260"/>
      <c r="DM5" s="260"/>
      <c r="DN5" s="260"/>
      <c r="DO5" s="260"/>
      <c r="DP5" s="260"/>
      <c r="DQ5" s="533"/>
      <c r="DR5" s="144"/>
      <c r="DS5" s="144"/>
      <c r="DT5" s="144"/>
      <c r="DU5" s="144"/>
      <c r="DV5" s="144"/>
      <c r="DW5" s="144"/>
      <c r="DX5" s="144"/>
      <c r="DY5" s="144"/>
      <c r="DZ5" s="144"/>
      <c r="EA5" s="144"/>
      <c r="EB5" s="260"/>
      <c r="EC5" s="260"/>
      <c r="ED5" s="260"/>
      <c r="EE5" s="260"/>
      <c r="EF5" s="260"/>
      <c r="EG5" s="445"/>
      <c r="EH5" s="260"/>
      <c r="EI5" s="260"/>
      <c r="EJ5" s="260"/>
      <c r="EK5" s="260"/>
      <c r="EL5" s="260"/>
      <c r="EM5" s="260"/>
      <c r="EN5" s="260"/>
      <c r="EO5" s="260"/>
      <c r="EP5" s="260"/>
      <c r="EQ5" s="260"/>
      <c r="ER5" s="260"/>
      <c r="ES5" s="260"/>
      <c r="ET5" s="445"/>
      <c r="EU5" s="260"/>
      <c r="EV5" s="260"/>
      <c r="EW5" s="260"/>
      <c r="EX5" s="144"/>
      <c r="EY5" s="260"/>
      <c r="EZ5" s="260"/>
      <c r="FA5" s="260"/>
      <c r="FB5" s="260"/>
      <c r="FC5" s="260"/>
      <c r="FD5" s="260"/>
      <c r="FE5" s="260"/>
      <c r="FF5" s="260"/>
      <c r="FG5" s="445"/>
      <c r="FH5" s="260"/>
      <c r="FI5" s="260"/>
      <c r="FJ5" s="260"/>
      <c r="FK5" s="144"/>
      <c r="FL5" s="260"/>
      <c r="FM5" s="260"/>
      <c r="FN5" s="260"/>
      <c r="FO5" s="260"/>
      <c r="FP5" s="260"/>
      <c r="FQ5" s="260"/>
      <c r="FR5" s="260"/>
      <c r="FS5" s="260"/>
      <c r="FT5" s="445"/>
      <c r="FU5" s="260"/>
      <c r="FV5" s="260"/>
      <c r="FW5" s="260"/>
      <c r="FX5" s="144"/>
      <c r="FY5" s="260"/>
      <c r="FZ5" s="260"/>
      <c r="GA5" s="260"/>
      <c r="GB5" s="260"/>
      <c r="GC5" s="260"/>
      <c r="GD5" s="260"/>
      <c r="GE5" s="260"/>
      <c r="GF5" s="260"/>
      <c r="GG5" s="533"/>
      <c r="GH5" s="260"/>
      <c r="GI5" s="260"/>
      <c r="GJ5" s="260"/>
      <c r="GK5" s="260"/>
      <c r="GL5" s="260"/>
      <c r="GM5" s="260"/>
      <c r="GN5" s="260"/>
      <c r="GO5" s="260"/>
      <c r="GP5" s="260"/>
      <c r="GQ5" s="260"/>
      <c r="GR5" s="260"/>
      <c r="GS5" s="260"/>
      <c r="GT5" s="260"/>
      <c r="GU5" s="260"/>
      <c r="GV5" s="445"/>
      <c r="GW5" s="260"/>
      <c r="GX5" s="260"/>
      <c r="GY5" s="260"/>
      <c r="GZ5" s="260"/>
      <c r="HA5" s="260"/>
      <c r="HB5" s="260"/>
      <c r="HC5" s="260"/>
      <c r="HD5" s="260"/>
      <c r="HE5" s="260"/>
      <c r="HF5" s="260"/>
      <c r="HG5" s="260"/>
      <c r="HH5" s="260"/>
      <c r="HI5" s="445"/>
      <c r="HJ5" s="260"/>
      <c r="HK5" s="260"/>
      <c r="HL5" s="260"/>
      <c r="HM5" s="260"/>
      <c r="HN5" s="260"/>
      <c r="HO5" s="260"/>
      <c r="HP5" s="260"/>
      <c r="HQ5" s="260"/>
      <c r="HR5" s="260"/>
      <c r="HS5" s="260"/>
      <c r="HT5" s="260"/>
      <c r="HU5" s="260"/>
    </row>
    <row r="6" spans="1:229" s="6" customFormat="1" ht="12.75">
      <c r="A6" s="448" t="s">
        <v>0</v>
      </c>
      <c r="B6" s="35">
        <v>4198.6686897361851</v>
      </c>
      <c r="C6" s="35">
        <v>3942.1554041082741</v>
      </c>
      <c r="D6" s="35">
        <v>4101.020580500398</v>
      </c>
      <c r="E6" s="35">
        <v>4431.7130842972128</v>
      </c>
      <c r="F6" s="35">
        <v>4248.2836765980137</v>
      </c>
      <c r="G6" s="35">
        <v>4338.3505670446966</v>
      </c>
      <c r="H6" s="35">
        <v>3917.8683964733291</v>
      </c>
      <c r="I6" s="35">
        <v>4038.9905047476263</v>
      </c>
      <c r="J6" s="35">
        <v>4393.0237680462942</v>
      </c>
      <c r="K6" s="35">
        <v>4891.1208558500066</v>
      </c>
      <c r="L6" s="35">
        <v>4547.7539681740864</v>
      </c>
      <c r="M6" s="35">
        <v>4249.3805422184305</v>
      </c>
      <c r="N6" s="35">
        <v>4290.1913460044061</v>
      </c>
      <c r="O6" s="35">
        <v>4601.0694838554118</v>
      </c>
      <c r="P6" s="35">
        <v>4743.6831292599127</v>
      </c>
      <c r="Q6" s="35">
        <v>4745.7476675533644</v>
      </c>
      <c r="R6" s="35">
        <v>4989.8625210282644</v>
      </c>
      <c r="S6" s="35">
        <v>5004.8518165687274</v>
      </c>
      <c r="T6" s="35">
        <v>4837.1176460732859</v>
      </c>
      <c r="U6" s="35">
        <v>4996.6512278982536</v>
      </c>
      <c r="V6" s="35">
        <v>5646.2062037585483</v>
      </c>
      <c r="W6" s="35">
        <v>6488.2037614609617</v>
      </c>
      <c r="X6" s="35">
        <v>7099.4130196520464</v>
      </c>
      <c r="Y6" s="35">
        <v>5575.1741841655185</v>
      </c>
      <c r="Z6" s="35">
        <v>4861.8050168499085</v>
      </c>
      <c r="AA6" s="35">
        <v>4678.8306860559715</v>
      </c>
      <c r="AB6" s="35">
        <v>4827.5416623830861</v>
      </c>
      <c r="AC6" s="35">
        <v>4800.1425508821321</v>
      </c>
      <c r="AD6" s="35">
        <v>4738.0670704215763</v>
      </c>
      <c r="AE6" s="267">
        <v>5495.0134369685866</v>
      </c>
      <c r="AF6" s="35">
        <v>5107.3225689840237</v>
      </c>
      <c r="AG6" s="35">
        <v>5509.9248750296283</v>
      </c>
      <c r="AH6" s="35">
        <v>5529.3343299512562</v>
      </c>
      <c r="AI6" s="35">
        <v>5379.3356715272994</v>
      </c>
      <c r="AJ6" s="35">
        <v>5522.558739654376</v>
      </c>
      <c r="AK6" s="35">
        <v>6290.1617309721078</v>
      </c>
      <c r="AL6" s="35">
        <v>7135.3026553349691</v>
      </c>
      <c r="AM6" s="35">
        <v>8092.663573937627</v>
      </c>
      <c r="AN6" s="35">
        <v>5995.0937180339661</v>
      </c>
      <c r="AO6" s="35">
        <v>5171.9373903803435</v>
      </c>
      <c r="AP6" s="35">
        <v>4947.0135883183657</v>
      </c>
      <c r="AQ6" s="35">
        <v>5323.4712686758949</v>
      </c>
      <c r="AR6" s="35">
        <v>4976.0845609908029</v>
      </c>
      <c r="AS6" s="35">
        <v>4959.8316095318705</v>
      </c>
      <c r="AT6" s="267">
        <v>7066.1212540479837</v>
      </c>
      <c r="AU6" s="35">
        <v>7019.178903528039</v>
      </c>
      <c r="AV6" s="35">
        <v>7157.5955795838727</v>
      </c>
      <c r="AW6" s="35">
        <v>6993.5792348433579</v>
      </c>
      <c r="AX6" s="35">
        <v>6820.728978179478</v>
      </c>
      <c r="AY6" s="35">
        <v>6798.5963221336087</v>
      </c>
      <c r="AZ6" s="35">
        <v>7672.6715582021843</v>
      </c>
      <c r="BA6" s="35">
        <v>8997.0607817202108</v>
      </c>
      <c r="BB6" s="35">
        <v>10102.847247982936</v>
      </c>
      <c r="BC6" s="35">
        <v>7802.1536053623222</v>
      </c>
      <c r="BD6" s="35">
        <v>7010.7370971045375</v>
      </c>
      <c r="BE6" s="35">
        <v>6782.0403074784745</v>
      </c>
      <c r="BF6" s="35">
        <v>5070.5001625247478</v>
      </c>
      <c r="BG6" s="35">
        <v>4912.6148045464979</v>
      </c>
      <c r="BH6" s="35">
        <v>4396.2423291570476</v>
      </c>
      <c r="BI6" s="267">
        <v>4290.2271877712174</v>
      </c>
      <c r="BJ6" s="35">
        <v>4105.8643485437015</v>
      </c>
      <c r="BK6" s="35">
        <v>3991.5861614225009</v>
      </c>
      <c r="BL6" s="35">
        <v>4066.9319243817936</v>
      </c>
      <c r="BM6" s="35">
        <v>3893.8521687813518</v>
      </c>
      <c r="BN6" s="35">
        <v>4021.4619286111774</v>
      </c>
      <c r="BO6" s="35">
        <v>6543.4654292828163</v>
      </c>
      <c r="BP6" s="35">
        <v>7876.5282656799118</v>
      </c>
      <c r="BQ6" s="35">
        <v>9242.7967453792571</v>
      </c>
      <c r="BR6" s="35">
        <v>4521.1174821354116</v>
      </c>
      <c r="BS6" s="35">
        <v>3918.8081835958856</v>
      </c>
      <c r="BT6" s="35">
        <v>3763.6624055220154</v>
      </c>
      <c r="BU6" s="35">
        <v>3798.5371331930519</v>
      </c>
      <c r="BV6" s="35">
        <v>4209.7970845805485</v>
      </c>
      <c r="BW6" s="35">
        <v>4095.3681468158393</v>
      </c>
      <c r="BX6" s="267">
        <v>3914.9884861140499</v>
      </c>
      <c r="BY6" s="35">
        <v>4094.7902220238634</v>
      </c>
      <c r="BZ6" s="35">
        <v>4607.7612324146248</v>
      </c>
      <c r="CA6" s="35">
        <v>4598.6781818611353</v>
      </c>
      <c r="CB6" s="35">
        <v>4311.8399857773456</v>
      </c>
      <c r="CC6" s="35">
        <v>4390.3477500297749</v>
      </c>
      <c r="CD6" s="35">
        <v>3095.5435186143945</v>
      </c>
      <c r="CE6" s="35">
        <v>3547.957276482749</v>
      </c>
      <c r="CF6" s="35">
        <v>2775.8739264524706</v>
      </c>
      <c r="CG6" s="35">
        <v>5834.9864905907871</v>
      </c>
      <c r="CH6" s="35">
        <v>5329.9844333220226</v>
      </c>
      <c r="CI6" s="35">
        <v>5173.1793025694369</v>
      </c>
      <c r="CJ6" s="35">
        <v>5594.6851593077326</v>
      </c>
      <c r="CK6" s="35">
        <v>5527.1408772529139</v>
      </c>
      <c r="CL6" s="35">
        <v>5644.8226142091235</v>
      </c>
      <c r="CM6" s="267">
        <v>4055.2802625705949</v>
      </c>
      <c r="CN6" s="35">
        <v>4450.6200542951419</v>
      </c>
      <c r="CO6" s="35">
        <v>4027.3917176386303</v>
      </c>
      <c r="CP6" s="35">
        <v>3950.9764384382133</v>
      </c>
      <c r="CQ6" s="35">
        <v>4253.2191305469069</v>
      </c>
      <c r="CR6" s="35">
        <v>5277.1420207768861</v>
      </c>
      <c r="CS6" s="35">
        <v>5948.9977071787025</v>
      </c>
      <c r="CT6" s="35">
        <v>6614.4693566842243</v>
      </c>
      <c r="CU6" s="35">
        <v>7140.9368412834729</v>
      </c>
      <c r="CV6" s="35">
        <v>5197.487802583848</v>
      </c>
      <c r="CW6" s="35">
        <v>4414.2165204069543</v>
      </c>
      <c r="CX6" s="35">
        <v>4461.1365911365911</v>
      </c>
      <c r="CY6" s="35">
        <v>4692.920150446138</v>
      </c>
      <c r="CZ6" s="35">
        <v>4633.1044659227355</v>
      </c>
      <c r="DA6" s="35">
        <v>4944.1633994026615</v>
      </c>
      <c r="DB6" s="267">
        <v>3777.5631581325983</v>
      </c>
      <c r="DC6" s="35">
        <v>3893.6986960571248</v>
      </c>
      <c r="DD6" s="35">
        <v>4219.7225113858158</v>
      </c>
      <c r="DE6" s="35">
        <v>4344.4765833535548</v>
      </c>
      <c r="DF6" s="35">
        <v>4277.6664269409966</v>
      </c>
      <c r="DG6" s="35">
        <v>4620.7855749874179</v>
      </c>
      <c r="DH6" s="35">
        <v>5274.0845983969857</v>
      </c>
      <c r="DI6" s="35">
        <v>5987.4947003276166</v>
      </c>
      <c r="DJ6" s="35">
        <v>6176.4605390124907</v>
      </c>
      <c r="DK6" s="35">
        <v>4626.0349349361904</v>
      </c>
      <c r="DL6" s="35">
        <v>3907.3033130622825</v>
      </c>
      <c r="DM6" s="35">
        <v>3635.3491422805246</v>
      </c>
      <c r="DN6" s="35">
        <v>4033.9494994282518</v>
      </c>
      <c r="DO6" s="35">
        <v>4011.9880123465655</v>
      </c>
      <c r="DP6" s="35">
        <v>4238.6253433505999</v>
      </c>
      <c r="DQ6" s="529">
        <v>2447.5299918807059</v>
      </c>
      <c r="DR6" s="144">
        <v>3380.5181770825898</v>
      </c>
      <c r="DS6" s="144">
        <v>3539.3126352712889</v>
      </c>
      <c r="DT6" s="144">
        <v>3477.6411909850854</v>
      </c>
      <c r="DU6" s="144">
        <v>3353.6778626880423</v>
      </c>
      <c r="DV6" s="144">
        <v>3316.2324422907986</v>
      </c>
      <c r="DW6" s="144">
        <v>3402.3891908752325</v>
      </c>
      <c r="DX6" s="144">
        <v>4255.8345628322431</v>
      </c>
      <c r="DY6" s="144">
        <v>4814.2166218732455</v>
      </c>
      <c r="DZ6" s="144">
        <v>5500.7344255440885</v>
      </c>
      <c r="EA6" s="144">
        <v>4508.8199662020734</v>
      </c>
      <c r="EB6" s="35">
        <v>3612.4056752531324</v>
      </c>
      <c r="EC6" s="35">
        <v>3240.4400586450938</v>
      </c>
      <c r="ED6" s="35">
        <v>3404.9584735558365</v>
      </c>
      <c r="EE6" s="35">
        <v>3714.4791230257788</v>
      </c>
      <c r="EF6" s="35">
        <v>4064.7520538890112</v>
      </c>
      <c r="EG6" s="267"/>
      <c r="EH6" s="35"/>
      <c r="EI6" s="35"/>
      <c r="EJ6" s="35"/>
      <c r="EK6" s="35"/>
      <c r="EL6" s="35"/>
      <c r="EM6" s="35"/>
      <c r="EN6" s="35"/>
      <c r="EO6" s="35"/>
      <c r="EP6" s="35"/>
      <c r="EQ6" s="35">
        <v>0</v>
      </c>
      <c r="ER6" s="35"/>
      <c r="ES6" s="35"/>
      <c r="ET6" s="267">
        <v>2721.0511005060766</v>
      </c>
      <c r="EU6" s="35">
        <v>2582.6998255282615</v>
      </c>
      <c r="EV6" s="35">
        <v>2571.3836545593308</v>
      </c>
      <c r="EW6" s="35">
        <v>3204.6616858021634</v>
      </c>
      <c r="EX6" s="35">
        <v>3540.9167628390073</v>
      </c>
      <c r="EY6" s="35">
        <v>3926.4769956488631</v>
      </c>
      <c r="EZ6" s="35">
        <v>4439.0456162596192</v>
      </c>
      <c r="FA6" s="35">
        <v>3546.7167495756858</v>
      </c>
      <c r="FB6" s="35">
        <v>2956.378966319106</v>
      </c>
      <c r="FC6" s="35">
        <v>2849.2793684187322</v>
      </c>
      <c r="FD6" s="35">
        <v>2948.069357712985</v>
      </c>
      <c r="FE6" s="35">
        <v>3178.2064339545741</v>
      </c>
      <c r="FF6" s="35">
        <v>3584.2030500150649</v>
      </c>
      <c r="FG6" s="267">
        <v>3400.1287979717422</v>
      </c>
      <c r="FH6" s="35">
        <v>3266.0005832173129</v>
      </c>
      <c r="FI6" s="35">
        <v>3205.8215239561655</v>
      </c>
      <c r="FJ6" s="35">
        <v>2800.592339707488</v>
      </c>
      <c r="FK6" s="35">
        <v>3755.0817852281998</v>
      </c>
      <c r="FL6" s="35">
        <v>4406.3028921256582</v>
      </c>
      <c r="FM6" s="35">
        <v>5727.7376103271881</v>
      </c>
      <c r="FN6" s="35">
        <v>4754.2469331037646</v>
      </c>
      <c r="FO6" s="35">
        <v>3669.1833895446885</v>
      </c>
      <c r="FP6" s="35">
        <v>3342.4141401643083</v>
      </c>
      <c r="FQ6" s="35">
        <v>3544.9274870973709</v>
      </c>
      <c r="FR6" s="35">
        <v>3919.6954003347437</v>
      </c>
      <c r="FS6" s="35">
        <v>4261.6116069395748</v>
      </c>
      <c r="FT6" s="267">
        <v>4023.8312318137728</v>
      </c>
      <c r="FU6" s="35">
        <v>3922.4797864138004</v>
      </c>
      <c r="FV6" s="35">
        <v>3912.6747154946015</v>
      </c>
      <c r="FW6" s="35">
        <v>5307.0493322184811</v>
      </c>
      <c r="FX6" s="35">
        <v>6197.3932288845772</v>
      </c>
      <c r="FY6" s="35">
        <v>6624.1725381688811</v>
      </c>
      <c r="FZ6" s="35">
        <v>5829.7876694317611</v>
      </c>
      <c r="GA6" s="35">
        <v>4735.4343189240753</v>
      </c>
      <c r="GB6" s="35">
        <v>4079.8983118535098</v>
      </c>
      <c r="GC6" s="35">
        <v>3912.0863847520154</v>
      </c>
      <c r="GD6" s="35">
        <v>4129.269943849984</v>
      </c>
      <c r="GE6" s="35">
        <v>4427.3281221340676</v>
      </c>
      <c r="GF6" s="35">
        <v>4618.1435910822138</v>
      </c>
      <c r="GG6" s="529">
        <v>5957.9610800291903</v>
      </c>
      <c r="GH6" s="35">
        <v>5433.3164367625059</v>
      </c>
      <c r="GI6" s="35">
        <v>5593.1398969471984</v>
      </c>
      <c r="GJ6" s="35">
        <v>5899.3436658815617</v>
      </c>
      <c r="GK6" s="35">
        <v>5940.2143885993419</v>
      </c>
      <c r="GL6" s="35">
        <v>6584.4839429847152</v>
      </c>
      <c r="GM6" s="35">
        <v>7811.0115493043131</v>
      </c>
      <c r="GN6" s="35">
        <v>9092.3715542207447</v>
      </c>
      <c r="GO6" s="35">
        <v>10170.7891822643</v>
      </c>
      <c r="GP6" s="35">
        <v>8561.5267404605511</v>
      </c>
      <c r="GQ6" s="35">
        <v>6098.2984093191753</v>
      </c>
      <c r="GR6" s="35">
        <v>5468.107662027709</v>
      </c>
      <c r="GS6" s="35">
        <v>5915.5594583876273</v>
      </c>
      <c r="GT6" s="35">
        <v>7041.5805180506468</v>
      </c>
      <c r="GU6" s="35">
        <v>7751.7332740195106</v>
      </c>
      <c r="GV6" s="267">
        <v>4308.0252893809766</v>
      </c>
      <c r="GW6" s="35">
        <v>5414.5436032582656</v>
      </c>
      <c r="GX6" s="35">
        <v>5874.8086025398961</v>
      </c>
      <c r="GY6" s="35">
        <v>6729.2768475750581</v>
      </c>
      <c r="GZ6" s="35">
        <v>8019.0416268313484</v>
      </c>
      <c r="HA6" s="35">
        <v>9814.7615511551157</v>
      </c>
      <c r="HB6" s="35">
        <v>10658.223989396951</v>
      </c>
      <c r="HC6" s="35">
        <v>8897.4419174057348</v>
      </c>
      <c r="HD6" s="35">
        <v>6592.5066448579028</v>
      </c>
      <c r="HE6" s="35">
        <v>5786.9630106402237</v>
      </c>
      <c r="HF6" s="35">
        <v>5812.0972889984241</v>
      </c>
      <c r="HG6" s="35">
        <v>6678.7005286822468</v>
      </c>
      <c r="HH6" s="35">
        <v>7424.2705771050141</v>
      </c>
      <c r="HI6" s="267">
        <v>6292.1008331479989</v>
      </c>
      <c r="HJ6" s="35">
        <v>6047.5026541221268</v>
      </c>
      <c r="HK6" s="35">
        <v>6016.3997891089848</v>
      </c>
      <c r="HL6" s="35">
        <v>6489.3197988805623</v>
      </c>
      <c r="HM6" s="35">
        <v>7677.4209338598885</v>
      </c>
      <c r="HN6" s="35">
        <v>8630.5094074204335</v>
      </c>
      <c r="HO6" s="35">
        <v>9854.9490088026905</v>
      </c>
      <c r="HP6" s="35">
        <v>8343.2368072129411</v>
      </c>
      <c r="HQ6" s="35">
        <v>5798.1196876034892</v>
      </c>
      <c r="HR6" s="35">
        <v>5268.2900359236146</v>
      </c>
      <c r="HS6" s="35">
        <v>5984.7186550536762</v>
      </c>
      <c r="HT6" s="35">
        <v>7274.4971774705064</v>
      </c>
      <c r="HU6" s="35">
        <v>7954.7715616934265</v>
      </c>
    </row>
    <row r="7" spans="1:229" s="6" customFormat="1" ht="12.75">
      <c r="A7" s="448" t="s">
        <v>1</v>
      </c>
      <c r="B7" s="35">
        <v>3775.3422182627501</v>
      </c>
      <c r="C7" s="35">
        <v>3950.2896211186021</v>
      </c>
      <c r="D7" s="35">
        <v>4027.9592124430242</v>
      </c>
      <c r="E7" s="35">
        <v>4126.164560464902</v>
      </c>
      <c r="F7" s="35">
        <v>4363.9905073210048</v>
      </c>
      <c r="G7" s="35">
        <v>4224.8057050132375</v>
      </c>
      <c r="H7" s="35">
        <v>4447.2548819139147</v>
      </c>
      <c r="I7" s="35">
        <v>4595.9549848163069</v>
      </c>
      <c r="J7" s="35">
        <v>4441.9380186672288</v>
      </c>
      <c r="K7" s="35">
        <v>4574.1815288478329</v>
      </c>
      <c r="L7" s="35">
        <v>4920.3978136038049</v>
      </c>
      <c r="M7" s="35">
        <v>4823.2096828420936</v>
      </c>
      <c r="N7" s="35">
        <v>5132.1374622356498</v>
      </c>
      <c r="O7" s="35">
        <v>5264.9935416237668</v>
      </c>
      <c r="P7" s="35">
        <v>5724.4387769805353</v>
      </c>
      <c r="Q7" s="35">
        <v>5791.1966250319219</v>
      </c>
      <c r="R7" s="35">
        <v>5795.029251283825</v>
      </c>
      <c r="S7" s="35">
        <v>5369.0140713923529</v>
      </c>
      <c r="T7" s="35">
        <v>5474.7280701271784</v>
      </c>
      <c r="U7" s="35">
        <v>5476.0016098044553</v>
      </c>
      <c r="V7" s="35">
        <v>5675.6303520494976</v>
      </c>
      <c r="W7" s="35">
        <v>5854.9840770090887</v>
      </c>
      <c r="X7" s="35">
        <v>6132.6695232748016</v>
      </c>
      <c r="Y7" s="35">
        <v>5979.5967161591216</v>
      </c>
      <c r="Z7" s="35">
        <v>5742.703687205867</v>
      </c>
      <c r="AA7" s="35">
        <v>5549.3816806065115</v>
      </c>
      <c r="AB7" s="35">
        <v>5435.2779245547508</v>
      </c>
      <c r="AC7" s="35">
        <v>5393.0343111307939</v>
      </c>
      <c r="AD7" s="35">
        <v>5433.8225790567285</v>
      </c>
      <c r="AE7" s="267"/>
      <c r="AF7" s="35"/>
      <c r="AG7" s="35"/>
      <c r="AH7" s="35"/>
      <c r="AI7" s="35">
        <v>6597.8456892309823</v>
      </c>
      <c r="AJ7" s="35">
        <v>6583.2462171496554</v>
      </c>
      <c r="AK7" s="35">
        <v>6691.3554539883562</v>
      </c>
      <c r="AL7" s="35">
        <v>6940.4273801885747</v>
      </c>
      <c r="AM7" s="35">
        <v>7312.9078654134973</v>
      </c>
      <c r="AN7" s="35">
        <v>7032.5186544461121</v>
      </c>
      <c r="AO7" s="35">
        <v>6698.349545451978</v>
      </c>
      <c r="AP7" s="35">
        <v>6390.0464538387268</v>
      </c>
      <c r="AQ7" s="35">
        <v>5916.7385299186626</v>
      </c>
      <c r="AR7" s="35">
        <v>5511.1942628128027</v>
      </c>
      <c r="AS7" s="35">
        <v>5397.9723064353138</v>
      </c>
      <c r="AT7" s="267"/>
      <c r="AU7" s="35">
        <v>6798.0795427687417</v>
      </c>
      <c r="AV7" s="35">
        <v>6905.6741862571789</v>
      </c>
      <c r="AW7" s="35">
        <v>6518.1315648800901</v>
      </c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267">
        <v>5369.7078184410648</v>
      </c>
      <c r="BJ7" s="35">
        <v>5627.3851270785099</v>
      </c>
      <c r="BK7" s="35">
        <v>5643.9124166897082</v>
      </c>
      <c r="BL7" s="35">
        <v>5137.0379132143207</v>
      </c>
      <c r="BM7" s="35">
        <v>5165.4381132338867</v>
      </c>
      <c r="BN7" s="35">
        <v>5202.0355363603294</v>
      </c>
      <c r="BO7" s="35">
        <v>5339.1955589884492</v>
      </c>
      <c r="BP7" s="35">
        <v>5395.7032878109812</v>
      </c>
      <c r="BQ7" s="35">
        <v>5940.1024530577115</v>
      </c>
      <c r="BR7" s="35">
        <v>5805.7237751251532</v>
      </c>
      <c r="BS7" s="35">
        <v>5565.0240219114548</v>
      </c>
      <c r="BT7" s="35">
        <v>5448.6976732328949</v>
      </c>
      <c r="BU7" s="35">
        <v>5147.4045373993649</v>
      </c>
      <c r="BV7" s="35">
        <v>5178.8892000504084</v>
      </c>
      <c r="BW7" s="35">
        <v>5281.3490984218433</v>
      </c>
      <c r="BX7" s="267"/>
      <c r="BY7" s="35"/>
      <c r="BZ7" s="35"/>
      <c r="CA7" s="35"/>
      <c r="CB7" s="35"/>
      <c r="CC7" s="35">
        <v>4197.5264371283483</v>
      </c>
      <c r="CD7" s="35">
        <v>4656.97873694184</v>
      </c>
      <c r="CE7" s="35">
        <v>4862.9549942195354</v>
      </c>
      <c r="CF7" s="35">
        <v>5092.351813587592</v>
      </c>
      <c r="CG7" s="35">
        <v>5027.1669826697544</v>
      </c>
      <c r="CH7" s="35">
        <v>4998.2417112724706</v>
      </c>
      <c r="CI7" s="35">
        <v>4852.972420740175</v>
      </c>
      <c r="CJ7" s="35">
        <v>5566.7160328920918</v>
      </c>
      <c r="CK7" s="35">
        <v>5658.3032843456958</v>
      </c>
      <c r="CL7" s="35">
        <v>5715.3935629804291</v>
      </c>
      <c r="CM7" s="267">
        <v>4762.3446728021445</v>
      </c>
      <c r="CN7" s="35">
        <v>4625.6695926577177</v>
      </c>
      <c r="CO7" s="35">
        <v>4557.3639281769792</v>
      </c>
      <c r="CP7" s="35">
        <v>4237.5043205626016</v>
      </c>
      <c r="CQ7" s="35">
        <v>4411.4449275976513</v>
      </c>
      <c r="CR7" s="35">
        <v>2597.6838800136093</v>
      </c>
      <c r="CS7" s="35">
        <v>2710.5965981369145</v>
      </c>
      <c r="CT7" s="35">
        <v>5278.1263368953068</v>
      </c>
      <c r="CU7" s="35">
        <v>5483.9692010566678</v>
      </c>
      <c r="CV7" s="35">
        <v>5508.007327205326</v>
      </c>
      <c r="CW7" s="35">
        <v>5738.5934816608806</v>
      </c>
      <c r="CX7" s="35">
        <v>5663.2680384793803</v>
      </c>
      <c r="CY7" s="35">
        <v>5653.2816403622892</v>
      </c>
      <c r="CZ7" s="35">
        <v>5733.9871591056408</v>
      </c>
      <c r="DA7" s="35">
        <v>5831.9911798968214</v>
      </c>
      <c r="DB7" s="267">
        <v>6136.2022018938433</v>
      </c>
      <c r="DC7" s="35">
        <v>6312.9270444452195</v>
      </c>
      <c r="DD7" s="35">
        <v>6194.6990087917975</v>
      </c>
      <c r="DE7" s="35">
        <v>5846.1656790727393</v>
      </c>
      <c r="DF7" s="35">
        <v>6271.2642035002891</v>
      </c>
      <c r="DG7" s="35">
        <v>11430.02272056889</v>
      </c>
      <c r="DH7" s="35">
        <v>11875.40321429138</v>
      </c>
      <c r="DI7" s="35">
        <v>13627.353332184088</v>
      </c>
      <c r="DJ7" s="35">
        <v>6170.1409351987077</v>
      </c>
      <c r="DK7" s="35">
        <v>5922.4173823611118</v>
      </c>
      <c r="DL7" s="35">
        <v>5321.0316232826563</v>
      </c>
      <c r="DM7" s="35">
        <v>5215.0952017482396</v>
      </c>
      <c r="DN7" s="35">
        <v>5473.0039193925604</v>
      </c>
      <c r="DO7" s="35">
        <v>5791.7324601786213</v>
      </c>
      <c r="DP7" s="35">
        <v>5923.7278412215055</v>
      </c>
      <c r="DQ7" s="529">
        <v>2935.7205147194964</v>
      </c>
      <c r="DR7" s="144">
        <v>4867.5969168849906</v>
      </c>
      <c r="DS7" s="144">
        <v>4917.5923114375937</v>
      </c>
      <c r="DT7" s="144">
        <v>4452.7340649322105</v>
      </c>
      <c r="DU7" s="144">
        <v>3813.5732454422969</v>
      </c>
      <c r="DV7" s="144">
        <v>3916.6011444430428</v>
      </c>
      <c r="DW7" s="144">
        <v>3856.2641193189825</v>
      </c>
      <c r="DX7" s="144">
        <v>4085.1442772658174</v>
      </c>
      <c r="DY7" s="144">
        <v>4396.1518651373553</v>
      </c>
      <c r="DZ7" s="144">
        <v>4688.7399585497433</v>
      </c>
      <c r="EA7" s="144">
        <v>4456.5164285429146</v>
      </c>
      <c r="EB7" s="35">
        <v>3983.6744308287098</v>
      </c>
      <c r="EC7" s="35">
        <v>3715.1852451490281</v>
      </c>
      <c r="ED7" s="35">
        <v>3791.5468577388438</v>
      </c>
      <c r="EE7" s="35">
        <v>4021.8748356041356</v>
      </c>
      <c r="EF7" s="35">
        <v>4204.8838804731686</v>
      </c>
      <c r="EG7" s="267"/>
      <c r="EH7" s="35">
        <v>4070.1061584702948</v>
      </c>
      <c r="EI7" s="35">
        <v>3863.4627602990249</v>
      </c>
      <c r="EJ7" s="35">
        <v>3781.2898818111198</v>
      </c>
      <c r="EK7" s="35">
        <v>3980.8025267820217</v>
      </c>
      <c r="EL7" s="35">
        <v>4159.6958657469204</v>
      </c>
      <c r="EM7" s="35"/>
      <c r="EN7" s="35"/>
      <c r="EO7" s="35"/>
      <c r="EP7" s="35"/>
      <c r="EQ7" s="35">
        <v>0</v>
      </c>
      <c r="ER7" s="35"/>
      <c r="ES7" s="35"/>
      <c r="ET7" s="267"/>
      <c r="EU7" s="35"/>
      <c r="EV7" s="35"/>
      <c r="EW7" s="35"/>
      <c r="EX7" s="35">
        <v>1734.8463145329754</v>
      </c>
      <c r="EY7" s="35">
        <v>2020.5939796526382</v>
      </c>
      <c r="EZ7" s="35">
        <v>2712.6309777021038</v>
      </c>
      <c r="FA7" s="35">
        <v>2465.2818356243592</v>
      </c>
      <c r="FB7" s="35">
        <v>2247.0226980607072</v>
      </c>
      <c r="FC7" s="35">
        <v>1955.3726781772027</v>
      </c>
      <c r="FD7" s="35">
        <v>1918.0967007251952</v>
      </c>
      <c r="FE7" s="35">
        <v>1957.5606023980454</v>
      </c>
      <c r="FF7" s="35">
        <v>2159.0593011029996</v>
      </c>
      <c r="FG7" s="267">
        <v>3474.9850377271373</v>
      </c>
      <c r="FH7" s="35">
        <v>2555.6469190303328</v>
      </c>
      <c r="FI7" s="35">
        <v>2717.9606305694469</v>
      </c>
      <c r="FJ7" s="35">
        <v>2538.1664199251068</v>
      </c>
      <c r="FK7" s="35">
        <v>3373.9426613264068</v>
      </c>
      <c r="FL7" s="35">
        <v>3490.6493235343246</v>
      </c>
      <c r="FM7" s="35">
        <v>3527.8948297748466</v>
      </c>
      <c r="FN7" s="35">
        <v>3197.4284912220091</v>
      </c>
      <c r="FO7" s="35">
        <v>3194.9833773840332</v>
      </c>
      <c r="FP7" s="35">
        <v>3841.295375435107</v>
      </c>
      <c r="FQ7" s="35">
        <v>3904.9424692245143</v>
      </c>
      <c r="FR7" s="35">
        <v>4204.7330877033601</v>
      </c>
      <c r="FS7" s="35">
        <v>4586.0522148985528</v>
      </c>
      <c r="FT7" s="267">
        <v>5098.9542423066005</v>
      </c>
      <c r="FU7" s="35">
        <v>4315.4281918558081</v>
      </c>
      <c r="FV7" s="35">
        <v>4486.2930220897151</v>
      </c>
      <c r="FW7" s="35">
        <v>4541.2527483265749</v>
      </c>
      <c r="FX7" s="35">
        <v>4942.8795107129436</v>
      </c>
      <c r="FY7" s="35">
        <v>5412.8322732529323</v>
      </c>
      <c r="FZ7" s="35">
        <v>5633.3477291876598</v>
      </c>
      <c r="GA7" s="35">
        <v>5441.6586131489848</v>
      </c>
      <c r="GB7" s="35">
        <v>4899.6043751454508</v>
      </c>
      <c r="GC7" s="35">
        <v>4671.2612132085542</v>
      </c>
      <c r="GD7" s="35">
        <v>4909.4018854580936</v>
      </c>
      <c r="GE7" s="35">
        <v>5302.120558960677</v>
      </c>
      <c r="GF7" s="35">
        <v>5363.9139226583138</v>
      </c>
      <c r="GG7" s="529"/>
      <c r="GH7" s="35"/>
      <c r="GI7" s="35"/>
      <c r="GJ7" s="35"/>
      <c r="GK7" s="35"/>
      <c r="GL7" s="35"/>
      <c r="GM7" s="35"/>
      <c r="GN7" s="35"/>
      <c r="GO7" s="35"/>
      <c r="GP7" s="35"/>
      <c r="GQ7" s="35"/>
      <c r="GR7" s="35"/>
      <c r="GS7" s="35"/>
      <c r="GT7" s="35"/>
      <c r="GU7" s="35"/>
      <c r="GV7" s="267"/>
      <c r="GW7" s="35"/>
      <c r="GX7" s="35"/>
      <c r="GY7" s="35"/>
      <c r="GZ7" s="35"/>
      <c r="HA7" s="35"/>
      <c r="HB7" s="35"/>
      <c r="HC7" s="35"/>
      <c r="HD7" s="35"/>
      <c r="HE7" s="35"/>
      <c r="HF7" s="35"/>
      <c r="HG7" s="35"/>
      <c r="HH7" s="35"/>
      <c r="HI7" s="267"/>
      <c r="HJ7" s="35"/>
      <c r="HK7" s="35"/>
      <c r="HL7" s="35"/>
      <c r="HM7" s="35"/>
      <c r="HN7" s="35"/>
      <c r="HO7" s="35"/>
      <c r="HP7" s="35"/>
      <c r="HQ7" s="35"/>
      <c r="HR7" s="35"/>
      <c r="HS7" s="35"/>
      <c r="HT7" s="35"/>
      <c r="HU7" s="35"/>
    </row>
    <row r="8" spans="1:229" s="6" customFormat="1" ht="12.75">
      <c r="A8" s="448" t="s">
        <v>19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>
        <v>5782.1442443397282</v>
      </c>
      <c r="R8" s="35">
        <v>5922.4408898008678</v>
      </c>
      <c r="S8" s="35">
        <v>5683.1800962843463</v>
      </c>
      <c r="T8" s="35">
        <v>5740.8017346312581</v>
      </c>
      <c r="U8" s="35">
        <v>6136.4108325761481</v>
      </c>
      <c r="V8" s="35">
        <v>6416.1176933267279</v>
      </c>
      <c r="W8" s="35">
        <v>6619.2142737753911</v>
      </c>
      <c r="X8" s="35">
        <v>7232.5857100762669</v>
      </c>
      <c r="Y8" s="35">
        <v>7302.4278950338139</v>
      </c>
      <c r="Z8" s="35">
        <v>6980.8156621952066</v>
      </c>
      <c r="AA8" s="35">
        <v>6377.064821307461</v>
      </c>
      <c r="AB8" s="35">
        <v>6202.3075980196227</v>
      </c>
      <c r="AC8" s="35">
        <v>6142.2978641640493</v>
      </c>
      <c r="AD8" s="35">
        <v>6292.5310774194895</v>
      </c>
      <c r="AE8" s="267">
        <v>4992.3166753336491</v>
      </c>
      <c r="AF8" s="35">
        <v>5256.578581287501</v>
      </c>
      <c r="AG8" s="35">
        <v>5314.6822616288473</v>
      </c>
      <c r="AH8" s="35">
        <v>5125.7133648985291</v>
      </c>
      <c r="AI8" s="35">
        <v>5195.169082546392</v>
      </c>
      <c r="AJ8" s="35">
        <v>5464.3060585451067</v>
      </c>
      <c r="AK8" s="35">
        <v>5793.8893091003392</v>
      </c>
      <c r="AL8" s="35">
        <v>6133.3975456401158</v>
      </c>
      <c r="AM8" s="35">
        <v>6506.6548760251326</v>
      </c>
      <c r="AN8" s="35">
        <v>6608.1626301955339</v>
      </c>
      <c r="AO8" s="35">
        <v>5992.1037983750221</v>
      </c>
      <c r="AP8" s="35">
        <v>5782.5247096207468</v>
      </c>
      <c r="AQ8" s="35">
        <v>5807.8417155277421</v>
      </c>
      <c r="AR8" s="35">
        <v>5864.7594040869435</v>
      </c>
      <c r="AS8" s="35">
        <v>5872.2251212321653</v>
      </c>
      <c r="AT8" s="267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267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>
        <v>8519.357264293858</v>
      </c>
      <c r="BV8" s="35">
        <v>8497.5443857939536</v>
      </c>
      <c r="BW8" s="35">
        <v>8340.9656021447026</v>
      </c>
      <c r="BX8" s="267">
        <v>8489.6455542983458</v>
      </c>
      <c r="BY8" s="35">
        <v>8822.4265802710161</v>
      </c>
      <c r="BZ8" s="35">
        <v>9824.083044982699</v>
      </c>
      <c r="CA8" s="35">
        <v>9123.9496940117606</v>
      </c>
      <c r="CB8" s="35">
        <v>9113.9698557404954</v>
      </c>
      <c r="CC8" s="35">
        <v>10783.900404041609</v>
      </c>
      <c r="CD8" s="35">
        <v>10320.350094122345</v>
      </c>
      <c r="CE8" s="35">
        <v>9068.5807121740763</v>
      </c>
      <c r="CF8" s="35">
        <v>11768.211773581555</v>
      </c>
      <c r="CG8" s="35">
        <v>11037.284180722634</v>
      </c>
      <c r="CH8" s="35">
        <v>10649.667619384052</v>
      </c>
      <c r="CI8" s="35">
        <v>8927.1567841726119</v>
      </c>
      <c r="CJ8" s="35">
        <v>0</v>
      </c>
      <c r="CK8" s="35"/>
      <c r="CL8" s="35"/>
      <c r="CM8" s="267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>
        <v>0</v>
      </c>
      <c r="CZ8" s="35"/>
      <c r="DA8" s="35"/>
      <c r="DB8" s="267"/>
      <c r="DC8" s="35"/>
      <c r="DD8" s="35"/>
      <c r="DE8" s="35"/>
      <c r="DF8" s="35"/>
      <c r="DG8" s="35"/>
      <c r="DH8" s="35"/>
      <c r="DI8" s="35"/>
      <c r="DJ8" s="35"/>
      <c r="DK8" s="35"/>
      <c r="DL8" s="35"/>
      <c r="DM8" s="35"/>
      <c r="DN8" s="35"/>
      <c r="DO8" s="35"/>
      <c r="DP8" s="35"/>
      <c r="DQ8" s="529"/>
      <c r="DR8" s="144">
        <v>2132.484236842557</v>
      </c>
      <c r="DS8" s="144">
        <v>5768.0489366242264</v>
      </c>
      <c r="DT8" s="144">
        <v>5811.2308491300964</v>
      </c>
      <c r="DU8" s="144">
        <v>5503.5721584174598</v>
      </c>
      <c r="DV8" s="144">
        <v>5024.7430987117104</v>
      </c>
      <c r="DW8" s="144">
        <v>4995.6765192816692</v>
      </c>
      <c r="DX8" s="144">
        <v>6311.9933459958038</v>
      </c>
      <c r="DY8" s="144">
        <v>6074.408617672002</v>
      </c>
      <c r="DZ8" s="144">
        <v>5968.5085066739966</v>
      </c>
      <c r="EA8" s="144">
        <v>6307.459632117314</v>
      </c>
      <c r="EB8" s="35">
        <v>5463.2946015989828</v>
      </c>
      <c r="EC8" s="35">
        <v>4914.4509882124839</v>
      </c>
      <c r="ED8" s="35">
        <v>5112.6500653750154</v>
      </c>
      <c r="EE8" s="35">
        <v>5341.4550393040654</v>
      </c>
      <c r="EF8" s="35">
        <v>5928.6211308388138</v>
      </c>
      <c r="EG8" s="267"/>
      <c r="EH8" s="35"/>
      <c r="EI8" s="35"/>
      <c r="EJ8" s="35"/>
      <c r="EK8" s="35"/>
      <c r="EL8" s="35"/>
      <c r="EM8" s="35"/>
      <c r="EN8" s="35"/>
      <c r="EO8" s="35"/>
      <c r="EP8" s="35"/>
      <c r="EQ8" s="35">
        <v>0</v>
      </c>
      <c r="ER8" s="35"/>
      <c r="ES8" s="35"/>
      <c r="ET8" s="267"/>
      <c r="EU8" s="35"/>
      <c r="EV8" s="35"/>
      <c r="EW8" s="35"/>
      <c r="EX8" s="35"/>
      <c r="EY8" s="35"/>
      <c r="EZ8" s="35"/>
      <c r="FA8" s="35"/>
      <c r="FB8" s="35"/>
      <c r="FC8" s="35">
        <v>5277.5954268854875</v>
      </c>
      <c r="FD8" s="35">
        <v>5534.4401338810285</v>
      </c>
      <c r="FE8" s="35">
        <v>5711.1390688760539</v>
      </c>
      <c r="FF8" s="35">
        <v>6188.6467274678107</v>
      </c>
      <c r="FG8" s="267">
        <v>5643.5383659521594</v>
      </c>
      <c r="FH8" s="35">
        <v>5415.6077802956197</v>
      </c>
      <c r="FI8" s="35">
        <v>4916.8862159661958</v>
      </c>
      <c r="FJ8" s="35">
        <v>4949.5258803700317</v>
      </c>
      <c r="FK8" s="35">
        <v>6472.3755607664552</v>
      </c>
      <c r="FL8" s="35">
        <v>6129.0868729258882</v>
      </c>
      <c r="FM8" s="35">
        <v>6128.1792150917972</v>
      </c>
      <c r="FN8" s="35">
        <v>5100.9447692004551</v>
      </c>
      <c r="FO8" s="35">
        <v>4424.0290579692428</v>
      </c>
      <c r="FP8" s="35">
        <v>2809.3568351132963</v>
      </c>
      <c r="FQ8" s="35">
        <v>2886.9428533070795</v>
      </c>
      <c r="FR8" s="35">
        <v>5007.5481474067228</v>
      </c>
      <c r="FS8" s="35">
        <v>5690.3531464878906</v>
      </c>
      <c r="FT8" s="267">
        <v>6665.3481012658231</v>
      </c>
      <c r="FU8" s="35">
        <v>5937.5742730337352</v>
      </c>
      <c r="FV8" s="35">
        <v>5549.9582700250376</v>
      </c>
      <c r="FW8" s="35">
        <v>5205.3425298106149</v>
      </c>
      <c r="FX8" s="35">
        <v>5700</v>
      </c>
      <c r="FY8" s="35">
        <v>5853.7130602304533</v>
      </c>
      <c r="FZ8" s="35">
        <v>5382.6773150789122</v>
      </c>
      <c r="GA8" s="35"/>
      <c r="GB8" s="35"/>
      <c r="GC8" s="35"/>
      <c r="GD8" s="35">
        <v>0</v>
      </c>
      <c r="GE8" s="35"/>
      <c r="GF8" s="35">
        <v>0</v>
      </c>
      <c r="GG8" s="529"/>
      <c r="GH8" s="35"/>
      <c r="GI8" s="35"/>
      <c r="GJ8" s="35"/>
      <c r="GK8" s="35"/>
      <c r="GL8" s="35"/>
      <c r="GM8" s="35"/>
      <c r="GN8" s="35"/>
      <c r="GO8" s="35"/>
      <c r="GP8" s="35"/>
      <c r="GQ8" s="35"/>
      <c r="GR8" s="35"/>
      <c r="GS8" s="35"/>
      <c r="GT8" s="35"/>
      <c r="GU8" s="35"/>
      <c r="GV8" s="267"/>
      <c r="GW8" s="35"/>
      <c r="GX8" s="35"/>
      <c r="GY8" s="35"/>
      <c r="GZ8" s="35"/>
      <c r="HA8" s="35"/>
      <c r="HB8" s="35"/>
      <c r="HC8" s="35"/>
      <c r="HD8" s="35"/>
      <c r="HE8" s="35"/>
      <c r="HF8" s="35"/>
      <c r="HG8" s="35"/>
      <c r="HH8" s="35"/>
      <c r="HI8" s="267"/>
      <c r="HJ8" s="35"/>
      <c r="HK8" s="35"/>
      <c r="HL8" s="35"/>
      <c r="HM8" s="35"/>
      <c r="HN8" s="35"/>
      <c r="HO8" s="35"/>
      <c r="HP8" s="35"/>
      <c r="HQ8" s="35"/>
      <c r="HR8" s="35"/>
      <c r="HS8" s="35"/>
      <c r="HT8" s="35"/>
      <c r="HU8" s="35"/>
    </row>
    <row r="9" spans="1:229" s="6" customFormat="1" ht="12.75">
      <c r="A9" s="448" t="s">
        <v>2</v>
      </c>
      <c r="B9" s="35">
        <v>5139.9598259451068</v>
      </c>
      <c r="C9" s="35">
        <v>6025.1370327966852</v>
      </c>
      <c r="D9" s="35">
        <v>6597.1524960841798</v>
      </c>
      <c r="E9" s="35">
        <v>7641.8077307399308</v>
      </c>
      <c r="F9" s="35">
        <v>7708.8183852707198</v>
      </c>
      <c r="G9" s="35">
        <v>7292.7675426594042</v>
      </c>
      <c r="H9" s="35">
        <v>6633.2711668452903</v>
      </c>
      <c r="I9" s="35">
        <v>6474.3480345547778</v>
      </c>
      <c r="J9" s="35">
        <v>6798.0858165440141</v>
      </c>
      <c r="K9" s="35">
        <v>7074.4214892050077</v>
      </c>
      <c r="L9" s="35">
        <v>7218.1212250513136</v>
      </c>
      <c r="M9" s="35">
        <v>6489.0512760070969</v>
      </c>
      <c r="N9" s="35">
        <v>6974.3395172648243</v>
      </c>
      <c r="O9" s="35">
        <v>7877.3581126527506</v>
      </c>
      <c r="P9" s="35">
        <v>7770.9385866890216</v>
      </c>
      <c r="Q9" s="35">
        <v>7834.9082189938117</v>
      </c>
      <c r="R9" s="35">
        <v>6885.1449568164044</v>
      </c>
      <c r="S9" s="35">
        <v>7230.7697557395968</v>
      </c>
      <c r="T9" s="35">
        <v>7134.5071615280167</v>
      </c>
      <c r="U9" s="35">
        <v>7420.8409591495674</v>
      </c>
      <c r="V9" s="35">
        <v>7578.561801442218</v>
      </c>
      <c r="W9" s="35">
        <v>8008.6641002346487</v>
      </c>
      <c r="X9" s="35">
        <v>8203.8726543353077</v>
      </c>
      <c r="Y9" s="35">
        <v>7187.4124606439245</v>
      </c>
      <c r="Z9" s="35">
        <v>6045.2722455117691</v>
      </c>
      <c r="AA9" s="35">
        <v>6058.0478625296018</v>
      </c>
      <c r="AB9" s="35">
        <v>5364.2936943221239</v>
      </c>
      <c r="AC9" s="35">
        <v>4268.8340042092232</v>
      </c>
      <c r="AD9" s="35">
        <v>5834.7304478169826</v>
      </c>
      <c r="AE9" s="267">
        <v>8043.8937550621658</v>
      </c>
      <c r="AF9" s="35">
        <v>8492.0900672973366</v>
      </c>
      <c r="AG9" s="35">
        <v>7348.4817817025805</v>
      </c>
      <c r="AH9" s="35">
        <v>7720.0981762247557</v>
      </c>
      <c r="AI9" s="35">
        <v>7523.4178564164713</v>
      </c>
      <c r="AJ9" s="35">
        <v>7870.5360841128922</v>
      </c>
      <c r="AK9" s="35">
        <v>8003.3057423433393</v>
      </c>
      <c r="AL9" s="35">
        <v>7993.0001598689814</v>
      </c>
      <c r="AM9" s="35">
        <v>8180.6045238111083</v>
      </c>
      <c r="AN9" s="35">
        <v>6956.397834226158</v>
      </c>
      <c r="AO9" s="35">
        <v>5866.2777652840196</v>
      </c>
      <c r="AP9" s="35">
        <v>5920.8894502602534</v>
      </c>
      <c r="AQ9" s="35">
        <v>5203.1411950150496</v>
      </c>
      <c r="AR9" s="35">
        <v>4100.1946460712152</v>
      </c>
      <c r="AS9" s="35">
        <v>5721.8861309759413</v>
      </c>
      <c r="AT9" s="267">
        <v>6613.1124252935078</v>
      </c>
      <c r="AU9" s="35">
        <v>6681.895258484742</v>
      </c>
      <c r="AV9" s="35">
        <v>6015.7789271624406</v>
      </c>
      <c r="AW9" s="35">
        <v>6404.8612418058301</v>
      </c>
      <c r="AX9" s="35">
        <v>6430.9590919784032</v>
      </c>
      <c r="AY9" s="35">
        <v>6647.5033766148908</v>
      </c>
      <c r="AZ9" s="35">
        <v>6733.180192769556</v>
      </c>
      <c r="BA9" s="35">
        <v>7488.5641160422729</v>
      </c>
      <c r="BB9" s="35">
        <v>7829.3864173151587</v>
      </c>
      <c r="BC9" s="35">
        <v>8713.658043930096</v>
      </c>
      <c r="BD9" s="35">
        <v>7096.8694740038154</v>
      </c>
      <c r="BE9" s="35">
        <v>6878.2791881670082</v>
      </c>
      <c r="BF9" s="35">
        <v>6119.2674900716393</v>
      </c>
      <c r="BG9" s="35">
        <v>4415.71297618258</v>
      </c>
      <c r="BH9" s="35">
        <v>5574.2181491610936</v>
      </c>
      <c r="BI9" s="267">
        <v>7298.2909493624065</v>
      </c>
      <c r="BJ9" s="35">
        <v>7855.1234817736231</v>
      </c>
      <c r="BK9" s="35">
        <v>7007.9371308764157</v>
      </c>
      <c r="BL9" s="35">
        <v>7348.469596609224</v>
      </c>
      <c r="BM9" s="35">
        <v>7383.6901411584122</v>
      </c>
      <c r="BN9" s="35">
        <v>7601.2408080195237</v>
      </c>
      <c r="BO9" s="35">
        <v>8080.203916935041</v>
      </c>
      <c r="BP9" s="35">
        <v>8714.7287949328038</v>
      </c>
      <c r="BQ9" s="35">
        <v>8694.0901516201884</v>
      </c>
      <c r="BR9" s="35">
        <v>7623.9928896560441</v>
      </c>
      <c r="BS9" s="35">
        <v>6510.1255349043404</v>
      </c>
      <c r="BT9" s="35">
        <v>6489.5091007515284</v>
      </c>
      <c r="BU9" s="35">
        <v>5923.9557821560265</v>
      </c>
      <c r="BV9" s="35">
        <v>5112.6994653227102</v>
      </c>
      <c r="BW9" s="35">
        <v>6744.1909213107838</v>
      </c>
      <c r="BX9" s="267"/>
      <c r="BY9" s="35"/>
      <c r="BZ9" s="35"/>
      <c r="CA9" s="35"/>
      <c r="CB9" s="35"/>
      <c r="CC9" s="35"/>
      <c r="CD9" s="35"/>
      <c r="CE9" s="35"/>
      <c r="CF9" s="35">
        <v>7708.6254220710771</v>
      </c>
      <c r="CG9" s="35">
        <v>6147.2338154753543</v>
      </c>
      <c r="CH9" s="35">
        <v>4940.7145794739472</v>
      </c>
      <c r="CI9" s="35">
        <v>4609.1904034684812</v>
      </c>
      <c r="CJ9" s="35">
        <v>4241.165182050865</v>
      </c>
      <c r="CK9" s="35">
        <v>3738.615913261352</v>
      </c>
      <c r="CL9" s="35">
        <v>4780.9547720918545</v>
      </c>
      <c r="CM9" s="267">
        <v>13856.852090250017</v>
      </c>
      <c r="CN9" s="35">
        <v>13098.865759480752</v>
      </c>
      <c r="CO9" s="35">
        <v>9958.0604980682074</v>
      </c>
      <c r="CP9" s="35">
        <v>8455.2120364084731</v>
      </c>
      <c r="CQ9" s="35">
        <v>7405.5272976022461</v>
      </c>
      <c r="CR9" s="35">
        <v>7937.7590294166303</v>
      </c>
      <c r="CS9" s="35">
        <v>7971.045034105482</v>
      </c>
      <c r="CT9" s="35">
        <v>7574.0457938121581</v>
      </c>
      <c r="CU9" s="35"/>
      <c r="CV9" s="35"/>
      <c r="CW9" s="35"/>
      <c r="CX9" s="35"/>
      <c r="CY9" s="35">
        <v>0</v>
      </c>
      <c r="CZ9" s="35"/>
      <c r="DA9" s="35"/>
      <c r="DB9" s="267"/>
      <c r="DC9" s="35"/>
      <c r="DD9" s="35">
        <v>10638.28959074733</v>
      </c>
      <c r="DE9" s="35">
        <v>12821.185660104749</v>
      </c>
      <c r="DF9" s="35">
        <v>14392.295478536242</v>
      </c>
      <c r="DG9" s="35">
        <v>15276.171821889871</v>
      </c>
      <c r="DH9" s="35">
        <v>15475.16129032258</v>
      </c>
      <c r="DI9" s="35">
        <v>18612.414667896679</v>
      </c>
      <c r="DJ9" s="35">
        <v>21144.797654186732</v>
      </c>
      <c r="DK9" s="35">
        <v>18400.814160605612</v>
      </c>
      <c r="DL9" s="35">
        <v>15746.704219288174</v>
      </c>
      <c r="DM9" s="35">
        <v>16700.507947976879</v>
      </c>
      <c r="DN9" s="35">
        <v>15385.435337492911</v>
      </c>
      <c r="DO9" s="35">
        <v>14295.519635343619</v>
      </c>
      <c r="DP9" s="35">
        <v>18093.292261132727</v>
      </c>
      <c r="DQ9" s="529">
        <v>3820.4691082735553</v>
      </c>
      <c r="DR9" s="144">
        <v>3388.1200311570578</v>
      </c>
      <c r="DS9" s="144">
        <v>3508.7021431422772</v>
      </c>
      <c r="DT9" s="144">
        <v>3176.9010569236516</v>
      </c>
      <c r="DU9" s="144">
        <v>3167.234046256674</v>
      </c>
      <c r="DV9" s="144">
        <v>3003.353900790476</v>
      </c>
      <c r="DW9" s="144">
        <v>3179.7317204228639</v>
      </c>
      <c r="DX9" s="144">
        <v>3393.1343029470559</v>
      </c>
      <c r="DY9" s="144">
        <v>3782.0922580175193</v>
      </c>
      <c r="DZ9" s="144">
        <v>3680.1537746151885</v>
      </c>
      <c r="EA9" s="144">
        <v>3227.1344333432762</v>
      </c>
      <c r="EB9" s="35">
        <v>2703.9630305350079</v>
      </c>
      <c r="EC9" s="35">
        <v>2703.9113483656797</v>
      </c>
      <c r="ED9" s="35">
        <v>2674.1648394720974</v>
      </c>
      <c r="EE9" s="35">
        <v>2929.740545371315</v>
      </c>
      <c r="EF9" s="35">
        <v>3185.2952089205833</v>
      </c>
      <c r="EG9" s="267"/>
      <c r="EH9" s="35"/>
      <c r="EI9" s="35"/>
      <c r="EJ9" s="35">
        <v>2971.5736901169244</v>
      </c>
      <c r="EK9" s="35">
        <v>3226.7411120003653</v>
      </c>
      <c r="EL9" s="35">
        <v>3737.8439329936959</v>
      </c>
      <c r="EM9" s="35">
        <v>3658.8196264503267</v>
      </c>
      <c r="EN9" s="35">
        <v>3380.2065962118118</v>
      </c>
      <c r="EO9" s="35">
        <v>2821.8257708967799</v>
      </c>
      <c r="EP9" s="35">
        <v>2806.5591456388579</v>
      </c>
      <c r="EQ9" s="35">
        <v>2821.7667288740126</v>
      </c>
      <c r="ER9" s="35">
        <v>2960.1244432953708</v>
      </c>
      <c r="ES9" s="35">
        <v>3194.9459483825685</v>
      </c>
      <c r="ET9" s="267">
        <v>3087.3048886705228</v>
      </c>
      <c r="EU9" s="35">
        <v>3092.8373775962787</v>
      </c>
      <c r="EV9" s="35">
        <v>2926.0627198921648</v>
      </c>
      <c r="EW9" s="35">
        <v>3168.8797775421735</v>
      </c>
      <c r="EX9" s="35">
        <v>3356.537569699613</v>
      </c>
      <c r="EY9" s="35">
        <v>3649.2496945595753</v>
      </c>
      <c r="EZ9" s="35">
        <v>3542.0368078997076</v>
      </c>
      <c r="FA9" s="35">
        <v>3008.8586475835614</v>
      </c>
      <c r="FB9" s="35">
        <v>2525.4100537196837</v>
      </c>
      <c r="FC9" s="35">
        <v>2473.7810816572651</v>
      </c>
      <c r="FD9" s="35">
        <v>2405.1122688819423</v>
      </c>
      <c r="FE9" s="35">
        <v>2636.6742188803419</v>
      </c>
      <c r="FF9" s="35">
        <v>2876.3062077212362</v>
      </c>
      <c r="FG9" s="267">
        <v>3424.7524009272547</v>
      </c>
      <c r="FH9" s="35">
        <v>3298.8916688260247</v>
      </c>
      <c r="FI9" s="35">
        <v>3320.9035185528132</v>
      </c>
      <c r="FJ9" s="35">
        <v>3496.2442981918339</v>
      </c>
      <c r="FK9" s="35">
        <v>3748.2344746121435</v>
      </c>
      <c r="FL9" s="35">
        <v>4385.09454073912</v>
      </c>
      <c r="FM9" s="35">
        <v>4518.7604991059807</v>
      </c>
      <c r="FN9" s="35">
        <v>4313.4819346681325</v>
      </c>
      <c r="FO9" s="35">
        <v>3844.9450578467972</v>
      </c>
      <c r="FP9" s="35">
        <v>3904.9336209748799</v>
      </c>
      <c r="FQ9" s="35">
        <v>3990.5515361002226</v>
      </c>
      <c r="FR9" s="35">
        <v>4849.0808463153635</v>
      </c>
      <c r="FS9" s="35">
        <v>5521.209946484827</v>
      </c>
      <c r="FT9" s="267">
        <v>5057.8903007200342</v>
      </c>
      <c r="FU9" s="35">
        <v>5041.9164127755494</v>
      </c>
      <c r="FV9" s="35">
        <v>5339.4849837609181</v>
      </c>
      <c r="FW9" s="35">
        <v>6141.4667102206304</v>
      </c>
      <c r="FX9" s="35">
        <v>6526.9775725065247</v>
      </c>
      <c r="FY9" s="35">
        <v>7419.5519859892302</v>
      </c>
      <c r="FZ9" s="35">
        <v>7735.9070380201165</v>
      </c>
      <c r="GA9" s="35">
        <v>6983.2175790023302</v>
      </c>
      <c r="GB9" s="35">
        <v>5996.2795246283058</v>
      </c>
      <c r="GC9" s="35">
        <v>5868.3906957807494</v>
      </c>
      <c r="GD9" s="35">
        <v>6112.0868238021421</v>
      </c>
      <c r="GE9" s="35">
        <v>6714.3821764010299</v>
      </c>
      <c r="GF9" s="35">
        <v>8121.160268211529</v>
      </c>
      <c r="GG9" s="529"/>
      <c r="GH9" s="35"/>
      <c r="GI9" s="35"/>
      <c r="GJ9" s="35"/>
      <c r="GK9" s="35"/>
      <c r="GL9" s="35"/>
      <c r="GM9" s="35"/>
      <c r="GN9" s="35"/>
      <c r="GO9" s="35"/>
      <c r="GP9" s="35"/>
      <c r="GQ9" s="35"/>
      <c r="GR9" s="35"/>
      <c r="GS9" s="35"/>
      <c r="GT9" s="35"/>
      <c r="GU9" s="35"/>
      <c r="GV9" s="267"/>
      <c r="GW9" s="35"/>
      <c r="GX9" s="35"/>
      <c r="GY9" s="35"/>
      <c r="GZ9" s="35"/>
      <c r="HA9" s="35"/>
      <c r="HB9" s="35"/>
      <c r="HC9" s="35"/>
      <c r="HD9" s="35"/>
      <c r="HE9" s="35"/>
      <c r="HF9" s="35"/>
      <c r="HG9" s="35"/>
      <c r="HH9" s="35"/>
      <c r="HI9" s="267"/>
      <c r="HJ9" s="35"/>
      <c r="HK9" s="35"/>
      <c r="HL9" s="35"/>
      <c r="HM9" s="35"/>
      <c r="HN9" s="35"/>
      <c r="HO9" s="35"/>
      <c r="HP9" s="35"/>
      <c r="HQ9" s="35"/>
      <c r="HR9" s="35"/>
      <c r="HS9" s="35"/>
      <c r="HT9" s="35"/>
      <c r="HU9" s="35"/>
    </row>
    <row r="10" spans="1:229" s="6" customFormat="1" ht="12.75">
      <c r="A10" s="448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267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267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267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267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267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5"/>
      <c r="DB10" s="267"/>
      <c r="DC10" s="35"/>
      <c r="DD10" s="35"/>
      <c r="DE10" s="35"/>
      <c r="DF10" s="35"/>
      <c r="DG10" s="35"/>
      <c r="DH10" s="35"/>
      <c r="DI10" s="35"/>
      <c r="DJ10" s="35"/>
      <c r="DK10" s="35"/>
      <c r="DL10" s="35"/>
      <c r="DM10" s="35"/>
      <c r="DN10" s="35"/>
      <c r="DO10" s="35"/>
      <c r="DP10" s="35"/>
      <c r="DQ10" s="529"/>
      <c r="DR10" s="144"/>
      <c r="DS10" s="144"/>
      <c r="DT10" s="144"/>
      <c r="DU10" s="144"/>
      <c r="DV10" s="144"/>
      <c r="DW10" s="144"/>
      <c r="DX10" s="144"/>
      <c r="DY10" s="144"/>
      <c r="DZ10" s="144"/>
      <c r="EA10" s="144"/>
      <c r="EB10" s="35"/>
      <c r="EC10" s="35"/>
      <c r="ED10" s="35"/>
      <c r="EE10" s="35"/>
      <c r="EF10" s="35"/>
      <c r="EG10" s="267"/>
      <c r="EH10" s="35"/>
      <c r="EI10" s="35"/>
      <c r="EJ10" s="35"/>
      <c r="EK10" s="35"/>
      <c r="EL10" s="35"/>
      <c r="EM10" s="35"/>
      <c r="EN10" s="35"/>
      <c r="EO10" s="35"/>
      <c r="EP10" s="35"/>
      <c r="EQ10" s="35"/>
      <c r="ER10" s="35"/>
      <c r="ES10" s="35"/>
      <c r="ET10" s="267"/>
      <c r="EU10" s="35"/>
      <c r="EV10" s="35"/>
      <c r="EW10" s="35"/>
      <c r="EX10" s="35"/>
      <c r="EY10" s="35"/>
      <c r="EZ10" s="35"/>
      <c r="FA10" s="35"/>
      <c r="FB10" s="35"/>
      <c r="FC10" s="35"/>
      <c r="FD10" s="35"/>
      <c r="FE10" s="35"/>
      <c r="FF10" s="35"/>
      <c r="FG10" s="267"/>
      <c r="FH10" s="35"/>
      <c r="FI10" s="35"/>
      <c r="FJ10" s="35"/>
      <c r="FK10" s="35"/>
      <c r="FL10" s="35"/>
      <c r="FM10" s="35"/>
      <c r="FN10" s="35"/>
      <c r="FO10" s="35"/>
      <c r="FP10" s="35"/>
      <c r="FQ10" s="35"/>
      <c r="FR10" s="35"/>
      <c r="FS10" s="35"/>
      <c r="FT10" s="267"/>
      <c r="FU10" s="35"/>
      <c r="FV10" s="35"/>
      <c r="FW10" s="35"/>
      <c r="FX10" s="35"/>
      <c r="FY10" s="35"/>
      <c r="FZ10" s="35"/>
      <c r="GA10" s="35"/>
      <c r="GB10" s="35"/>
      <c r="GC10" s="35"/>
      <c r="GD10" s="35"/>
      <c r="GE10" s="35"/>
      <c r="GF10" s="35"/>
      <c r="GG10" s="529"/>
      <c r="GH10" s="35"/>
      <c r="GI10" s="35"/>
      <c r="GJ10" s="35"/>
      <c r="GK10" s="35"/>
      <c r="GL10" s="35"/>
      <c r="GM10" s="35"/>
      <c r="GN10" s="35"/>
      <c r="GO10" s="35"/>
      <c r="GP10" s="35"/>
      <c r="GQ10" s="35"/>
      <c r="GR10" s="35"/>
      <c r="GS10" s="35"/>
      <c r="GT10" s="35"/>
      <c r="GU10" s="35"/>
      <c r="GV10" s="267"/>
      <c r="GW10" s="35"/>
      <c r="GX10" s="35"/>
      <c r="GY10" s="35"/>
      <c r="GZ10" s="35"/>
      <c r="HA10" s="35"/>
      <c r="HB10" s="35"/>
      <c r="HC10" s="35"/>
      <c r="HD10" s="35"/>
      <c r="HE10" s="35"/>
      <c r="HF10" s="35"/>
      <c r="HG10" s="35"/>
      <c r="HH10" s="35"/>
      <c r="HI10" s="267"/>
      <c r="HJ10" s="35"/>
      <c r="HK10" s="35"/>
      <c r="HL10" s="35"/>
      <c r="HM10" s="35"/>
      <c r="HN10" s="35"/>
      <c r="HO10" s="35"/>
      <c r="HP10" s="35"/>
      <c r="HQ10" s="35"/>
      <c r="HR10" s="35"/>
      <c r="HS10" s="35"/>
      <c r="HT10" s="35"/>
      <c r="HU10" s="35"/>
    </row>
    <row r="11" spans="1:229" s="6" customFormat="1" ht="12.75">
      <c r="A11" s="448" t="s">
        <v>3</v>
      </c>
      <c r="B11" s="35">
        <v>4263.5763064812072</v>
      </c>
      <c r="C11" s="35">
        <v>4536.9710138812707</v>
      </c>
      <c r="D11" s="35">
        <v>4702.8518668368033</v>
      </c>
      <c r="E11" s="35">
        <v>4549.5151640189806</v>
      </c>
      <c r="F11" s="35">
        <v>4986.8949343339591</v>
      </c>
      <c r="G11" s="35">
        <v>5115.1991427040539</v>
      </c>
      <c r="H11" s="35">
        <v>4740.0725130687151</v>
      </c>
      <c r="I11" s="35">
        <v>4881.2816381939956</v>
      </c>
      <c r="J11" s="35">
        <v>5239.920366314951</v>
      </c>
      <c r="K11" s="35">
        <v>5562.8369455449392</v>
      </c>
      <c r="L11" s="35">
        <v>5894.7440962969767</v>
      </c>
      <c r="M11" s="35">
        <v>5823.2045346012501</v>
      </c>
      <c r="N11" s="35">
        <v>6321.3987241273644</v>
      </c>
      <c r="O11" s="35">
        <v>6645.2050475538417</v>
      </c>
      <c r="P11" s="35">
        <v>6775.8152475466504</v>
      </c>
      <c r="Q11" s="35">
        <v>7563.7913909245208</v>
      </c>
      <c r="R11" s="35">
        <v>7488.8132489588552</v>
      </c>
      <c r="S11" s="35">
        <v>7225.9090359639667</v>
      </c>
      <c r="T11" s="35">
        <v>6641.8678547095269</v>
      </c>
      <c r="U11" s="35">
        <v>6706.1054914151273</v>
      </c>
      <c r="V11" s="35">
        <v>7083.0083688807645</v>
      </c>
      <c r="W11" s="35">
        <v>7357.3243115699806</v>
      </c>
      <c r="X11" s="35">
        <v>7674.7618419642158</v>
      </c>
      <c r="Y11" s="35">
        <v>7235.0201527273084</v>
      </c>
      <c r="Z11" s="35">
        <v>5480.0797595122222</v>
      </c>
      <c r="AA11" s="35">
        <v>5739.1176689078839</v>
      </c>
      <c r="AB11" s="35">
        <v>5267.2321612499773</v>
      </c>
      <c r="AC11" s="35">
        <v>5295.8841350043585</v>
      </c>
      <c r="AD11" s="35">
        <v>5683.579666917356</v>
      </c>
      <c r="AE11" s="267">
        <v>9336.1759403676915</v>
      </c>
      <c r="AF11" s="35">
        <v>9519.8959825664861</v>
      </c>
      <c r="AG11" s="35">
        <v>9311.7436173749011</v>
      </c>
      <c r="AH11" s="35">
        <v>8747.1010080043361</v>
      </c>
      <c r="AI11" s="35">
        <v>8206.9498669075583</v>
      </c>
      <c r="AJ11" s="35">
        <v>8379.8294884008064</v>
      </c>
      <c r="AK11" s="35">
        <v>9077.9535337923226</v>
      </c>
      <c r="AL11" s="35">
        <v>9296.6807873599046</v>
      </c>
      <c r="AM11" s="35">
        <v>9922.9772095250355</v>
      </c>
      <c r="AN11" s="35">
        <v>9364.2761426261095</v>
      </c>
      <c r="AO11" s="35">
        <v>7152.1570841865005</v>
      </c>
      <c r="AP11" s="35">
        <v>7389.1945001501772</v>
      </c>
      <c r="AQ11" s="35">
        <v>6736.7718740739174</v>
      </c>
      <c r="AR11" s="35">
        <v>6840.6214324623579</v>
      </c>
      <c r="AS11" s="35">
        <v>7310.9628129418297</v>
      </c>
      <c r="AT11" s="267">
        <v>10849.254389530384</v>
      </c>
      <c r="AU11" s="35">
        <v>9890.6519243146595</v>
      </c>
      <c r="AV11" s="35">
        <v>9994.7442674519552</v>
      </c>
      <c r="AW11" s="35">
        <v>10456.066815464705</v>
      </c>
      <c r="AX11" s="35">
        <v>9937.8483043239212</v>
      </c>
      <c r="AY11" s="35">
        <v>10270.117402774349</v>
      </c>
      <c r="AZ11" s="35">
        <v>10804.548677437539</v>
      </c>
      <c r="BA11" s="35">
        <v>11146.956228145898</v>
      </c>
      <c r="BB11" s="35">
        <v>11423.70443791041</v>
      </c>
      <c r="BC11" s="35">
        <v>10975.312775914079</v>
      </c>
      <c r="BD11" s="35">
        <v>8516.6640054568288</v>
      </c>
      <c r="BE11" s="35">
        <v>8947.9087919273607</v>
      </c>
      <c r="BF11" s="35">
        <v>8229.5295867417408</v>
      </c>
      <c r="BG11" s="35">
        <v>8134.8218865579856</v>
      </c>
      <c r="BH11" s="35">
        <v>8714.8410028456765</v>
      </c>
      <c r="BI11" s="267">
        <v>5345.1367226842249</v>
      </c>
      <c r="BJ11" s="35">
        <v>5346.7045894834519</v>
      </c>
      <c r="BK11" s="35">
        <v>5406.3491340535375</v>
      </c>
      <c r="BL11" s="35">
        <v>5288.5771399117539</v>
      </c>
      <c r="BM11" s="35">
        <v>4857.7450798702066</v>
      </c>
      <c r="BN11" s="35">
        <v>4788.6763912933866</v>
      </c>
      <c r="BO11" s="35">
        <v>5047.8653810173264</v>
      </c>
      <c r="BP11" s="35">
        <v>5383.4973325606816</v>
      </c>
      <c r="BQ11" s="35">
        <v>5566.6643342097159</v>
      </c>
      <c r="BR11" s="35">
        <v>5152.8787871537388</v>
      </c>
      <c r="BS11" s="35">
        <v>3931.4835188917646</v>
      </c>
      <c r="BT11" s="35">
        <v>4116.1506349985839</v>
      </c>
      <c r="BU11" s="35">
        <v>3780.1031217858472</v>
      </c>
      <c r="BV11" s="35">
        <v>3895.5563794094205</v>
      </c>
      <c r="BW11" s="35">
        <v>4202.102044917202</v>
      </c>
      <c r="BX11" s="267">
        <v>5463.0583350232237</v>
      </c>
      <c r="BY11" s="35">
        <v>5392.9359434557173</v>
      </c>
      <c r="BZ11" s="35">
        <v>5464.4892164892162</v>
      </c>
      <c r="CA11" s="35">
        <v>5211.5458438089836</v>
      </c>
      <c r="CB11" s="35">
        <v>4623.0583968044139</v>
      </c>
      <c r="CC11" s="35">
        <v>4681.2392467385689</v>
      </c>
      <c r="CD11" s="35">
        <v>5072.7189377552631</v>
      </c>
      <c r="CE11" s="35">
        <v>5156.223413313146</v>
      </c>
      <c r="CF11" s="35">
        <v>5373.5779042674549</v>
      </c>
      <c r="CG11" s="35">
        <v>5024.3435750666904</v>
      </c>
      <c r="CH11" s="35">
        <v>3825.2971538263582</v>
      </c>
      <c r="CI11" s="35">
        <v>3987.3342045158938</v>
      </c>
      <c r="CJ11" s="35">
        <v>3822.080651314066</v>
      </c>
      <c r="CK11" s="35">
        <v>4049.3036501190586</v>
      </c>
      <c r="CL11" s="35">
        <v>4236.2183022310446</v>
      </c>
      <c r="CM11" s="267">
        <v>5936.8613166296582</v>
      </c>
      <c r="CN11" s="35">
        <v>6093.6653766481941</v>
      </c>
      <c r="CO11" s="35">
        <v>6260.1282083105789</v>
      </c>
      <c r="CP11" s="35">
        <v>6026.8722521776936</v>
      </c>
      <c r="CQ11" s="35">
        <v>5620.6638174616755</v>
      </c>
      <c r="CR11" s="35">
        <v>5426.8367766695956</v>
      </c>
      <c r="CS11" s="35">
        <v>5740.1962697032513</v>
      </c>
      <c r="CT11" s="35">
        <v>5897.4296398232227</v>
      </c>
      <c r="CU11" s="35">
        <v>6328.3352059907456</v>
      </c>
      <c r="CV11" s="35">
        <v>5782.8966763298049</v>
      </c>
      <c r="CW11" s="35">
        <v>4285.823573847747</v>
      </c>
      <c r="CX11" s="35">
        <v>4357.8417053690437</v>
      </c>
      <c r="CY11" s="35">
        <v>4222.5230537990719</v>
      </c>
      <c r="CZ11" s="35">
        <v>4493.6054328440114</v>
      </c>
      <c r="DA11" s="35">
        <v>4943.6853360924679</v>
      </c>
      <c r="DB11" s="267">
        <v>6607.2097029610131</v>
      </c>
      <c r="DC11" s="35">
        <v>6512.2176383640563</v>
      </c>
      <c r="DD11" s="35">
        <v>4798.7555864348215</v>
      </c>
      <c r="DE11" s="35">
        <v>4453.9031230082855</v>
      </c>
      <c r="DF11" s="35">
        <v>3944.3018405274884</v>
      </c>
      <c r="DG11" s="35">
        <v>4217.8651377307815</v>
      </c>
      <c r="DH11" s="35">
        <v>4273.8874750914056</v>
      </c>
      <c r="DI11" s="35">
        <v>5565.8355113364096</v>
      </c>
      <c r="DJ11" s="35">
        <v>4955.0249513258523</v>
      </c>
      <c r="DK11" s="35">
        <v>5380.9890529659515</v>
      </c>
      <c r="DL11" s="35">
        <v>3486.0508236294831</v>
      </c>
      <c r="DM11" s="35">
        <v>5610.2595414730067</v>
      </c>
      <c r="DN11" s="35">
        <v>4642.3295548950464</v>
      </c>
      <c r="DO11" s="35">
        <v>4289.9443169312444</v>
      </c>
      <c r="DP11" s="35">
        <v>4738.2279901826523</v>
      </c>
      <c r="DQ11" s="529">
        <v>3104.9839593254324</v>
      </c>
      <c r="DR11" s="144">
        <v>5171.0373564134588</v>
      </c>
      <c r="DS11" s="144">
        <v>4993.7397458075693</v>
      </c>
      <c r="DT11" s="144">
        <v>4626.1846308736031</v>
      </c>
      <c r="DU11" s="144">
        <v>4126.450053097662</v>
      </c>
      <c r="DV11" s="144">
        <v>3867.124238990064</v>
      </c>
      <c r="DW11" s="144">
        <v>3763.2324664119315</v>
      </c>
      <c r="DX11" s="144">
        <v>4240.6905140506551</v>
      </c>
      <c r="DY11" s="144">
        <v>4323.7528805698157</v>
      </c>
      <c r="DZ11" s="144">
        <v>4573.853284746684</v>
      </c>
      <c r="EA11" s="144">
        <v>4093.8897267648795</v>
      </c>
      <c r="EB11" s="35">
        <v>2925.1410755637198</v>
      </c>
      <c r="EC11" s="35">
        <v>3084.3915684023791</v>
      </c>
      <c r="ED11" s="35">
        <v>3074.942266090899</v>
      </c>
      <c r="EE11" s="35">
        <v>3075.9251830922885</v>
      </c>
      <c r="EF11" s="35">
        <v>3869.4904013409655</v>
      </c>
      <c r="EG11" s="267">
        <v>4527.0847697611425</v>
      </c>
      <c r="EH11" s="35">
        <v>4102.0019786435541</v>
      </c>
      <c r="EI11" s="35">
        <v>3988.7257710085623</v>
      </c>
      <c r="EJ11" s="35">
        <v>3967.8122101823596</v>
      </c>
      <c r="EK11" s="35">
        <v>4213.9461203905057</v>
      </c>
      <c r="EL11" s="35">
        <v>4277.2690166975881</v>
      </c>
      <c r="EM11" s="35">
        <v>4543.1022077717762</v>
      </c>
      <c r="EN11" s="35">
        <v>4017.6827574396834</v>
      </c>
      <c r="EO11" s="35">
        <v>2507.5184153381065</v>
      </c>
      <c r="EP11" s="35">
        <v>2740.9671193406916</v>
      </c>
      <c r="EQ11" s="35">
        <v>2758.0497405815022</v>
      </c>
      <c r="ER11" s="35">
        <v>4285.9160902888116</v>
      </c>
      <c r="ES11" s="35">
        <v>4644.6969884992131</v>
      </c>
      <c r="ET11" s="267">
        <v>4073.0472340644415</v>
      </c>
      <c r="EU11" s="35">
        <v>3288.0691476881393</v>
      </c>
      <c r="EV11" s="35">
        <v>3368.5715152877701</v>
      </c>
      <c r="EW11" s="35">
        <v>3350.8918830506746</v>
      </c>
      <c r="EX11" s="35">
        <v>4151.8385496946285</v>
      </c>
      <c r="EY11" s="35">
        <v>3868.4072477722275</v>
      </c>
      <c r="EZ11" s="35">
        <v>3960.9373219255581</v>
      </c>
      <c r="FA11" s="35">
        <v>3632.1470139487765</v>
      </c>
      <c r="FB11" s="35">
        <v>2554.0775016011248</v>
      </c>
      <c r="FC11" s="35">
        <v>2733.0206920062533</v>
      </c>
      <c r="FD11" s="35">
        <v>2940.8896215732575</v>
      </c>
      <c r="FE11" s="35">
        <v>2449.0613740015051</v>
      </c>
      <c r="FF11" s="35">
        <v>3618.7247297509339</v>
      </c>
      <c r="FG11" s="267">
        <v>4511.7039140077532</v>
      </c>
      <c r="FH11" s="35">
        <v>4298.9676239149321</v>
      </c>
      <c r="FI11" s="35">
        <v>3837.4852612672703</v>
      </c>
      <c r="FJ11" s="35">
        <v>3817.8292580061675</v>
      </c>
      <c r="FK11" s="35">
        <v>4167.4049003043083</v>
      </c>
      <c r="FL11" s="35">
        <v>4521.4022617409055</v>
      </c>
      <c r="FM11" s="35">
        <v>4822.8193720197523</v>
      </c>
      <c r="FN11" s="35">
        <v>4307.7933219276192</v>
      </c>
      <c r="FO11" s="35">
        <v>3403.8432346326836</v>
      </c>
      <c r="FP11" s="35">
        <v>3495.4143493375977</v>
      </c>
      <c r="FQ11" s="35">
        <v>3312.6926962035977</v>
      </c>
      <c r="FR11" s="35">
        <v>3135.6279310230098</v>
      </c>
      <c r="FS11" s="35">
        <v>3730.7361382831291</v>
      </c>
      <c r="FT11" s="267">
        <v>5405.3507492776016</v>
      </c>
      <c r="FU11" s="35">
        <v>4971.0914335185953</v>
      </c>
      <c r="FV11" s="35">
        <v>4589.3809503384255</v>
      </c>
      <c r="FW11" s="35">
        <v>4256.8993676705431</v>
      </c>
      <c r="FX11" s="35">
        <v>4575.5776065294485</v>
      </c>
      <c r="FY11" s="35">
        <v>4766.9920701670071</v>
      </c>
      <c r="FZ11" s="35">
        <v>5315.5207768006012</v>
      </c>
      <c r="GA11" s="35">
        <v>4476.996098976475</v>
      </c>
      <c r="GB11" s="35">
        <v>3010.9783905159716</v>
      </c>
      <c r="GC11" s="35">
        <v>3628.0958165124507</v>
      </c>
      <c r="GD11" s="35">
        <v>3557.7552520365043</v>
      </c>
      <c r="GE11" s="35"/>
      <c r="GF11" s="35">
        <v>0</v>
      </c>
      <c r="GG11" s="529">
        <v>4344.9111585353594</v>
      </c>
      <c r="GH11" s="35">
        <v>3830.4022147795604</v>
      </c>
      <c r="GI11" s="35">
        <v>3668.5796688594937</v>
      </c>
      <c r="GJ11" s="35">
        <v>3310.6383887369711</v>
      </c>
      <c r="GK11" s="35">
        <v>3449.2682218051696</v>
      </c>
      <c r="GL11" s="35">
        <v>3482.0237427813272</v>
      </c>
      <c r="GM11" s="35">
        <v>3937.5808074952315</v>
      </c>
      <c r="GN11" s="35">
        <v>4244.3951800327368</v>
      </c>
      <c r="GO11" s="35">
        <v>4576.5693141436223</v>
      </c>
      <c r="GP11" s="35">
        <v>3625.2690981808423</v>
      </c>
      <c r="GQ11" s="35">
        <v>3412.9996758457019</v>
      </c>
      <c r="GR11" s="35">
        <v>2554.4783798998697</v>
      </c>
      <c r="GS11" s="35">
        <v>2700.0921646274714</v>
      </c>
      <c r="GT11" s="35">
        <v>3437.5387818353888</v>
      </c>
      <c r="GU11" s="35">
        <v>3399.5429175971703</v>
      </c>
      <c r="GV11" s="267">
        <v>3635.3057481266142</v>
      </c>
      <c r="GW11" s="35">
        <v>3263.1015732996207</v>
      </c>
      <c r="GX11" s="35">
        <v>3404.740388902384</v>
      </c>
      <c r="GY11" s="35">
        <v>3434.407101617252</v>
      </c>
      <c r="GZ11" s="35">
        <v>3866.2088057531382</v>
      </c>
      <c r="HA11" s="35">
        <v>4092.7941868776015</v>
      </c>
      <c r="HB11" s="35">
        <v>4403.7879881900726</v>
      </c>
      <c r="HC11" s="35">
        <v>3557.9573199249007</v>
      </c>
      <c r="HD11" s="35">
        <v>3351.9961232201008</v>
      </c>
      <c r="HE11" s="35">
        <v>2554.4783798998697</v>
      </c>
      <c r="HF11" s="35">
        <v>2758.9673941339438</v>
      </c>
      <c r="HG11" s="35">
        <v>3440.4330563653639</v>
      </c>
      <c r="HH11" s="35">
        <v>3399.5429175971703</v>
      </c>
      <c r="HI11" s="267">
        <v>4656.9667278923616</v>
      </c>
      <c r="HJ11" s="35">
        <v>4826.990415041013</v>
      </c>
      <c r="HK11" s="35">
        <v>4912.5381263616564</v>
      </c>
      <c r="HL11" s="35">
        <v>5073.7748426760108</v>
      </c>
      <c r="HM11" s="35">
        <v>5582.060366444277</v>
      </c>
      <c r="HN11" s="35">
        <v>6469.0774099097607</v>
      </c>
      <c r="HO11" s="35">
        <v>7186.7761145600443</v>
      </c>
      <c r="HP11" s="35">
        <v>5854.4055482857893</v>
      </c>
      <c r="HQ11" s="35">
        <v>10495.463332835821</v>
      </c>
      <c r="HR11" s="35"/>
      <c r="HS11" s="35"/>
      <c r="HT11" s="35"/>
      <c r="HU11" s="35"/>
    </row>
    <row r="12" spans="1:229" s="6" customFormat="1" ht="12.75">
      <c r="A12" s="448" t="s">
        <v>4</v>
      </c>
      <c r="B12" s="35">
        <v>3860.703412578428</v>
      </c>
      <c r="C12" s="35">
        <v>4184.4227504244482</v>
      </c>
      <c r="D12" s="35">
        <v>4380.3419440428097</v>
      </c>
      <c r="E12" s="35">
        <v>4300.8227138049078</v>
      </c>
      <c r="F12" s="35">
        <v>4307.8088116907038</v>
      </c>
      <c r="G12" s="35">
        <v>4479.0959266882546</v>
      </c>
      <c r="H12" s="35">
        <v>4437.3692714269609</v>
      </c>
      <c r="I12" s="35">
        <v>3986.8352085034803</v>
      </c>
      <c r="J12" s="35">
        <v>4092.3401060712467</v>
      </c>
      <c r="K12" s="35">
        <v>4288.0468759576843</v>
      </c>
      <c r="L12" s="35">
        <v>4457.8637406236439</v>
      </c>
      <c r="M12" s="35">
        <v>4329.3213525656183</v>
      </c>
      <c r="N12" s="35">
        <v>4613.777135969257</v>
      </c>
      <c r="O12" s="35">
        <v>4748.8550432618231</v>
      </c>
      <c r="P12" s="35">
        <v>5009.032885908292</v>
      </c>
      <c r="Q12" s="35">
        <v>7139.5881559019081</v>
      </c>
      <c r="R12" s="35">
        <v>6532.8900196016111</v>
      </c>
      <c r="S12" s="35">
        <v>6102.8286180981322</v>
      </c>
      <c r="T12" s="35">
        <v>5837.6817560087802</v>
      </c>
      <c r="U12" s="35">
        <v>5738.2505480960817</v>
      </c>
      <c r="V12" s="35">
        <v>6275.7213976633893</v>
      </c>
      <c r="W12" s="35">
        <v>6360.4490235010499</v>
      </c>
      <c r="X12" s="35">
        <v>6338.7235995069523</v>
      </c>
      <c r="Y12" s="35">
        <v>6291.4555980431951</v>
      </c>
      <c r="Z12" s="35">
        <v>5730.297684579813</v>
      </c>
      <c r="AA12" s="35">
        <v>5780.2049573157037</v>
      </c>
      <c r="AB12" s="35">
        <v>5831.6726469883561</v>
      </c>
      <c r="AC12" s="35">
        <v>5702.8139053677596</v>
      </c>
      <c r="AD12" s="35">
        <v>5687.7937365112766</v>
      </c>
      <c r="AE12" s="267">
        <v>5269.0574587182646</v>
      </c>
      <c r="AF12" s="35">
        <v>8513.1821079128658</v>
      </c>
      <c r="AG12" s="35">
        <v>9136.7836007548958</v>
      </c>
      <c r="AH12" s="35">
        <v>8277.0603808344113</v>
      </c>
      <c r="AI12" s="35">
        <v>7973.67674881732</v>
      </c>
      <c r="AJ12" s="35">
        <v>7503.4330310528449</v>
      </c>
      <c r="AK12" s="35">
        <v>8132.4215815120069</v>
      </c>
      <c r="AL12" s="35">
        <v>8145.0544180362822</v>
      </c>
      <c r="AM12" s="35">
        <v>8012.7967702001406</v>
      </c>
      <c r="AN12" s="35">
        <v>8187.0490753708782</v>
      </c>
      <c r="AO12" s="35">
        <v>7430.0389256126491</v>
      </c>
      <c r="AP12" s="35">
        <v>7413.1071771804709</v>
      </c>
      <c r="AQ12" s="35">
        <v>7489.3825890474136</v>
      </c>
      <c r="AR12" s="35">
        <v>7413.437856222411</v>
      </c>
      <c r="AS12" s="35">
        <v>7249.1733003692734</v>
      </c>
      <c r="AT12" s="267">
        <v>5642.5390924118938</v>
      </c>
      <c r="AU12" s="35">
        <v>8182.7138628416433</v>
      </c>
      <c r="AV12" s="35">
        <v>8412.0144896746278</v>
      </c>
      <c r="AW12" s="35">
        <v>7898.9355157690397</v>
      </c>
      <c r="AX12" s="35">
        <v>7610.296735953737</v>
      </c>
      <c r="AY12" s="35">
        <v>7433.56568672302</v>
      </c>
      <c r="AZ12" s="35">
        <v>8079.6137825260985</v>
      </c>
      <c r="BA12" s="35">
        <v>8171.9649635403675</v>
      </c>
      <c r="BB12" s="35"/>
      <c r="BC12" s="35"/>
      <c r="BD12" s="35"/>
      <c r="BE12" s="35"/>
      <c r="BF12" s="35"/>
      <c r="BG12" s="35"/>
      <c r="BH12" s="35"/>
      <c r="BI12" s="267">
        <v>4838.6230583248434</v>
      </c>
      <c r="BJ12" s="35">
        <v>5104.7466675194191</v>
      </c>
      <c r="BK12" s="35">
        <v>5164.6950370785389</v>
      </c>
      <c r="BL12" s="35">
        <v>5024.0193301073805</v>
      </c>
      <c r="BM12" s="35">
        <v>4755.3078412593231</v>
      </c>
      <c r="BN12" s="35">
        <v>4742.5847613587448</v>
      </c>
      <c r="BO12" s="35">
        <v>5148.1993912492344</v>
      </c>
      <c r="BP12" s="35">
        <v>5259.3740146858536</v>
      </c>
      <c r="BQ12" s="35">
        <v>5233.0207095560354</v>
      </c>
      <c r="BR12" s="35">
        <v>5112.5710520956454</v>
      </c>
      <c r="BS12" s="35">
        <v>4830.0788624430979</v>
      </c>
      <c r="BT12" s="35">
        <v>4863.9077543459798</v>
      </c>
      <c r="BU12" s="35">
        <v>4948.1872969982478</v>
      </c>
      <c r="BV12" s="35">
        <v>4721.0991596745635</v>
      </c>
      <c r="BW12" s="35">
        <v>4760.7420856399967</v>
      </c>
      <c r="BX12" s="267">
        <v>5088.2707189891316</v>
      </c>
      <c r="BY12" s="35">
        <v>10343.976076105928</v>
      </c>
      <c r="BZ12" s="35">
        <v>4647.4566533233055</v>
      </c>
      <c r="CA12" s="35">
        <v>4224.6927830657769</v>
      </c>
      <c r="CB12" s="35">
        <v>4062.5973630851167</v>
      </c>
      <c r="CC12" s="35">
        <v>4167.0622667173802</v>
      </c>
      <c r="CD12" s="35">
        <v>4660.1656707292077</v>
      </c>
      <c r="CE12" s="35">
        <v>4719.0011590954182</v>
      </c>
      <c r="CF12" s="35">
        <v>5040.7120526239814</v>
      </c>
      <c r="CG12" s="35">
        <v>4769.7667253464851</v>
      </c>
      <c r="CH12" s="35">
        <v>4319.5889611987732</v>
      </c>
      <c r="CI12" s="35">
        <v>4559.7483192591053</v>
      </c>
      <c r="CJ12" s="35">
        <v>4360.0492133552743</v>
      </c>
      <c r="CK12" s="35">
        <v>4330.2589339802535</v>
      </c>
      <c r="CL12" s="35">
        <v>4406.8069714845851</v>
      </c>
      <c r="CM12" s="267">
        <v>3337.2701154683696</v>
      </c>
      <c r="CN12" s="35"/>
      <c r="CO12" s="35"/>
      <c r="CP12" s="35"/>
      <c r="CQ12" s="35">
        <v>8489.7637795275605</v>
      </c>
      <c r="CR12" s="35">
        <v>8727.8807849309014</v>
      </c>
      <c r="CS12" s="35">
        <v>10053.865889663886</v>
      </c>
      <c r="CT12" s="35">
        <v>10069.554054165261</v>
      </c>
      <c r="CU12" s="35">
        <v>9374.6301590651801</v>
      </c>
      <c r="CV12" s="35">
        <v>9033.970195170612</v>
      </c>
      <c r="CW12" s="35"/>
      <c r="CX12" s="35"/>
      <c r="CY12" s="35">
        <v>0</v>
      </c>
      <c r="CZ12" s="35"/>
      <c r="DA12" s="35"/>
      <c r="DB12" s="267">
        <v>8717.1655514818794</v>
      </c>
      <c r="DC12" s="35">
        <v>10009.004561857426</v>
      </c>
      <c r="DD12" s="35">
        <v>9338.5821567542116</v>
      </c>
      <c r="DE12" s="35">
        <v>8377.624905123912</v>
      </c>
      <c r="DF12" s="35"/>
      <c r="DG12" s="35"/>
      <c r="DH12" s="35"/>
      <c r="DI12" s="35"/>
      <c r="DJ12" s="35"/>
      <c r="DK12" s="35"/>
      <c r="DL12" s="35"/>
      <c r="DM12" s="35"/>
      <c r="DN12" s="35"/>
      <c r="DO12" s="35"/>
      <c r="DP12" s="35"/>
      <c r="DQ12" s="529">
        <v>2116.424192889252</v>
      </c>
      <c r="DR12" s="144">
        <v>3169.9030829329904</v>
      </c>
      <c r="DS12" s="144">
        <v>3447.0228527000149</v>
      </c>
      <c r="DT12" s="144">
        <v>3728.2560557269499</v>
      </c>
      <c r="DU12" s="144">
        <v>4012.8825981858945</v>
      </c>
      <c r="DV12" s="144">
        <v>3484.5181096743827</v>
      </c>
      <c r="DW12" s="144">
        <v>3875.8940038499427</v>
      </c>
      <c r="DX12" s="144">
        <v>4211.0995134547138</v>
      </c>
      <c r="DY12" s="144">
        <v>3314.6278019215406</v>
      </c>
      <c r="DZ12" s="144">
        <v>3802.1047855995225</v>
      </c>
      <c r="EA12" s="144">
        <v>3651.0091917694785</v>
      </c>
      <c r="EB12" s="35">
        <v>3067.2571502872311</v>
      </c>
      <c r="EC12" s="35">
        <v>2505.5664244231793</v>
      </c>
      <c r="ED12" s="35">
        <v>2775.5247326084259</v>
      </c>
      <c r="EE12" s="35">
        <v>2808.8204823856672</v>
      </c>
      <c r="EF12" s="35">
        <v>2903.3116564032725</v>
      </c>
      <c r="EG12" s="267"/>
      <c r="EH12" s="35"/>
      <c r="EI12" s="35"/>
      <c r="EJ12" s="35"/>
      <c r="EK12" s="35"/>
      <c r="EL12" s="35"/>
      <c r="EM12" s="35"/>
      <c r="EN12" s="35"/>
      <c r="EO12" s="35"/>
      <c r="EP12" s="35"/>
      <c r="EQ12" s="35">
        <v>0</v>
      </c>
      <c r="ER12" s="35"/>
      <c r="ES12" s="35"/>
      <c r="ET12" s="267"/>
      <c r="EU12" s="35"/>
      <c r="EV12" s="35"/>
      <c r="EW12" s="35"/>
      <c r="EX12" s="35"/>
      <c r="EY12" s="35">
        <v>2217.4353988673934</v>
      </c>
      <c r="EZ12" s="35">
        <v>2546.9940783290504</v>
      </c>
      <c r="FA12" s="35">
        <v>2642.3288470326606</v>
      </c>
      <c r="FB12" s="35">
        <v>2008.929878857547</v>
      </c>
      <c r="FC12" s="35">
        <v>1326.415306157483</v>
      </c>
      <c r="FD12" s="35">
        <v>1814.3406183204193</v>
      </c>
      <c r="FE12" s="35">
        <v>1717.2181677197993</v>
      </c>
      <c r="FF12" s="35">
        <v>1761.5566855452407</v>
      </c>
      <c r="FG12" s="267"/>
      <c r="FH12" s="35"/>
      <c r="FI12" s="35"/>
      <c r="FJ12" s="35"/>
      <c r="FK12" s="35"/>
      <c r="FL12" s="35">
        <v>3958.5175696595575</v>
      </c>
      <c r="FM12" s="35">
        <v>4271.1214234993176</v>
      </c>
      <c r="FN12" s="35">
        <v>4031.1930340413564</v>
      </c>
      <c r="FO12" s="35">
        <v>3438.2453323980139</v>
      </c>
      <c r="FP12" s="35">
        <v>3106.8382450300055</v>
      </c>
      <c r="FQ12" s="35">
        <v>3204.9229430846522</v>
      </c>
      <c r="FR12" s="35">
        <v>3329.4991876964573</v>
      </c>
      <c r="FS12" s="35">
        <v>3423.9318327776823</v>
      </c>
      <c r="FT12" s="267"/>
      <c r="FU12" s="35"/>
      <c r="FV12" s="35"/>
      <c r="FW12" s="35"/>
      <c r="FX12" s="35"/>
      <c r="FY12" s="35">
        <v>3766.8286011716436</v>
      </c>
      <c r="FZ12" s="35">
        <v>5485.8076270133743</v>
      </c>
      <c r="GA12" s="35">
        <v>5026.0322580645161</v>
      </c>
      <c r="GB12" s="35">
        <v>4475.10084083726</v>
      </c>
      <c r="GC12" s="35">
        <v>2880.836880519817</v>
      </c>
      <c r="GD12" s="35">
        <v>4274.4413795537739</v>
      </c>
      <c r="GE12" s="35">
        <v>4052.1741603512578</v>
      </c>
      <c r="GF12" s="35">
        <v>3821.8222284245567</v>
      </c>
      <c r="GG12" s="529">
        <v>7276.1301552414679</v>
      </c>
      <c r="GH12" s="35">
        <v>6523.8122860954809</v>
      </c>
      <c r="GI12" s="35">
        <v>6335.0796129272767</v>
      </c>
      <c r="GJ12" s="35">
        <v>6543.3765848917601</v>
      </c>
      <c r="GK12" s="35">
        <v>7557.711868658841</v>
      </c>
      <c r="GL12" s="35">
        <v>6618.4457231525175</v>
      </c>
      <c r="GM12" s="35">
        <v>7693.3429390395322</v>
      </c>
      <c r="GN12" s="35">
        <v>5347.3300827025132</v>
      </c>
      <c r="GO12" s="35">
        <v>5728.4969646470663</v>
      </c>
      <c r="GP12" s="35">
        <v>5514.9116837001793</v>
      </c>
      <c r="GQ12" s="35">
        <v>4289.4265803882527</v>
      </c>
      <c r="GR12" s="35">
        <v>6300.1079607355605</v>
      </c>
      <c r="GS12" s="35">
        <v>6149.7063296751803</v>
      </c>
      <c r="GT12" s="35">
        <v>3018.0290489218105</v>
      </c>
      <c r="GU12" s="35">
        <v>2834.2486864850416</v>
      </c>
      <c r="GV12" s="267"/>
      <c r="GW12" s="35"/>
      <c r="GX12" s="35"/>
      <c r="GY12" s="35"/>
      <c r="GZ12" s="35"/>
      <c r="HA12" s="35">
        <v>5074.3446680430834</v>
      </c>
      <c r="HB12" s="35">
        <v>5728.4969646470663</v>
      </c>
      <c r="HC12" s="35">
        <v>5514.9116837001793</v>
      </c>
      <c r="HD12" s="35">
        <v>4289.4265803882527</v>
      </c>
      <c r="HE12" s="35">
        <v>6300.1079607355605</v>
      </c>
      <c r="HF12" s="35">
        <v>3378.6635412967889</v>
      </c>
      <c r="HG12" s="35">
        <v>3018.0290489218105</v>
      </c>
      <c r="HH12" s="35">
        <v>2834.2486864850416</v>
      </c>
      <c r="HI12" s="267"/>
      <c r="HJ12" s="35"/>
      <c r="HK12" s="35"/>
      <c r="HL12" s="35"/>
      <c r="HM12" s="35"/>
      <c r="HN12" s="35">
        <v>5669.7144619723276</v>
      </c>
      <c r="HO12" s="35"/>
      <c r="HP12" s="35"/>
      <c r="HQ12" s="35"/>
      <c r="HR12" s="35"/>
      <c r="HS12" s="35"/>
      <c r="HT12" s="35"/>
      <c r="HU12" s="35"/>
    </row>
    <row r="13" spans="1:229" s="6" customFormat="1" ht="12.75">
      <c r="A13" s="448" t="s">
        <v>5</v>
      </c>
      <c r="B13" s="35">
        <v>1988.7408888826947</v>
      </c>
      <c r="C13" s="35">
        <v>2696.5827290935968</v>
      </c>
      <c r="D13" s="35">
        <v>2707.2811696395306</v>
      </c>
      <c r="E13" s="35">
        <v>2711.615067125862</v>
      </c>
      <c r="F13" s="35">
        <v>3023.8514754159169</v>
      </c>
      <c r="G13" s="35">
        <v>3362.0377000548669</v>
      </c>
      <c r="H13" s="35">
        <v>3577.7682686564503</v>
      </c>
      <c r="I13" s="35">
        <v>3411.9380987472364</v>
      </c>
      <c r="J13" s="35">
        <v>3197.2648190721607</v>
      </c>
      <c r="K13" s="35">
        <v>3351.7869596287464</v>
      </c>
      <c r="L13" s="35">
        <v>3379.9306180136196</v>
      </c>
      <c r="M13" s="35">
        <v>3325.399565714461</v>
      </c>
      <c r="N13" s="35">
        <v>3484.1827162384652</v>
      </c>
      <c r="O13" s="35">
        <v>3575.0308055628443</v>
      </c>
      <c r="P13" s="35">
        <v>3689.3822523983117</v>
      </c>
      <c r="Q13" s="35">
        <v>3722.47205263355</v>
      </c>
      <c r="R13" s="35">
        <v>4126.5382280355489</v>
      </c>
      <c r="S13" s="35">
        <v>4361.5775142814546</v>
      </c>
      <c r="T13" s="35">
        <v>4332.174731163951</v>
      </c>
      <c r="U13" s="35">
        <v>4404.0239430774609</v>
      </c>
      <c r="V13" s="35">
        <v>4516.547234380344</v>
      </c>
      <c r="W13" s="35">
        <v>5465.573280081444</v>
      </c>
      <c r="X13" s="35">
        <v>6961.2908530740797</v>
      </c>
      <c r="Y13" s="35">
        <v>6955.0120966051973</v>
      </c>
      <c r="Z13" s="35">
        <v>4833.8518309450137</v>
      </c>
      <c r="AA13" s="35">
        <v>4781.6234730311353</v>
      </c>
      <c r="AB13" s="35">
        <v>4341.3627727933736</v>
      </c>
      <c r="AC13" s="35">
        <v>3828.2053799873283</v>
      </c>
      <c r="AD13" s="35">
        <v>3285.6311748811891</v>
      </c>
      <c r="AE13" s="267">
        <v>4394.0361242957561</v>
      </c>
      <c r="AF13" s="35">
        <v>4403.420778962708</v>
      </c>
      <c r="AG13" s="35">
        <v>4952.8800617610013</v>
      </c>
      <c r="AH13" s="35">
        <v>5460.0638748112806</v>
      </c>
      <c r="AI13" s="35">
        <v>5365.3588360553113</v>
      </c>
      <c r="AJ13" s="35">
        <v>5416.6317272632068</v>
      </c>
      <c r="AK13" s="35">
        <v>5312.4061350027268</v>
      </c>
      <c r="AL13" s="35">
        <v>6449.8875449355983</v>
      </c>
      <c r="AM13" s="35">
        <v>7901.055116219567</v>
      </c>
      <c r="AN13" s="35">
        <v>7934.3568693735579</v>
      </c>
      <c r="AO13" s="35">
        <v>5439.7674334773756</v>
      </c>
      <c r="AP13" s="35">
        <v>5123.5978447871921</v>
      </c>
      <c r="AQ13" s="35">
        <v>5029.8401751233423</v>
      </c>
      <c r="AR13" s="35">
        <v>4292.4165857217668</v>
      </c>
      <c r="AS13" s="35">
        <v>3466.0453398077234</v>
      </c>
      <c r="AT13" s="267">
        <v>3431.46970594411</v>
      </c>
      <c r="AU13" s="35">
        <v>3480.0765012579254</v>
      </c>
      <c r="AV13" s="35">
        <v>3880.1929610559082</v>
      </c>
      <c r="AW13" s="35">
        <v>4063.5948919261486</v>
      </c>
      <c r="AX13" s="35">
        <v>4021.4483937950408</v>
      </c>
      <c r="AY13" s="35">
        <v>4149.8578792638582</v>
      </c>
      <c r="AZ13" s="35">
        <v>4466.9958120437359</v>
      </c>
      <c r="BA13" s="35">
        <v>5325.5258787096363</v>
      </c>
      <c r="BB13" s="35">
        <v>7316.9451261512613</v>
      </c>
      <c r="BC13" s="35">
        <v>7432.0933853154538</v>
      </c>
      <c r="BD13" s="35">
        <v>5395.9558711257187</v>
      </c>
      <c r="BE13" s="35">
        <v>5513.5522076402385</v>
      </c>
      <c r="BF13" s="35">
        <v>4602.5586802899361</v>
      </c>
      <c r="BG13" s="35">
        <v>4115.6594969853595</v>
      </c>
      <c r="BH13" s="35">
        <v>3545.2205789719542</v>
      </c>
      <c r="BI13" s="267">
        <v>4502.672775702621</v>
      </c>
      <c r="BJ13" s="35">
        <v>3991.4586335082827</v>
      </c>
      <c r="BK13" s="35">
        <v>4509.1306899020519</v>
      </c>
      <c r="BL13" s="35">
        <v>4788.7718217418351</v>
      </c>
      <c r="BM13" s="35">
        <v>4766.9848545095647</v>
      </c>
      <c r="BN13" s="35">
        <v>5156.0088779385442</v>
      </c>
      <c r="BO13" s="35">
        <v>4416.4984894166018</v>
      </c>
      <c r="BP13" s="35">
        <v>5339.7598526517913</v>
      </c>
      <c r="BQ13" s="35">
        <v>6590.0359999195152</v>
      </c>
      <c r="BR13" s="35">
        <v>6700.0580526973408</v>
      </c>
      <c r="BS13" s="35">
        <v>4626.5613049132808</v>
      </c>
      <c r="BT13" s="35">
        <v>4615.2592711033431</v>
      </c>
      <c r="BU13" s="35">
        <v>4182.1419307942688</v>
      </c>
      <c r="BV13" s="35">
        <v>3790.4588887965842</v>
      </c>
      <c r="BW13" s="35">
        <v>3278.2459024282989</v>
      </c>
      <c r="BX13" s="267">
        <v>3213.3125112141724</v>
      </c>
      <c r="BY13" s="35">
        <v>3261.6090006652948</v>
      </c>
      <c r="BZ13" s="35">
        <v>3464.4646172736911</v>
      </c>
      <c r="CA13" s="35">
        <v>3517.8251990278563</v>
      </c>
      <c r="CB13" s="35">
        <v>3536.0388679925004</v>
      </c>
      <c r="CC13" s="35">
        <v>3591.8281310358366</v>
      </c>
      <c r="CD13" s="35">
        <v>3735.3890017886283</v>
      </c>
      <c r="CE13" s="35">
        <v>4635.8176926011738</v>
      </c>
      <c r="CF13" s="35">
        <v>5984.0352068629563</v>
      </c>
      <c r="CG13" s="35">
        <v>5880.9944461349414</v>
      </c>
      <c r="CH13" s="35">
        <v>3984.0629642978261</v>
      </c>
      <c r="CI13" s="35">
        <v>3994.2939664324654</v>
      </c>
      <c r="CJ13" s="35">
        <v>3618.8468366076072</v>
      </c>
      <c r="CK13" s="35">
        <v>3145.571669722387</v>
      </c>
      <c r="CL13" s="35">
        <v>2854.9495065111482</v>
      </c>
      <c r="CM13" s="267">
        <v>3280.5842203353714</v>
      </c>
      <c r="CN13" s="35">
        <v>3236.3851966770089</v>
      </c>
      <c r="CO13" s="35">
        <v>3600.6554453923604</v>
      </c>
      <c r="CP13" s="35">
        <v>3822.2925364642865</v>
      </c>
      <c r="CQ13" s="35">
        <v>3893.6162844330224</v>
      </c>
      <c r="CR13" s="35">
        <v>4051.6635449763535</v>
      </c>
      <c r="CS13" s="35">
        <v>7119.6633362596322</v>
      </c>
      <c r="CT13" s="35">
        <v>7779.9810886787627</v>
      </c>
      <c r="CU13" s="35">
        <v>8027.0877555467678</v>
      </c>
      <c r="CV13" s="35"/>
      <c r="CW13" s="35"/>
      <c r="CX13" s="35"/>
      <c r="CY13" s="35">
        <v>0</v>
      </c>
      <c r="CZ13" s="35"/>
      <c r="DA13" s="35"/>
      <c r="DB13" s="267"/>
      <c r="DC13" s="35"/>
      <c r="DD13" s="35"/>
      <c r="DE13" s="35"/>
      <c r="DF13" s="35"/>
      <c r="DG13" s="35"/>
      <c r="DH13" s="35"/>
      <c r="DI13" s="35"/>
      <c r="DJ13" s="35"/>
      <c r="DK13" s="35"/>
      <c r="DL13" s="35"/>
      <c r="DM13" s="35">
        <v>4443.1357072065694</v>
      </c>
      <c r="DN13" s="35">
        <v>4269.3656676334731</v>
      </c>
      <c r="DO13" s="35">
        <v>3839.4797888998437</v>
      </c>
      <c r="DP13" s="35">
        <v>3365.5280967381364</v>
      </c>
      <c r="DQ13" s="529">
        <v>2186.999280381398</v>
      </c>
      <c r="DR13" s="144">
        <v>3002.1290044320176</v>
      </c>
      <c r="DS13" s="144">
        <v>3209.7758970139671</v>
      </c>
      <c r="DT13" s="144">
        <v>3168.9412291980457</v>
      </c>
      <c r="DU13" s="144">
        <v>3084.6560956309968</v>
      </c>
      <c r="DV13" s="144">
        <v>3031.8246417542764</v>
      </c>
      <c r="DW13" s="144">
        <v>3170.4913976908533</v>
      </c>
      <c r="DX13" s="144">
        <v>3512.5519877778747</v>
      </c>
      <c r="DY13" s="144">
        <v>4016.0674424497593</v>
      </c>
      <c r="DZ13" s="144">
        <v>4475.2379556409869</v>
      </c>
      <c r="EA13" s="144">
        <v>4518.377001908555</v>
      </c>
      <c r="EB13" s="35">
        <v>2911.9711101154198</v>
      </c>
      <c r="EC13" s="35">
        <v>2538.8914000991026</v>
      </c>
      <c r="ED13" s="35">
        <v>2254.1627102462935</v>
      </c>
      <c r="EE13" s="35">
        <v>2144.8859332839284</v>
      </c>
      <c r="EF13" s="35">
        <v>2245.0571368897199</v>
      </c>
      <c r="EG13" s="267"/>
      <c r="EH13" s="35"/>
      <c r="EI13" s="35"/>
      <c r="EJ13" s="35">
        <v>3358.0856507569069</v>
      </c>
      <c r="EK13" s="35">
        <v>3497.9640274429821</v>
      </c>
      <c r="EL13" s="35">
        <v>4321.6948818897636</v>
      </c>
      <c r="EM13" s="35">
        <v>5692.9120080307384</v>
      </c>
      <c r="EN13" s="35">
        <v>6410.8858342222074</v>
      </c>
      <c r="EO13" s="35">
        <v>4328.7518510683312</v>
      </c>
      <c r="EP13" s="35"/>
      <c r="EQ13" s="35">
        <v>0</v>
      </c>
      <c r="ER13" s="35"/>
      <c r="ES13" s="35"/>
      <c r="ET13" s="267">
        <v>2817.2950559339383</v>
      </c>
      <c r="EU13" s="35">
        <v>2787.9027434423119</v>
      </c>
      <c r="EV13" s="35">
        <v>2918.5939585829196</v>
      </c>
      <c r="EW13" s="35">
        <v>2976.3424448255887</v>
      </c>
      <c r="EX13" s="35">
        <v>4376.1004312940768</v>
      </c>
      <c r="EY13" s="35">
        <v>4531.7295764294095</v>
      </c>
      <c r="EZ13" s="35">
        <v>4525.4158431407786</v>
      </c>
      <c r="FA13" s="35">
        <v>4480.2165134964089</v>
      </c>
      <c r="FB13" s="35">
        <v>2818.0367429267139</v>
      </c>
      <c r="FC13" s="35">
        <v>2561.6835448335023</v>
      </c>
      <c r="FD13" s="35">
        <v>2177.1108053483608</v>
      </c>
      <c r="FE13" s="35">
        <v>1889.2153603015727</v>
      </c>
      <c r="FF13" s="35">
        <v>1983.4699919272662</v>
      </c>
      <c r="FG13" s="267">
        <v>2584.4079427546571</v>
      </c>
      <c r="FH13" s="35">
        <v>3112.6649032318387</v>
      </c>
      <c r="FI13" s="35">
        <v>3060.4816265215673</v>
      </c>
      <c r="FJ13" s="35">
        <v>3077.2937093186124</v>
      </c>
      <c r="FK13" s="35">
        <v>3658.9300023568226</v>
      </c>
      <c r="FL13" s="35">
        <v>4233.0589795599935</v>
      </c>
      <c r="FM13" s="35">
        <v>4153.4978927571483</v>
      </c>
      <c r="FN13" s="35">
        <v>4290.501460473005</v>
      </c>
      <c r="FO13" s="35">
        <v>2764.5151086024289</v>
      </c>
      <c r="FP13" s="35">
        <v>2424.4265016284826</v>
      </c>
      <c r="FQ13" s="35">
        <v>2374.9452952514453</v>
      </c>
      <c r="FR13" s="35">
        <v>2672.0802407657366</v>
      </c>
      <c r="FS13" s="35">
        <v>2866.2490152627192</v>
      </c>
      <c r="FT13" s="267">
        <v>5249.3527918781729</v>
      </c>
      <c r="FU13" s="35">
        <v>3528.8015796542136</v>
      </c>
      <c r="FV13" s="35">
        <v>3211.573968722766</v>
      </c>
      <c r="FW13" s="35">
        <v>3618.3585078322653</v>
      </c>
      <c r="FX13" s="35">
        <v>2184.2730395477515</v>
      </c>
      <c r="FY13" s="35">
        <v>2723.210925118859</v>
      </c>
      <c r="FZ13" s="35">
        <v>4559.8314358788657</v>
      </c>
      <c r="GA13" s="35">
        <v>4386.8691994491346</v>
      </c>
      <c r="GB13" s="35">
        <v>2931.2608777822111</v>
      </c>
      <c r="GC13" s="35">
        <v>2624.4318171941136</v>
      </c>
      <c r="GD13" s="35">
        <v>2437.7335923987712</v>
      </c>
      <c r="GE13" s="35">
        <v>2066.8685385888748</v>
      </c>
      <c r="GF13" s="35">
        <v>2013.984578592341</v>
      </c>
      <c r="GG13" s="529"/>
      <c r="GH13" s="35">
        <v>4199.9974652272995</v>
      </c>
      <c r="GI13" s="35">
        <v>4289.6879783332415</v>
      </c>
      <c r="GJ13" s="35">
        <v>4762.4246036943196</v>
      </c>
      <c r="GK13" s="35">
        <v>4646.0537449555659</v>
      </c>
      <c r="GL13" s="35">
        <v>5264.5214773801881</v>
      </c>
      <c r="GM13" s="35">
        <v>5450.5952793156612</v>
      </c>
      <c r="GN13" s="35">
        <v>6007.6270265511503</v>
      </c>
      <c r="GO13" s="35">
        <v>6058.9962860695086</v>
      </c>
      <c r="GP13" s="35">
        <v>5602.8571540531912</v>
      </c>
      <c r="GQ13" s="35">
        <v>3494.4251062708586</v>
      </c>
      <c r="GR13" s="35">
        <v>3214.1581642086576</v>
      </c>
      <c r="GS13" s="35">
        <v>3369.1649970657299</v>
      </c>
      <c r="GT13" s="35">
        <v>2787.7018258709277</v>
      </c>
      <c r="GU13" s="35">
        <v>2999.2267964629259</v>
      </c>
      <c r="GV13" s="267"/>
      <c r="GW13" s="35"/>
      <c r="GX13" s="35">
        <v>4205.9295991060208</v>
      </c>
      <c r="GY13" s="35">
        <v>4782.8476772436134</v>
      </c>
      <c r="GZ13" s="35">
        <v>4385.9644764337127</v>
      </c>
      <c r="HA13" s="35">
        <v>5146.8690370515333</v>
      </c>
      <c r="HB13" s="35">
        <v>5895.9125245684245</v>
      </c>
      <c r="HC13" s="35">
        <v>5810.621443101044</v>
      </c>
      <c r="HD13" s="35">
        <v>3408.2632915229833</v>
      </c>
      <c r="HE13" s="35">
        <v>3214.1581642086576</v>
      </c>
      <c r="HF13" s="35">
        <v>3369.1649970657299</v>
      </c>
      <c r="HG13" s="35">
        <v>2876.2680795482074</v>
      </c>
      <c r="HH13" s="35">
        <v>2999.2267964629259</v>
      </c>
      <c r="HI13" s="267"/>
      <c r="HJ13" s="35"/>
      <c r="HK13" s="35">
        <v>5365.0300607393765</v>
      </c>
      <c r="HL13" s="35">
        <v>5172.2795342818399</v>
      </c>
      <c r="HM13" s="35">
        <v>4380.2248787553663</v>
      </c>
      <c r="HN13" s="35">
        <v>5064.3693227758649</v>
      </c>
      <c r="HO13" s="35">
        <v>5861.1355472424866</v>
      </c>
      <c r="HP13" s="35">
        <v>5261.6248796696691</v>
      </c>
      <c r="HQ13" s="35">
        <v>3192.8015227548021</v>
      </c>
      <c r="HR13" s="35"/>
      <c r="HS13" s="35"/>
      <c r="HT13" s="35"/>
      <c r="HU13" s="35"/>
    </row>
    <row r="14" spans="1:229" s="6" customFormat="1" ht="12.75">
      <c r="A14" s="448" t="s">
        <v>6</v>
      </c>
      <c r="B14" s="35">
        <v>4256.9091152191804</v>
      </c>
      <c r="C14" s="35">
        <v>4535.9554158663641</v>
      </c>
      <c r="D14" s="35">
        <v>4944.0427447222464</v>
      </c>
      <c r="E14" s="35">
        <v>5638.8610530535116</v>
      </c>
      <c r="F14" s="35">
        <v>6631.7917831791783</v>
      </c>
      <c r="G14" s="35">
        <v>6701.142150234472</v>
      </c>
      <c r="H14" s="35">
        <v>5959.8074575129458</v>
      </c>
      <c r="I14" s="35">
        <v>5810.1705622236259</v>
      </c>
      <c r="J14" s="35">
        <v>5835.8186181354122</v>
      </c>
      <c r="K14" s="35">
        <v>6208.1357449606221</v>
      </c>
      <c r="L14" s="35">
        <v>6587.2216441207074</v>
      </c>
      <c r="M14" s="35">
        <v>6387.8643978366972</v>
      </c>
      <c r="N14" s="35">
        <v>6592.9033867811786</v>
      </c>
      <c r="O14" s="35">
        <v>7001.9414122285925</v>
      </c>
      <c r="P14" s="35">
        <v>7325.5572163828074</v>
      </c>
      <c r="Q14" s="35">
        <v>7797.5596245768929</v>
      </c>
      <c r="R14" s="35">
        <v>8257.579284591282</v>
      </c>
      <c r="S14" s="35">
        <v>7336.1496414703743</v>
      </c>
      <c r="T14" s="35">
        <v>6693.3417850834003</v>
      </c>
      <c r="U14" s="35">
        <v>6705.6844568210527</v>
      </c>
      <c r="V14" s="35">
        <v>7175.3200953773276</v>
      </c>
      <c r="W14" s="35">
        <v>8325.2911245831838</v>
      </c>
      <c r="X14" s="35">
        <v>8618.1645387920998</v>
      </c>
      <c r="Y14" s="35">
        <v>8761.8017249791046</v>
      </c>
      <c r="Z14" s="35">
        <v>8548.7203783360783</v>
      </c>
      <c r="AA14" s="35">
        <v>8561.1354311361956</v>
      </c>
      <c r="AB14" s="35">
        <v>8667.6067732564279</v>
      </c>
      <c r="AC14" s="35">
        <v>8636.8294731303558</v>
      </c>
      <c r="AD14" s="35">
        <v>9631.2134522349115</v>
      </c>
      <c r="AE14" s="267">
        <v>9359.7827732153946</v>
      </c>
      <c r="AF14" s="35">
        <v>10699.702961570887</v>
      </c>
      <c r="AG14" s="35">
        <v>11375.244252251354</v>
      </c>
      <c r="AH14" s="35">
        <v>10113.574884243842</v>
      </c>
      <c r="AI14" s="35">
        <v>9033.7102089368982</v>
      </c>
      <c r="AJ14" s="35">
        <v>8945.8153492188812</v>
      </c>
      <c r="AK14" s="35">
        <v>9796.8373385605992</v>
      </c>
      <c r="AL14" s="35">
        <v>11071.459824213582</v>
      </c>
      <c r="AM14" s="35">
        <v>11482.386191353087</v>
      </c>
      <c r="AN14" s="35">
        <v>11665.825132753624</v>
      </c>
      <c r="AO14" s="35">
        <v>11581.777016837983</v>
      </c>
      <c r="AP14" s="35">
        <v>12178.124379255223</v>
      </c>
      <c r="AQ14" s="35">
        <v>12419.986104577201</v>
      </c>
      <c r="AR14" s="35">
        <v>12436.153073057596</v>
      </c>
      <c r="AS14" s="35">
        <v>13876.789608552424</v>
      </c>
      <c r="AT14" s="267">
        <v>6964.5190640866567</v>
      </c>
      <c r="AU14" s="35">
        <v>7475.8709251749515</v>
      </c>
      <c r="AV14" s="35">
        <v>8241.9589194000509</v>
      </c>
      <c r="AW14" s="35">
        <v>7257.5053158800656</v>
      </c>
      <c r="AX14" s="35">
        <v>6649.0261367159119</v>
      </c>
      <c r="AY14" s="35">
        <v>6699.7126717156589</v>
      </c>
      <c r="AZ14" s="35">
        <v>7151.542687473685</v>
      </c>
      <c r="BA14" s="35">
        <v>8670.2325886631479</v>
      </c>
      <c r="BB14" s="35">
        <v>8392.4291759376993</v>
      </c>
      <c r="BC14" s="35">
        <v>8700.9889524402661</v>
      </c>
      <c r="BD14" s="35">
        <v>8338.610197522974</v>
      </c>
      <c r="BE14" s="35">
        <v>9053.6706056645125</v>
      </c>
      <c r="BF14" s="35">
        <v>9079.6682252366245</v>
      </c>
      <c r="BG14" s="35">
        <v>8986.3898874115275</v>
      </c>
      <c r="BH14" s="35">
        <v>9958.4978758806246</v>
      </c>
      <c r="BI14" s="267">
        <v>4300.9280911328024</v>
      </c>
      <c r="BJ14" s="35">
        <v>4556.5872769827502</v>
      </c>
      <c r="BK14" s="35">
        <v>4781.936576347538</v>
      </c>
      <c r="BL14" s="35">
        <v>4186.2282183700381</v>
      </c>
      <c r="BM14" s="35">
        <v>3888.6637435355988</v>
      </c>
      <c r="BN14" s="35">
        <v>3947.674232357434</v>
      </c>
      <c r="BO14" s="35">
        <v>4091.3719457521952</v>
      </c>
      <c r="BP14" s="35">
        <v>4679.4286071185034</v>
      </c>
      <c r="BQ14" s="35">
        <v>6591.6583837154903</v>
      </c>
      <c r="BR14" s="35">
        <v>6712.5582709597902</v>
      </c>
      <c r="BS14" s="35">
        <v>6391.1551308331527</v>
      </c>
      <c r="BT14" s="35">
        <v>4637.8867232832345</v>
      </c>
      <c r="BU14" s="35">
        <v>4717.5884342108611</v>
      </c>
      <c r="BV14" s="35">
        <v>4630.2875356929408</v>
      </c>
      <c r="BW14" s="35">
        <v>5064.1000400348548</v>
      </c>
      <c r="BX14" s="267">
        <v>6049.9370123635608</v>
      </c>
      <c r="BY14" s="35">
        <v>6645.3548566112904</v>
      </c>
      <c r="BZ14" s="35">
        <v>6904.4685547913705</v>
      </c>
      <c r="CA14" s="35">
        <v>6191.6244718008465</v>
      </c>
      <c r="CB14" s="35">
        <v>5699.6484960671278</v>
      </c>
      <c r="CC14" s="35">
        <v>5783.933936584488</v>
      </c>
      <c r="CD14" s="35">
        <v>6161.7349066668239</v>
      </c>
      <c r="CE14" s="35">
        <v>7489.9681232437206</v>
      </c>
      <c r="CF14" s="35">
        <v>7112.7143270036886</v>
      </c>
      <c r="CG14" s="35">
        <v>7272.1706488411583</v>
      </c>
      <c r="CH14" s="35">
        <v>7110.110234802979</v>
      </c>
      <c r="CI14" s="35">
        <v>6842.0673392458621</v>
      </c>
      <c r="CJ14" s="35">
        <v>6307.2711797041502</v>
      </c>
      <c r="CK14" s="35">
        <v>6285.4551189235553</v>
      </c>
      <c r="CL14" s="35">
        <v>7065.4149830185124</v>
      </c>
      <c r="CM14" s="267">
        <v>5426.2041354888552</v>
      </c>
      <c r="CN14" s="35">
        <v>6199.7791698339333</v>
      </c>
      <c r="CO14" s="35">
        <v>6655.0828522156407</v>
      </c>
      <c r="CP14" s="35">
        <v>6317.7681126976768</v>
      </c>
      <c r="CQ14" s="35">
        <v>6133.5621360019686</v>
      </c>
      <c r="CR14" s="35">
        <v>6549.010749979966</v>
      </c>
      <c r="CS14" s="35">
        <v>6312.763946175186</v>
      </c>
      <c r="CT14" s="35"/>
      <c r="CU14" s="35"/>
      <c r="CV14" s="35"/>
      <c r="CW14" s="35"/>
      <c r="CX14" s="35"/>
      <c r="CY14" s="35">
        <v>11364.920551720006</v>
      </c>
      <c r="CZ14" s="35">
        <v>12147.155630758867</v>
      </c>
      <c r="DA14" s="35">
        <v>14295.616837633874</v>
      </c>
      <c r="DB14" s="267">
        <v>7675.5840640025854</v>
      </c>
      <c r="DC14" s="35">
        <v>8601.1351305346925</v>
      </c>
      <c r="DD14" s="35">
        <v>8954.2123509853209</v>
      </c>
      <c r="DE14" s="35">
        <v>7717.6997214484682</v>
      </c>
      <c r="DF14" s="35">
        <v>7127.2377330971976</v>
      </c>
      <c r="DG14" s="35">
        <v>7044.7121377572448</v>
      </c>
      <c r="DH14" s="35">
        <v>7214.0940924445913</v>
      </c>
      <c r="DI14" s="35">
        <v>7879.7836766709324</v>
      </c>
      <c r="DJ14" s="35">
        <v>8038.7622992419901</v>
      </c>
      <c r="DK14" s="35">
        <v>7991.6752772638529</v>
      </c>
      <c r="DL14" s="35">
        <v>7987.7372804677179</v>
      </c>
      <c r="DM14" s="35">
        <v>8053.4291614148951</v>
      </c>
      <c r="DN14" s="35">
        <v>8027.6994357436815</v>
      </c>
      <c r="DO14" s="35">
        <v>8331.3238045119142</v>
      </c>
      <c r="DP14" s="35">
        <v>10343.724222731189</v>
      </c>
      <c r="DQ14" s="529">
        <v>3268.7458671640698</v>
      </c>
      <c r="DR14" s="144">
        <v>2546.4282628133037</v>
      </c>
      <c r="DS14" s="144">
        <v>2852.4082266717901</v>
      </c>
      <c r="DT14" s="144">
        <v>3392.1872301261565</v>
      </c>
      <c r="DU14" s="144">
        <v>3269.8941045799857</v>
      </c>
      <c r="DV14" s="144">
        <v>2974.234571810835</v>
      </c>
      <c r="DW14" s="144">
        <v>2535.4587326258629</v>
      </c>
      <c r="DX14" s="144">
        <v>2547.7176417641099</v>
      </c>
      <c r="DY14" s="144">
        <v>2779.6275269762114</v>
      </c>
      <c r="DZ14" s="144">
        <v>3286.5293079627377</v>
      </c>
      <c r="EA14" s="144">
        <v>3007.463750031895</v>
      </c>
      <c r="EB14" s="35">
        <v>2686.8489366017752</v>
      </c>
      <c r="EC14" s="35">
        <v>2386.5880998521739</v>
      </c>
      <c r="ED14" s="35">
        <v>2370.4807668802177</v>
      </c>
      <c r="EE14" s="35">
        <v>2294.8335487007689</v>
      </c>
      <c r="EF14" s="35">
        <v>2740.0019361302484</v>
      </c>
      <c r="EG14" s="267"/>
      <c r="EH14" s="35"/>
      <c r="EI14" s="35"/>
      <c r="EJ14" s="35"/>
      <c r="EK14" s="35"/>
      <c r="EL14" s="35"/>
      <c r="EM14" s="35"/>
      <c r="EN14" s="35"/>
      <c r="EO14" s="35"/>
      <c r="EP14" s="35"/>
      <c r="EQ14" s="35">
        <v>0</v>
      </c>
      <c r="ER14" s="35"/>
      <c r="ES14" s="35"/>
      <c r="ET14" s="267">
        <v>2979.1034486555632</v>
      </c>
      <c r="EU14" s="35">
        <v>2902.1253379349532</v>
      </c>
      <c r="EV14" s="35">
        <v>2708.3283696832409</v>
      </c>
      <c r="EW14" s="35">
        <v>2211.4483525903397</v>
      </c>
      <c r="EX14" s="35">
        <v>2206.1442098282478</v>
      </c>
      <c r="EY14" s="35">
        <v>2454.0686813912671</v>
      </c>
      <c r="EZ14" s="35">
        <v>2973.0884463947145</v>
      </c>
      <c r="FA14" s="35">
        <v>2610.6879682595395</v>
      </c>
      <c r="FB14" s="35">
        <v>2283.5550727075711</v>
      </c>
      <c r="FC14" s="35">
        <v>1996.0349445012382</v>
      </c>
      <c r="FD14" s="35">
        <v>1989.2789468548867</v>
      </c>
      <c r="FE14" s="35">
        <v>1847.7957918259672</v>
      </c>
      <c r="FF14" s="35">
        <v>2288.7271170131489</v>
      </c>
      <c r="FG14" s="267">
        <v>4006.6327917169051</v>
      </c>
      <c r="FH14" s="35">
        <v>3900.4543036180544</v>
      </c>
      <c r="FI14" s="35">
        <v>3411.229065661546</v>
      </c>
      <c r="FJ14" s="35">
        <v>3151.5659837758899</v>
      </c>
      <c r="FK14" s="35">
        <v>3216.6666751550183</v>
      </c>
      <c r="FL14" s="35">
        <v>3188.5562114293771</v>
      </c>
      <c r="FM14" s="35">
        <v>3661.0165985322365</v>
      </c>
      <c r="FN14" s="35">
        <v>3577.1095750477425</v>
      </c>
      <c r="FO14" s="35">
        <v>3287.8777363676886</v>
      </c>
      <c r="FP14" s="35">
        <v>3399.7384118503564</v>
      </c>
      <c r="FQ14" s="35">
        <v>3353.2739351781847</v>
      </c>
      <c r="FR14" s="35">
        <v>3665.2375451200587</v>
      </c>
      <c r="FS14" s="35">
        <v>3971.3876195342173</v>
      </c>
      <c r="FT14" s="267">
        <v>4072.202328229786</v>
      </c>
      <c r="FU14" s="35">
        <v>3711.5616300225788</v>
      </c>
      <c r="FV14" s="35">
        <v>3273.8319805274173</v>
      </c>
      <c r="FW14" s="35">
        <v>2732.8855738661182</v>
      </c>
      <c r="FX14" s="35">
        <v>2656.5430992634933</v>
      </c>
      <c r="FY14" s="35">
        <v>3278.5605956612908</v>
      </c>
      <c r="FZ14" s="35">
        <v>3758.6358509242423</v>
      </c>
      <c r="GA14" s="35">
        <v>3472.8366617893794</v>
      </c>
      <c r="GB14" s="35">
        <v>3221.1926977616777</v>
      </c>
      <c r="GC14" s="35">
        <v>2992.2708501361408</v>
      </c>
      <c r="GD14" s="35">
        <v>2940.172441531357</v>
      </c>
      <c r="GE14" s="35">
        <v>3076.2760775738984</v>
      </c>
      <c r="GF14" s="35">
        <v>3570.5931307851847</v>
      </c>
      <c r="GG14" s="529"/>
      <c r="GH14" s="35"/>
      <c r="GI14" s="35"/>
      <c r="GJ14" s="35"/>
      <c r="GK14" s="35"/>
      <c r="GL14" s="35"/>
      <c r="GM14" s="35"/>
      <c r="GN14" s="35"/>
      <c r="GO14" s="35"/>
      <c r="GP14" s="35"/>
      <c r="GQ14" s="35"/>
      <c r="GR14" s="35"/>
      <c r="GS14" s="35"/>
      <c r="GT14" s="35"/>
      <c r="GU14" s="35"/>
      <c r="GV14" s="267"/>
      <c r="GW14" s="35"/>
      <c r="GX14" s="35"/>
      <c r="GY14" s="35"/>
      <c r="GZ14" s="35"/>
      <c r="HA14" s="35"/>
      <c r="HB14" s="35"/>
      <c r="HC14" s="35"/>
      <c r="HD14" s="35"/>
      <c r="HE14" s="35"/>
      <c r="HF14" s="35"/>
      <c r="HG14" s="35"/>
      <c r="HH14" s="35"/>
      <c r="HI14" s="267"/>
      <c r="HJ14" s="35"/>
      <c r="HK14" s="35"/>
      <c r="HL14" s="35"/>
      <c r="HM14" s="35"/>
      <c r="HN14" s="35"/>
      <c r="HO14" s="35"/>
      <c r="HP14" s="35"/>
      <c r="HQ14" s="35"/>
      <c r="HR14" s="35"/>
      <c r="HS14" s="35"/>
      <c r="HT14" s="35"/>
      <c r="HU14" s="35"/>
    </row>
    <row r="15" spans="1:229" s="6" customFormat="1" ht="12.75">
      <c r="A15" s="448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267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267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267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267"/>
      <c r="BY15" s="35"/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267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5"/>
      <c r="DB15" s="267"/>
      <c r="DC15" s="35"/>
      <c r="DD15" s="35"/>
      <c r="DE15" s="35"/>
      <c r="DF15" s="35"/>
      <c r="DG15" s="35"/>
      <c r="DH15" s="35"/>
      <c r="DI15" s="35"/>
      <c r="DJ15" s="35"/>
      <c r="DK15" s="35"/>
      <c r="DL15" s="35"/>
      <c r="DM15" s="35"/>
      <c r="DN15" s="35"/>
      <c r="DO15" s="35"/>
      <c r="DP15" s="35"/>
      <c r="DQ15" s="529"/>
      <c r="DR15" s="144"/>
      <c r="DS15" s="144"/>
      <c r="DT15" s="144"/>
      <c r="DU15" s="144"/>
      <c r="DV15" s="144"/>
      <c r="DW15" s="144"/>
      <c r="DX15" s="144"/>
      <c r="DY15" s="144"/>
      <c r="DZ15" s="144"/>
      <c r="EA15" s="144"/>
      <c r="EB15" s="35"/>
      <c r="EC15" s="35"/>
      <c r="ED15" s="35"/>
      <c r="EE15" s="35"/>
      <c r="EF15" s="35"/>
      <c r="EG15" s="267"/>
      <c r="EH15" s="35"/>
      <c r="EI15" s="35"/>
      <c r="EJ15" s="35"/>
      <c r="EK15" s="35"/>
      <c r="EL15" s="35"/>
      <c r="EM15" s="35"/>
      <c r="EN15" s="35"/>
      <c r="EO15" s="35"/>
      <c r="EP15" s="35"/>
      <c r="EQ15" s="35"/>
      <c r="ER15" s="35"/>
      <c r="ES15" s="35"/>
      <c r="ET15" s="267"/>
      <c r="EU15" s="35"/>
      <c r="EV15" s="35"/>
      <c r="EW15" s="35"/>
      <c r="EX15" s="35"/>
      <c r="EY15" s="35"/>
      <c r="EZ15" s="35"/>
      <c r="FA15" s="35"/>
      <c r="FB15" s="35"/>
      <c r="FC15" s="35"/>
      <c r="FD15" s="35"/>
      <c r="FE15" s="35"/>
      <c r="FF15" s="35"/>
      <c r="FG15" s="267"/>
      <c r="FH15" s="35"/>
      <c r="FI15" s="35"/>
      <c r="FJ15" s="35"/>
      <c r="FK15" s="35"/>
      <c r="FL15" s="35"/>
      <c r="FM15" s="35"/>
      <c r="FN15" s="35"/>
      <c r="FO15" s="35"/>
      <c r="FP15" s="35"/>
      <c r="FQ15" s="35"/>
      <c r="FR15" s="35"/>
      <c r="FS15" s="35"/>
      <c r="FT15" s="267"/>
      <c r="FU15" s="35"/>
      <c r="FV15" s="35"/>
      <c r="FW15" s="35"/>
      <c r="FX15" s="35"/>
      <c r="FY15" s="35"/>
      <c r="FZ15" s="35"/>
      <c r="GA15" s="35"/>
      <c r="GB15" s="35"/>
      <c r="GC15" s="35"/>
      <c r="GD15" s="35"/>
      <c r="GE15" s="35"/>
      <c r="GF15" s="35"/>
      <c r="GG15" s="529"/>
      <c r="GH15" s="35"/>
      <c r="GI15" s="35"/>
      <c r="GJ15" s="35"/>
      <c r="GK15" s="35"/>
      <c r="GL15" s="35"/>
      <c r="GM15" s="35"/>
      <c r="GN15" s="35"/>
      <c r="GO15" s="35"/>
      <c r="GP15" s="35"/>
      <c r="GQ15" s="35"/>
      <c r="GR15" s="35"/>
      <c r="GS15" s="35"/>
      <c r="GT15" s="35"/>
      <c r="GU15" s="35"/>
      <c r="GV15" s="267"/>
      <c r="GW15" s="35"/>
      <c r="GX15" s="35"/>
      <c r="GY15" s="35"/>
      <c r="GZ15" s="35"/>
      <c r="HA15" s="35"/>
      <c r="HB15" s="35"/>
      <c r="HC15" s="35"/>
      <c r="HD15" s="35"/>
      <c r="HE15" s="35"/>
      <c r="HF15" s="35"/>
      <c r="HG15" s="35"/>
      <c r="HH15" s="35"/>
      <c r="HI15" s="267"/>
      <c r="HJ15" s="35"/>
      <c r="HK15" s="35"/>
      <c r="HL15" s="35"/>
      <c r="HM15" s="35"/>
      <c r="HN15" s="35"/>
      <c r="HO15" s="35"/>
      <c r="HP15" s="35"/>
      <c r="HQ15" s="35"/>
      <c r="HR15" s="35"/>
      <c r="HS15" s="35"/>
      <c r="HT15" s="35"/>
      <c r="HU15" s="35"/>
    </row>
    <row r="16" spans="1:229" s="6" customFormat="1" ht="12.75">
      <c r="A16" s="448" t="s">
        <v>7</v>
      </c>
      <c r="B16" s="35">
        <v>3836.9500939850745</v>
      </c>
      <c r="C16" s="35">
        <v>3151.789068888545</v>
      </c>
      <c r="D16" s="35">
        <v>3552.1375719375174</v>
      </c>
      <c r="E16" s="35">
        <v>4254.0351997081889</v>
      </c>
      <c r="F16" s="35">
        <v>4107.118397397483</v>
      </c>
      <c r="G16" s="35">
        <v>3878.5280901203123</v>
      </c>
      <c r="H16" s="35">
        <v>3664.3595831153675</v>
      </c>
      <c r="I16" s="35">
        <v>3635.7480192029975</v>
      </c>
      <c r="J16" s="35">
        <v>3887.3108922060392</v>
      </c>
      <c r="K16" s="35">
        <v>4761.1239288068555</v>
      </c>
      <c r="L16" s="35">
        <v>5316.4945226917062</v>
      </c>
      <c r="M16" s="35">
        <v>4817.0214356463403</v>
      </c>
      <c r="N16" s="35">
        <v>5021.5511027821822</v>
      </c>
      <c r="O16" s="35">
        <v>5538.2700074522418</v>
      </c>
      <c r="P16" s="35">
        <v>6322.3533546918352</v>
      </c>
      <c r="Q16" s="35">
        <v>5806.4918646962778</v>
      </c>
      <c r="R16" s="35">
        <v>5378.7534866642936</v>
      </c>
      <c r="S16" s="35">
        <v>5420.9858442756959</v>
      </c>
      <c r="T16" s="35">
        <v>5381.9694841022792</v>
      </c>
      <c r="U16" s="35">
        <v>5402.749698425263</v>
      </c>
      <c r="V16" s="35">
        <v>5453.7062877101362</v>
      </c>
      <c r="W16" s="35">
        <v>6133.1039886538365</v>
      </c>
      <c r="X16" s="35">
        <v>6803.3715859615586</v>
      </c>
      <c r="Y16" s="35">
        <v>6766.3802322846332</v>
      </c>
      <c r="Z16" s="35">
        <v>6351.7583718172191</v>
      </c>
      <c r="AA16" s="35">
        <v>4903.5495991048465</v>
      </c>
      <c r="AB16" s="35">
        <v>5319.3405799267803</v>
      </c>
      <c r="AC16" s="35">
        <v>5309.7008224206957</v>
      </c>
      <c r="AD16" s="35">
        <v>5547.5347874632953</v>
      </c>
      <c r="AE16" s="267">
        <v>6280.2789455427128</v>
      </c>
      <c r="AF16" s="35">
        <v>5650.1406255345719</v>
      </c>
      <c r="AG16" s="35">
        <v>5168.8223849280294</v>
      </c>
      <c r="AH16" s="35">
        <v>5044.8666870391153</v>
      </c>
      <c r="AI16" s="35">
        <v>5249.1642320063311</v>
      </c>
      <c r="AJ16" s="35">
        <v>5277.9704571309794</v>
      </c>
      <c r="AK16" s="35">
        <v>5398.6248294879051</v>
      </c>
      <c r="AL16" s="35">
        <v>6346.9549758800986</v>
      </c>
      <c r="AM16" s="35">
        <v>6984.0184444376209</v>
      </c>
      <c r="AN16" s="35">
        <v>6685.5539865345736</v>
      </c>
      <c r="AO16" s="35">
        <v>6116.3400513840334</v>
      </c>
      <c r="AP16" s="35">
        <v>4759.1535077008293</v>
      </c>
      <c r="AQ16" s="35">
        <v>5261.614662695114</v>
      </c>
      <c r="AR16" s="35">
        <v>5210.2130298148777</v>
      </c>
      <c r="AS16" s="35">
        <v>5455.9831119746541</v>
      </c>
      <c r="AT16" s="267">
        <v>5990.6474168919185</v>
      </c>
      <c r="AU16" s="35">
        <v>5433.1888781976177</v>
      </c>
      <c r="AV16" s="35">
        <v>4944.5940506173056</v>
      </c>
      <c r="AW16" s="35">
        <v>5056.9706123580936</v>
      </c>
      <c r="AX16" s="35">
        <v>5107.8117712322774</v>
      </c>
      <c r="AY16" s="35">
        <v>5429.3918013714656</v>
      </c>
      <c r="AZ16" s="35">
        <v>5345.2456026283126</v>
      </c>
      <c r="BA16" s="35">
        <v>5596.9910535136423</v>
      </c>
      <c r="BB16" s="35">
        <v>6277.5915485401447</v>
      </c>
      <c r="BC16" s="35">
        <v>6440.7566791974623</v>
      </c>
      <c r="BD16" s="35">
        <v>6119.738053439879</v>
      </c>
      <c r="BE16" s="35">
        <v>4643.5520342970904</v>
      </c>
      <c r="BF16" s="35">
        <v>4922.3225326863485</v>
      </c>
      <c r="BG16" s="35">
        <v>4811.5214928016403</v>
      </c>
      <c r="BH16" s="35">
        <v>5023.3089565573218</v>
      </c>
      <c r="BI16" s="267">
        <v>7373.7690763596529</v>
      </c>
      <c r="BJ16" s="35">
        <v>7198.9945480631277</v>
      </c>
      <c r="BK16" s="35">
        <v>6596.5134390768553</v>
      </c>
      <c r="BL16" s="35">
        <v>6428.6683467794101</v>
      </c>
      <c r="BM16" s="35">
        <v>6699.1652992418049</v>
      </c>
      <c r="BN16" s="35"/>
      <c r="BO16" s="35"/>
      <c r="BP16" s="35"/>
      <c r="BQ16" s="35"/>
      <c r="BR16" s="35"/>
      <c r="BS16" s="35"/>
      <c r="BT16" s="35"/>
      <c r="BU16" s="35">
        <v>0</v>
      </c>
      <c r="BV16" s="35">
        <v>0</v>
      </c>
      <c r="BW16" s="35">
        <v>0</v>
      </c>
      <c r="BX16" s="267">
        <v>12609.50654898543</v>
      </c>
      <c r="BY16" s="35">
        <v>6206.4174629380359</v>
      </c>
      <c r="BZ16" s="35">
        <v>5858.3438570330154</v>
      </c>
      <c r="CA16" s="35">
        <v>6344.5850445207052</v>
      </c>
      <c r="CB16" s="35">
        <v>5885.0912056177676</v>
      </c>
      <c r="CC16" s="35">
        <v>5906.6454333702995</v>
      </c>
      <c r="CD16" s="35">
        <v>6157.1603862402844</v>
      </c>
      <c r="CE16" s="35">
        <v>6682.3601790542298</v>
      </c>
      <c r="CF16" s="35">
        <v>7347.9839727839726</v>
      </c>
      <c r="CG16" s="35">
        <v>7538.6324047001299</v>
      </c>
      <c r="CH16" s="35">
        <v>7510.9120438033569</v>
      </c>
      <c r="CI16" s="35">
        <v>5934.3602608587053</v>
      </c>
      <c r="CJ16" s="35">
        <v>6443.703747351683</v>
      </c>
      <c r="CK16" s="35">
        <v>6932.3735033696175</v>
      </c>
      <c r="CL16" s="35">
        <v>7192.7364740574321</v>
      </c>
      <c r="CM16" s="267">
        <v>5918.1739490888685</v>
      </c>
      <c r="CN16" s="35">
        <v>5967.6971628944848</v>
      </c>
      <c r="CO16" s="35">
        <v>5468.882672936008</v>
      </c>
      <c r="CP16" s="35">
        <v>5908.1613208055278</v>
      </c>
      <c r="CQ16" s="35">
        <v>4968.7176259412081</v>
      </c>
      <c r="CR16" s="35">
        <v>4951.6174038381578</v>
      </c>
      <c r="CS16" s="35">
        <v>5424.766672029481</v>
      </c>
      <c r="CT16" s="35">
        <v>6503.2576184468398</v>
      </c>
      <c r="CU16" s="35">
        <v>7357.586352291506</v>
      </c>
      <c r="CV16" s="35">
        <v>7866.9106244657878</v>
      </c>
      <c r="CW16" s="35">
        <v>7175.2778978945234</v>
      </c>
      <c r="CX16" s="35">
        <v>5284.4333414663461</v>
      </c>
      <c r="CY16" s="35">
        <v>5660.826330724205</v>
      </c>
      <c r="CZ16" s="35">
        <v>5590.5597343772415</v>
      </c>
      <c r="DA16" s="35">
        <v>6179.9776998066627</v>
      </c>
      <c r="DB16" s="267"/>
      <c r="DC16" s="35"/>
      <c r="DD16" s="35"/>
      <c r="DE16" s="35"/>
      <c r="DF16" s="35"/>
      <c r="DG16" s="35"/>
      <c r="DH16" s="35"/>
      <c r="DI16" s="35"/>
      <c r="DJ16" s="35"/>
      <c r="DK16" s="35"/>
      <c r="DL16" s="35"/>
      <c r="DM16" s="35"/>
      <c r="DN16" s="35"/>
      <c r="DO16" s="35"/>
      <c r="DP16" s="35"/>
      <c r="DQ16" s="529">
        <v>2420.0306428478289</v>
      </c>
      <c r="DR16" s="144">
        <v>4784.6848155856978</v>
      </c>
      <c r="DS16" s="144">
        <v>3642.0267657184277</v>
      </c>
      <c r="DT16" s="144">
        <v>3043.3812285175518</v>
      </c>
      <c r="DU16" s="144">
        <v>2784.4775543260243</v>
      </c>
      <c r="DV16" s="144">
        <v>2751.3277620334575</v>
      </c>
      <c r="DW16" s="144">
        <v>2645.4084537774961</v>
      </c>
      <c r="DX16" s="144">
        <v>2929.7644041728513</v>
      </c>
      <c r="DY16" s="144">
        <v>3397.5174130996966</v>
      </c>
      <c r="DZ16" s="144">
        <v>3957.3849020523844</v>
      </c>
      <c r="EA16" s="144">
        <v>4073.5503285450145</v>
      </c>
      <c r="EB16" s="35">
        <v>3277.1230779870439</v>
      </c>
      <c r="EC16" s="35">
        <v>2688.3091104412347</v>
      </c>
      <c r="ED16" s="35">
        <v>2546.5785928667847</v>
      </c>
      <c r="EE16" s="35">
        <v>3431.8101419989189</v>
      </c>
      <c r="EF16" s="35">
        <v>3752.6760927666178</v>
      </c>
      <c r="EG16" s="267"/>
      <c r="EH16" s="35"/>
      <c r="EI16" s="35"/>
      <c r="EJ16" s="35"/>
      <c r="EK16" s="35"/>
      <c r="EL16" s="35"/>
      <c r="EM16" s="35"/>
      <c r="EN16" s="35"/>
      <c r="EO16" s="35"/>
      <c r="EP16" s="35"/>
      <c r="EQ16" s="35">
        <v>0</v>
      </c>
      <c r="ER16" s="35"/>
      <c r="ES16" s="35"/>
      <c r="ET16" s="267">
        <v>2869.9852451973793</v>
      </c>
      <c r="EU16" s="35">
        <v>2649.7880814641171</v>
      </c>
      <c r="EV16" s="35">
        <v>2674.5700821360711</v>
      </c>
      <c r="EW16" s="35">
        <v>2519.4349682631273</v>
      </c>
      <c r="EX16" s="35">
        <v>3127.5769899095567</v>
      </c>
      <c r="EY16" s="35">
        <v>3263.3172702404026</v>
      </c>
      <c r="EZ16" s="35">
        <v>3777.5373422202692</v>
      </c>
      <c r="FA16" s="35">
        <v>3786.0941394756078</v>
      </c>
      <c r="FB16" s="35">
        <v>3028.5980002730303</v>
      </c>
      <c r="FC16" s="35">
        <v>2445.8260973476285</v>
      </c>
      <c r="FD16" s="35">
        <v>2380.1156876433629</v>
      </c>
      <c r="FE16" s="35">
        <v>3177.5481570540642</v>
      </c>
      <c r="FF16" s="35">
        <v>3435.7300219350914</v>
      </c>
      <c r="FG16" s="267">
        <v>3082.5951774314944</v>
      </c>
      <c r="FH16" s="35">
        <v>2818.2407573443484</v>
      </c>
      <c r="FI16" s="35">
        <v>2767.646382000647</v>
      </c>
      <c r="FJ16" s="35">
        <v>2702.0145416344135</v>
      </c>
      <c r="FK16" s="35">
        <v>2777.8670024666453</v>
      </c>
      <c r="FL16" s="35">
        <v>3423.9407801429447</v>
      </c>
      <c r="FM16" s="35">
        <v>4026.8610968327848</v>
      </c>
      <c r="FN16" s="35">
        <v>4154.0394251724329</v>
      </c>
      <c r="FO16" s="35">
        <v>3442.336277094771</v>
      </c>
      <c r="FP16" s="35">
        <v>2857.0006772541524</v>
      </c>
      <c r="FQ16" s="35">
        <v>2669.6111052635442</v>
      </c>
      <c r="FR16" s="35">
        <v>3586.6437826894953</v>
      </c>
      <c r="FS16" s="35">
        <v>3929.6217677641444</v>
      </c>
      <c r="FT16" s="267">
        <v>3343.4275899087493</v>
      </c>
      <c r="FU16" s="35">
        <v>2983.4618254497004</v>
      </c>
      <c r="FV16" s="35">
        <v>2949.1726475887976</v>
      </c>
      <c r="FW16" s="35">
        <v>2896.6206446857368</v>
      </c>
      <c r="FX16" s="35">
        <v>3179.2936308851599</v>
      </c>
      <c r="FY16" s="35">
        <v>4013.3699924039761</v>
      </c>
      <c r="FZ16" s="35">
        <v>4383.9386663424721</v>
      </c>
      <c r="GA16" s="35">
        <v>5162.7402516667025</v>
      </c>
      <c r="GB16" s="35">
        <v>3935.5186898593629</v>
      </c>
      <c r="GC16" s="35">
        <v>3324.2918107939154</v>
      </c>
      <c r="GD16" s="35">
        <v>2878.1012804868633</v>
      </c>
      <c r="GE16" s="35">
        <v>4208.3496477826911</v>
      </c>
      <c r="GF16" s="35">
        <v>4967.6826134583689</v>
      </c>
      <c r="GG16" s="529"/>
      <c r="GH16" s="35"/>
      <c r="GI16" s="35"/>
      <c r="GJ16" s="35"/>
      <c r="GK16" s="35"/>
      <c r="GL16" s="35"/>
      <c r="GM16" s="35"/>
      <c r="GN16" s="35"/>
      <c r="GO16" s="35"/>
      <c r="GP16" s="35"/>
      <c r="GQ16" s="35"/>
      <c r="GR16" s="35"/>
      <c r="GS16" s="35"/>
      <c r="GT16" s="35"/>
      <c r="GU16" s="35"/>
      <c r="GV16" s="267"/>
      <c r="GW16" s="35"/>
      <c r="GX16" s="35"/>
      <c r="GY16" s="35"/>
      <c r="GZ16" s="35"/>
      <c r="HA16" s="35"/>
      <c r="HB16" s="35"/>
      <c r="HC16" s="35"/>
      <c r="HD16" s="35"/>
      <c r="HE16" s="35"/>
      <c r="HF16" s="35"/>
      <c r="HG16" s="35"/>
      <c r="HH16" s="35"/>
      <c r="HI16" s="267"/>
      <c r="HJ16" s="35"/>
      <c r="HK16" s="35"/>
      <c r="HL16" s="35"/>
      <c r="HM16" s="35"/>
      <c r="HN16" s="35"/>
      <c r="HO16" s="35"/>
      <c r="HP16" s="35"/>
      <c r="HQ16" s="35"/>
      <c r="HR16" s="35"/>
      <c r="HS16" s="35"/>
      <c r="HT16" s="35"/>
      <c r="HU16" s="35"/>
    </row>
    <row r="17" spans="1:229" s="6" customFormat="1" ht="12.75">
      <c r="A17" s="448" t="s">
        <v>8</v>
      </c>
      <c r="B17" s="35">
        <v>5085.1132320116803</v>
      </c>
      <c r="C17" s="35">
        <v>5364.4871571530884</v>
      </c>
      <c r="D17" s="35">
        <v>5755.9852237585419</v>
      </c>
      <c r="E17" s="35">
        <v>5929.1717575622943</v>
      </c>
      <c r="F17" s="35">
        <v>6227.8914007649355</v>
      </c>
      <c r="G17" s="35">
        <v>6086.8558951965069</v>
      </c>
      <c r="H17" s="35">
        <v>5955.872156929061</v>
      </c>
      <c r="I17" s="35">
        <v>6170.2184049892739</v>
      </c>
      <c r="J17" s="35">
        <v>6366.2249196945977</v>
      </c>
      <c r="K17" s="35">
        <v>6696.613388703784</v>
      </c>
      <c r="L17" s="35">
        <v>6720.1050931617137</v>
      </c>
      <c r="M17" s="35">
        <v>6571.4211698875706</v>
      </c>
      <c r="N17" s="35">
        <v>7110.1215056883711</v>
      </c>
      <c r="O17" s="35">
        <v>7681.6019053775126</v>
      </c>
      <c r="P17" s="35">
        <v>8033.0468204390281</v>
      </c>
      <c r="Q17" s="35">
        <v>8445.9924962389505</v>
      </c>
      <c r="R17" s="35">
        <v>8099.5179284105461</v>
      </c>
      <c r="S17" s="35">
        <v>7399.4308977918945</v>
      </c>
      <c r="T17" s="35">
        <v>7777.33324472816</v>
      </c>
      <c r="U17" s="35">
        <v>8149.2508311056908</v>
      </c>
      <c r="V17" s="35">
        <v>8707.6787681685892</v>
      </c>
      <c r="W17" s="35">
        <v>9699.3968391579565</v>
      </c>
      <c r="X17" s="35">
        <v>10460.916117380029</v>
      </c>
      <c r="Y17" s="35">
        <v>11005.356324666152</v>
      </c>
      <c r="Z17" s="35">
        <v>9532.4116749474761</v>
      </c>
      <c r="AA17" s="35">
        <v>8742.6441304346536</v>
      </c>
      <c r="AB17" s="35">
        <v>9369.5452870244808</v>
      </c>
      <c r="AC17" s="35">
        <v>9810.1106568174691</v>
      </c>
      <c r="AD17" s="35">
        <v>9582.9513315516215</v>
      </c>
      <c r="AE17" s="267">
        <v>9826.5109002695663</v>
      </c>
      <c r="AF17" s="35">
        <v>10224.582896123573</v>
      </c>
      <c r="AG17" s="35">
        <v>9936.0648907057748</v>
      </c>
      <c r="AH17" s="35">
        <v>8950.7644847788906</v>
      </c>
      <c r="AI17" s="35">
        <v>9478.5114000624653</v>
      </c>
      <c r="AJ17" s="35">
        <v>10016.51208956156</v>
      </c>
      <c r="AK17" s="35">
        <v>10226.02446711745</v>
      </c>
      <c r="AL17" s="35">
        <v>11183.894202158035</v>
      </c>
      <c r="AM17" s="35">
        <v>12162.40888409499</v>
      </c>
      <c r="AN17" s="35">
        <v>12889.244421131969</v>
      </c>
      <c r="AO17" s="35">
        <v>11193.177386284757</v>
      </c>
      <c r="AP17" s="35">
        <v>11565.379682105882</v>
      </c>
      <c r="AQ17" s="35">
        <v>10442.94876725782</v>
      </c>
      <c r="AR17" s="35">
        <v>10928.860720583391</v>
      </c>
      <c r="AS17" s="35">
        <v>10723.189316407106</v>
      </c>
      <c r="AT17" s="267">
        <v>7780.2537446390361</v>
      </c>
      <c r="AU17" s="35">
        <v>8499.1171999771959</v>
      </c>
      <c r="AV17" s="35">
        <v>8010.4869233253867</v>
      </c>
      <c r="AW17" s="35">
        <v>7168.3453900604691</v>
      </c>
      <c r="AX17" s="35">
        <v>7819.6891597611957</v>
      </c>
      <c r="AY17" s="35">
        <v>8116.0544265268118</v>
      </c>
      <c r="AZ17" s="35">
        <v>8345.1979923179679</v>
      </c>
      <c r="BA17" s="35">
        <v>9146.6633555042808</v>
      </c>
      <c r="BB17" s="35">
        <v>9802.0523616146729</v>
      </c>
      <c r="BC17" s="35">
        <v>10204.253708770257</v>
      </c>
      <c r="BD17" s="35">
        <v>8835.5904529115869</v>
      </c>
      <c r="BE17" s="35">
        <v>8220.6511159169768</v>
      </c>
      <c r="BF17" s="35">
        <v>8512.1882476013288</v>
      </c>
      <c r="BG17" s="35">
        <v>9075.9263410173844</v>
      </c>
      <c r="BH17" s="35">
        <v>8821.5934495596975</v>
      </c>
      <c r="BI17" s="267">
        <v>6718.2892169970255</v>
      </c>
      <c r="BJ17" s="35">
        <v>7361.4043890403564</v>
      </c>
      <c r="BK17" s="35">
        <v>6983.6981397750933</v>
      </c>
      <c r="BL17" s="35">
        <v>6355.2835792805254</v>
      </c>
      <c r="BM17" s="35">
        <v>6581.589119954765</v>
      </c>
      <c r="BN17" s="35">
        <v>6970.2944348457986</v>
      </c>
      <c r="BO17" s="35">
        <v>7747.4806516537883</v>
      </c>
      <c r="BP17" s="35">
        <v>8719.5916997902586</v>
      </c>
      <c r="BQ17" s="35">
        <v>9455.7002402342987</v>
      </c>
      <c r="BR17" s="35">
        <v>9960.9760361355293</v>
      </c>
      <c r="BS17" s="35">
        <v>8651.3693207568249</v>
      </c>
      <c r="BT17" s="35">
        <v>6142.7404287298959</v>
      </c>
      <c r="BU17" s="35">
        <v>8367.7220586864623</v>
      </c>
      <c r="BV17" s="35">
        <v>8615.8995104309088</v>
      </c>
      <c r="BW17" s="35">
        <v>8402.398931296626</v>
      </c>
      <c r="BX17" s="267">
        <v>6181.2392493698071</v>
      </c>
      <c r="BY17" s="35">
        <v>6756.8090358291574</v>
      </c>
      <c r="BZ17" s="35">
        <v>6341.5041555757562</v>
      </c>
      <c r="CA17" s="35">
        <v>6728.6885500683302</v>
      </c>
      <c r="CB17" s="35">
        <v>7920.2713944813686</v>
      </c>
      <c r="CC17" s="35">
        <v>7774.4294452647118</v>
      </c>
      <c r="CD17" s="35">
        <v>8459.4558541037295</v>
      </c>
      <c r="CE17" s="35">
        <v>8542.2207726695542</v>
      </c>
      <c r="CF17" s="35">
        <v>8924.219151620071</v>
      </c>
      <c r="CG17" s="35">
        <v>9905.1632998719379</v>
      </c>
      <c r="CH17" s="35">
        <v>9279.4248693175705</v>
      </c>
      <c r="CI17" s="35">
        <v>9091.3974624643579</v>
      </c>
      <c r="CJ17" s="35">
        <v>9563.9193137049097</v>
      </c>
      <c r="CK17" s="35">
        <v>9080.3904021786475</v>
      </c>
      <c r="CL17" s="35">
        <v>8743.2277491599307</v>
      </c>
      <c r="CM17" s="267">
        <v>8525.5302271949731</v>
      </c>
      <c r="CN17" s="35">
        <v>8902.041516388208</v>
      </c>
      <c r="CO17" s="35">
        <v>8926.5654183769111</v>
      </c>
      <c r="CP17" s="35">
        <v>8614.3868838888447</v>
      </c>
      <c r="CQ17" s="35">
        <v>8896.0547881253497</v>
      </c>
      <c r="CR17" s="35">
        <v>9139.5837215310785</v>
      </c>
      <c r="CS17" s="35">
        <v>9234.9506584510873</v>
      </c>
      <c r="CT17" s="35">
        <v>11251.641922733237</v>
      </c>
      <c r="CU17" s="35">
        <v>11956.217183630562</v>
      </c>
      <c r="CV17" s="35">
        <v>11716.563956793632</v>
      </c>
      <c r="CW17" s="35">
        <v>9759.7811319970842</v>
      </c>
      <c r="CX17" s="35">
        <v>9535.5051224493109</v>
      </c>
      <c r="CY17" s="35">
        <v>10217.942142341948</v>
      </c>
      <c r="CZ17" s="35">
        <v>10992.923732781572</v>
      </c>
      <c r="DA17" s="35">
        <v>10792.333398101922</v>
      </c>
      <c r="DB17" s="267">
        <v>9109.3573945418793</v>
      </c>
      <c r="DC17" s="35">
        <v>9946.0486330379499</v>
      </c>
      <c r="DD17" s="35">
        <v>9908.4899796752397</v>
      </c>
      <c r="DE17" s="35">
        <v>8919.9432981247392</v>
      </c>
      <c r="DF17" s="35">
        <v>9438.9442904127427</v>
      </c>
      <c r="DG17" s="35">
        <v>9562.0275008384397</v>
      </c>
      <c r="DH17" s="35">
        <v>10030.779565173634</v>
      </c>
      <c r="DI17" s="35">
        <v>10685.101274156694</v>
      </c>
      <c r="DJ17" s="35">
        <v>11041.306028244375</v>
      </c>
      <c r="DK17" s="35">
        <v>12345.537871226799</v>
      </c>
      <c r="DL17" s="35">
        <v>10149.558696513321</v>
      </c>
      <c r="DM17" s="35">
        <v>9722.19705818685</v>
      </c>
      <c r="DN17" s="35">
        <v>10504.254814989559</v>
      </c>
      <c r="DO17" s="35">
        <v>11720.80898948992</v>
      </c>
      <c r="DP17" s="35">
        <v>11872.900969949822</v>
      </c>
      <c r="DQ17" s="529">
        <v>3523.0343664721672</v>
      </c>
      <c r="DR17" s="144">
        <v>4185.3397642521259</v>
      </c>
      <c r="DS17" s="144">
        <v>3089.3090425821092</v>
      </c>
      <c r="DT17" s="144">
        <v>2815.1162290358002</v>
      </c>
      <c r="DU17" s="144">
        <v>3027.6311588754243</v>
      </c>
      <c r="DV17" s="144">
        <v>2814.4696604117435</v>
      </c>
      <c r="DW17" s="144">
        <v>2864.283031703726</v>
      </c>
      <c r="DX17" s="144">
        <v>2850.0509090761202</v>
      </c>
      <c r="DY17" s="144">
        <v>3389.4446074158122</v>
      </c>
      <c r="DZ17" s="144">
        <v>3436.8000119528087</v>
      </c>
      <c r="EA17" s="144">
        <v>3406.8060171660113</v>
      </c>
      <c r="EB17" s="35">
        <v>4724.4874422847461</v>
      </c>
      <c r="EC17" s="35">
        <v>4507.7719758341746</v>
      </c>
      <c r="ED17" s="35">
        <v>3444.0221869650554</v>
      </c>
      <c r="EE17" s="35">
        <v>3623.1227949756462</v>
      </c>
      <c r="EF17" s="35">
        <v>3611.8923203821541</v>
      </c>
      <c r="EG17" s="267"/>
      <c r="EH17" s="35"/>
      <c r="EI17" s="35"/>
      <c r="EJ17" s="35"/>
      <c r="EK17" s="35"/>
      <c r="EL17" s="35"/>
      <c r="EM17" s="35"/>
      <c r="EN17" s="35"/>
      <c r="EO17" s="35"/>
      <c r="EP17" s="35"/>
      <c r="EQ17" s="35">
        <v>0</v>
      </c>
      <c r="ER17" s="35"/>
      <c r="ES17" s="35"/>
      <c r="ET17" s="267"/>
      <c r="EU17" s="35">
        <v>2732.6692999471493</v>
      </c>
      <c r="EV17" s="35">
        <v>2562.1339671030519</v>
      </c>
      <c r="EW17" s="35">
        <v>2640.3457844704503</v>
      </c>
      <c r="EX17" s="35">
        <v>2640.0327346709582</v>
      </c>
      <c r="EY17" s="35">
        <v>3129.3760453505306</v>
      </c>
      <c r="EZ17" s="35">
        <v>3159.6104439902701</v>
      </c>
      <c r="FA17" s="35">
        <v>3112.9024397184648</v>
      </c>
      <c r="FB17" s="35">
        <v>4028.0768888542852</v>
      </c>
      <c r="FC17" s="35">
        <v>3867.3129937811605</v>
      </c>
      <c r="FD17" s="35">
        <v>3024.6009256320613</v>
      </c>
      <c r="FE17" s="35">
        <v>3146.7222506203002</v>
      </c>
      <c r="FF17" s="35">
        <v>3240.7057314678455</v>
      </c>
      <c r="FG17" s="267"/>
      <c r="FH17" s="35">
        <v>3078.1181744217538</v>
      </c>
      <c r="FI17" s="35">
        <v>2838.9938692628707</v>
      </c>
      <c r="FJ17" s="35">
        <v>2920.5548082564869</v>
      </c>
      <c r="FK17" s="35">
        <v>2928.8693115960696</v>
      </c>
      <c r="FL17" s="35">
        <v>3504.4753732657573</v>
      </c>
      <c r="FM17" s="35">
        <v>3564.9251823154482</v>
      </c>
      <c r="FN17" s="35">
        <v>3556.2095029592388</v>
      </c>
      <c r="FO17" s="35">
        <v>4943.9117321073063</v>
      </c>
      <c r="FP17" s="35">
        <v>4741.1465229415471</v>
      </c>
      <c r="FQ17" s="35">
        <v>3611.3236700260318</v>
      </c>
      <c r="FR17" s="35">
        <v>3816.5965355697545</v>
      </c>
      <c r="FS17" s="35">
        <v>3747.1031767973209</v>
      </c>
      <c r="FT17" s="267"/>
      <c r="FU17" s="35">
        <v>3529.5547804250241</v>
      </c>
      <c r="FV17" s="35">
        <v>3413.3082201984244</v>
      </c>
      <c r="FW17" s="35">
        <v>3509.7348452045899</v>
      </c>
      <c r="FX17" s="35">
        <v>3486.6828265937911</v>
      </c>
      <c r="FY17" s="35">
        <v>4106.9657114999191</v>
      </c>
      <c r="FZ17" s="35">
        <v>4224.8446817404492</v>
      </c>
      <c r="GA17" s="35">
        <v>4210.3112275206568</v>
      </c>
      <c r="GB17" s="35">
        <v>6032.292039456639</v>
      </c>
      <c r="GC17" s="35">
        <v>5701.9770347359508</v>
      </c>
      <c r="GD17" s="35">
        <v>4179.6996780584459</v>
      </c>
      <c r="GE17" s="35">
        <v>4375.6175389664986</v>
      </c>
      <c r="GF17" s="35">
        <v>4278.0295313407923</v>
      </c>
      <c r="GG17" s="529"/>
      <c r="GH17" s="35"/>
      <c r="GI17" s="35"/>
      <c r="GJ17" s="35"/>
      <c r="GK17" s="35"/>
      <c r="GL17" s="35"/>
      <c r="GM17" s="35"/>
      <c r="GN17" s="35"/>
      <c r="GO17" s="35"/>
      <c r="GP17" s="35"/>
      <c r="GQ17" s="35"/>
      <c r="GR17" s="35"/>
      <c r="GS17" s="35"/>
      <c r="GT17" s="35"/>
      <c r="GU17" s="35"/>
      <c r="GV17" s="267"/>
      <c r="GW17" s="35"/>
      <c r="GX17" s="35"/>
      <c r="GY17" s="35"/>
      <c r="GZ17" s="35"/>
      <c r="HA17" s="35"/>
      <c r="HB17" s="35"/>
      <c r="HC17" s="35"/>
      <c r="HD17" s="35"/>
      <c r="HE17" s="35"/>
      <c r="HF17" s="35"/>
      <c r="HG17" s="35"/>
      <c r="HH17" s="35"/>
      <c r="HI17" s="267"/>
      <c r="HJ17" s="35"/>
      <c r="HK17" s="35"/>
      <c r="HL17" s="35"/>
      <c r="HM17" s="35"/>
      <c r="HN17" s="35"/>
      <c r="HO17" s="35"/>
      <c r="HP17" s="35"/>
      <c r="HQ17" s="35"/>
      <c r="HR17" s="35"/>
      <c r="HS17" s="35"/>
      <c r="HT17" s="35"/>
      <c r="HU17" s="35"/>
    </row>
    <row r="18" spans="1:229" s="6" customFormat="1" ht="12.75">
      <c r="A18" s="448" t="s">
        <v>9</v>
      </c>
      <c r="B18" s="35"/>
      <c r="C18" s="35">
        <v>3126.4412997903564</v>
      </c>
      <c r="D18" s="35">
        <v>3128.4453120447524</v>
      </c>
      <c r="E18" s="35">
        <v>3248.6516029743839</v>
      </c>
      <c r="F18" s="35">
        <v>3541.1309018128409</v>
      </c>
      <c r="G18" s="35">
        <v>4001.9655075590763</v>
      </c>
      <c r="H18" s="35">
        <v>4274.7656760880618</v>
      </c>
      <c r="I18" s="35">
        <v>4361.3983829208673</v>
      </c>
      <c r="J18" s="35">
        <v>4060.9468528931616</v>
      </c>
      <c r="K18" s="35">
        <v>4035.6751747957205</v>
      </c>
      <c r="L18" s="35">
        <v>4086.220516871685</v>
      </c>
      <c r="M18" s="35">
        <v>4415.8920819239884</v>
      </c>
      <c r="N18" s="35">
        <v>5070.7772410240705</v>
      </c>
      <c r="O18" s="35">
        <v>5291.8719523745094</v>
      </c>
      <c r="P18" s="35">
        <v>5409.490834171499</v>
      </c>
      <c r="Q18" s="35">
        <v>5521.5626247388582</v>
      </c>
      <c r="R18" s="35">
        <v>5771.1118016218525</v>
      </c>
      <c r="S18" s="35">
        <v>5044.2179611798911</v>
      </c>
      <c r="T18" s="35">
        <v>4705.091207004748</v>
      </c>
      <c r="U18" s="35">
        <v>4729.1305855734236</v>
      </c>
      <c r="V18" s="35">
        <v>5141.6866961176866</v>
      </c>
      <c r="W18" s="35">
        <v>5842.1234234526682</v>
      </c>
      <c r="X18" s="35">
        <v>6400.4314424204294</v>
      </c>
      <c r="Y18" s="35">
        <v>6343.5331955356496</v>
      </c>
      <c r="Z18" s="35">
        <v>6044.1503137230384</v>
      </c>
      <c r="AA18" s="35">
        <v>5382.3042628783678</v>
      </c>
      <c r="AB18" s="35">
        <v>5165.1152760263067</v>
      </c>
      <c r="AC18" s="35">
        <v>5157.179800830826</v>
      </c>
      <c r="AD18" s="35">
        <v>4848.7888655384786</v>
      </c>
      <c r="AE18" s="267">
        <v>6076.7029092428984</v>
      </c>
      <c r="AF18" s="35">
        <v>6362.3029890771832</v>
      </c>
      <c r="AG18" s="35">
        <v>6544.4790242608506</v>
      </c>
      <c r="AH18" s="35">
        <v>5714.7763475373522</v>
      </c>
      <c r="AI18" s="35">
        <v>5238.5618482183636</v>
      </c>
      <c r="AJ18" s="35">
        <v>5242.184524859369</v>
      </c>
      <c r="AK18" s="35">
        <v>5802.561987559694</v>
      </c>
      <c r="AL18" s="35">
        <v>6616.1369041727021</v>
      </c>
      <c r="AM18" s="35">
        <v>7142.9925232862179</v>
      </c>
      <c r="AN18" s="35">
        <v>6969.8220282458688</v>
      </c>
      <c r="AO18" s="35">
        <v>7080.8923497084234</v>
      </c>
      <c r="AP18" s="35">
        <v>6234.597901545706</v>
      </c>
      <c r="AQ18" s="35">
        <v>5802.7696736895841</v>
      </c>
      <c r="AR18" s="35">
        <v>5540.7676391790837</v>
      </c>
      <c r="AS18" s="35">
        <v>4852.2383372530803</v>
      </c>
      <c r="AT18" s="267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267">
        <v>3863.2790102800877</v>
      </c>
      <c r="BJ18" s="35">
        <v>4046.6136251753146</v>
      </c>
      <c r="BK18" s="35">
        <v>4202.1255550428532</v>
      </c>
      <c r="BL18" s="35">
        <v>3616.523721744562</v>
      </c>
      <c r="BM18" s="35">
        <v>3465.9389248396737</v>
      </c>
      <c r="BN18" s="35">
        <v>3542.4207934902279</v>
      </c>
      <c r="BO18" s="35">
        <v>3903.5761968644756</v>
      </c>
      <c r="BP18" s="35">
        <v>4421.3969166988818</v>
      </c>
      <c r="BQ18" s="35">
        <v>5159.9689597493243</v>
      </c>
      <c r="BR18" s="35">
        <v>5179.1945857719566</v>
      </c>
      <c r="BS18" s="35">
        <v>4607.9567962231931</v>
      </c>
      <c r="BT18" s="35">
        <v>4165.9937699841357</v>
      </c>
      <c r="BU18" s="35">
        <v>4110.5185071585329</v>
      </c>
      <c r="BV18" s="35">
        <v>4309.6324010520239</v>
      </c>
      <c r="BW18" s="35">
        <v>4242.0742335294872</v>
      </c>
      <c r="BX18" s="267">
        <v>4377.7024982830235</v>
      </c>
      <c r="BY18" s="35">
        <v>4858.7321950321639</v>
      </c>
      <c r="BZ18" s="35">
        <v>5345.2431697493648</v>
      </c>
      <c r="CA18" s="35">
        <v>4371.2300963458447</v>
      </c>
      <c r="CB18" s="35">
        <v>3981.6628973284405</v>
      </c>
      <c r="CC18" s="35">
        <v>4050.8768464895434</v>
      </c>
      <c r="CD18" s="35"/>
      <c r="CE18" s="35"/>
      <c r="CF18" s="35"/>
      <c r="CG18" s="35"/>
      <c r="CH18" s="35"/>
      <c r="CI18" s="35"/>
      <c r="CJ18" s="35">
        <v>5249.0181456624414</v>
      </c>
      <c r="CK18" s="35">
        <v>5454.2725907347731</v>
      </c>
      <c r="CL18" s="35">
        <v>5831.3465173430159</v>
      </c>
      <c r="CM18" s="267">
        <v>4440.635915582624</v>
      </c>
      <c r="CN18" s="35">
        <v>4851.0655649284809</v>
      </c>
      <c r="CO18" s="35">
        <v>5071.6365211543653</v>
      </c>
      <c r="CP18" s="35">
        <v>4465.9276248286333</v>
      </c>
      <c r="CQ18" s="35">
        <v>4188.3523383168622</v>
      </c>
      <c r="CR18" s="35">
        <v>4489.8250567316491</v>
      </c>
      <c r="CS18" s="35">
        <v>4870.5566620701702</v>
      </c>
      <c r="CT18" s="35">
        <v>5606.6490687224341</v>
      </c>
      <c r="CU18" s="35">
        <v>6058.8085378204933</v>
      </c>
      <c r="CV18" s="35">
        <v>6144.8666990069041</v>
      </c>
      <c r="CW18" s="35">
        <v>5522.6027724694304</v>
      </c>
      <c r="CX18" s="35">
        <v>4998.2237461192344</v>
      </c>
      <c r="CY18" s="35">
        <v>4860.3701520260774</v>
      </c>
      <c r="CZ18" s="35">
        <v>5140.2206452823011</v>
      </c>
      <c r="DA18" s="35">
        <v>5259.9094235173279</v>
      </c>
      <c r="DB18" s="267">
        <v>4868.3820488995707</v>
      </c>
      <c r="DC18" s="35">
        <v>5407.739269803039</v>
      </c>
      <c r="DD18" s="35">
        <v>6046.7077345270736</v>
      </c>
      <c r="DE18" s="35">
        <v>5750.4468340286821</v>
      </c>
      <c r="DF18" s="35">
        <v>5967.1669581048154</v>
      </c>
      <c r="DG18" s="35">
        <v>5454.4752149908963</v>
      </c>
      <c r="DH18" s="35">
        <v>5778.6038817820909</v>
      </c>
      <c r="DI18" s="35">
        <v>5772.84360476864</v>
      </c>
      <c r="DJ18" s="35">
        <v>6148.9946553506916</v>
      </c>
      <c r="DK18" s="35">
        <v>6030.0571390248815</v>
      </c>
      <c r="DL18" s="35">
        <v>5495.1520445835913</v>
      </c>
      <c r="DM18" s="35">
        <v>4935.6510698748116</v>
      </c>
      <c r="DN18" s="35">
        <v>4891.0045089744253</v>
      </c>
      <c r="DO18" s="35">
        <v>4823.871175414225</v>
      </c>
      <c r="DP18" s="35">
        <v>5294.7913545901984</v>
      </c>
      <c r="DQ18" s="529">
        <v>3261.035211983597</v>
      </c>
      <c r="DR18" s="144">
        <v>3678.4165128858899</v>
      </c>
      <c r="DS18" s="144">
        <v>3973.3289304303039</v>
      </c>
      <c r="DT18" s="144">
        <v>4059.6368632257299</v>
      </c>
      <c r="DU18" s="144">
        <v>3297.5638572506386</v>
      </c>
      <c r="DV18" s="144">
        <v>2959.9891510211974</v>
      </c>
      <c r="DW18" s="144">
        <v>2951.6446401340354</v>
      </c>
      <c r="DX18" s="144">
        <v>3158.942962757626</v>
      </c>
      <c r="DY18" s="144">
        <v>3733.2116743159304</v>
      </c>
      <c r="DZ18" s="144">
        <v>3979.7690986953608</v>
      </c>
      <c r="EA18" s="144">
        <v>3869.3981241131073</v>
      </c>
      <c r="EB18" s="35">
        <v>3403.7018479381259</v>
      </c>
      <c r="EC18" s="35">
        <v>2950.9760538256401</v>
      </c>
      <c r="ED18" s="35">
        <v>2962.9868187663255</v>
      </c>
      <c r="EE18" s="35">
        <v>3136.9425386888292</v>
      </c>
      <c r="EF18" s="35">
        <v>3487.6074496832975</v>
      </c>
      <c r="EG18" s="267">
        <v>7150.1962512486043</v>
      </c>
      <c r="EH18" s="35">
        <v>5116.8173255232095</v>
      </c>
      <c r="EI18" s="35">
        <v>4442.1444873009732</v>
      </c>
      <c r="EJ18" s="35">
        <v>4253.9380005747626</v>
      </c>
      <c r="EK18" s="35">
        <v>4497.4913830768483</v>
      </c>
      <c r="EL18" s="35"/>
      <c r="EM18" s="35">
        <v>5723.6429472212167</v>
      </c>
      <c r="EN18" s="35">
        <v>5245.7528273606758</v>
      </c>
      <c r="EO18" s="35">
        <v>4500.2008948954435</v>
      </c>
      <c r="EP18" s="35">
        <v>2908.9284126278344</v>
      </c>
      <c r="EQ18" s="35">
        <v>2841.0886853383231</v>
      </c>
      <c r="ER18" s="35">
        <v>2896.1612910554577</v>
      </c>
      <c r="ES18" s="35">
        <v>3155.1103596014054</v>
      </c>
      <c r="ET18" s="267">
        <v>3318.5709739019735</v>
      </c>
      <c r="EU18" s="35">
        <v>2651.3068872788308</v>
      </c>
      <c r="EV18" s="35">
        <v>2433.3258103066078</v>
      </c>
      <c r="EW18" s="35">
        <v>2438.9105230551381</v>
      </c>
      <c r="EX18" s="35">
        <v>2632.4256350795827</v>
      </c>
      <c r="EY18" s="35">
        <v>3298.5081547026266</v>
      </c>
      <c r="EZ18" s="35">
        <v>3438.6251777941379</v>
      </c>
      <c r="FA18" s="35">
        <v>3311.114078595956</v>
      </c>
      <c r="FB18" s="35">
        <v>2901.9138994581785</v>
      </c>
      <c r="FC18" s="35">
        <v>2760.4367038621058</v>
      </c>
      <c r="FD18" s="35">
        <v>2828.6231518777818</v>
      </c>
      <c r="FE18" s="35">
        <v>3027.5981774547149</v>
      </c>
      <c r="FF18" s="35">
        <v>3312.0291234755391</v>
      </c>
      <c r="FG18" s="267">
        <v>4553.8852623384337</v>
      </c>
      <c r="FH18" s="35">
        <v>3709.9346235569283</v>
      </c>
      <c r="FI18" s="35">
        <v>3207.000101487517</v>
      </c>
      <c r="FJ18" s="35">
        <v>3176.1909645194146</v>
      </c>
      <c r="FK18" s="35">
        <v>3344.4239446644137</v>
      </c>
      <c r="FL18" s="35">
        <v>3826.3526012338148</v>
      </c>
      <c r="FM18" s="35">
        <v>3701.5454814209024</v>
      </c>
      <c r="FN18" s="35">
        <v>3734.1321516125063</v>
      </c>
      <c r="FO18" s="35">
        <v>3332.3637152172737</v>
      </c>
      <c r="FP18" s="35">
        <v>2596.8937993315794</v>
      </c>
      <c r="FQ18" s="35">
        <v>2617.9283065916775</v>
      </c>
      <c r="FR18" s="35">
        <v>2873.2032463863648</v>
      </c>
      <c r="FS18" s="35">
        <v>3173.6635966488266</v>
      </c>
      <c r="FT18" s="267">
        <v>4110.6359437695692</v>
      </c>
      <c r="FU18" s="35">
        <v>3472.7969138127842</v>
      </c>
      <c r="FV18" s="35">
        <v>3163.8853396372374</v>
      </c>
      <c r="FW18" s="35">
        <v>3185.4647767272268</v>
      </c>
      <c r="FX18" s="35">
        <v>3446.3339465814279</v>
      </c>
      <c r="FY18" s="35">
        <v>4283.0494568023223</v>
      </c>
      <c r="FZ18" s="35">
        <v>4723.5014923774606</v>
      </c>
      <c r="GA18" s="35">
        <v>4560.9695132556462</v>
      </c>
      <c r="GB18" s="35">
        <v>4010.3047954791318</v>
      </c>
      <c r="GC18" s="35">
        <v>3434.7420244985865</v>
      </c>
      <c r="GD18" s="35">
        <v>3505.993849681252</v>
      </c>
      <c r="GE18" s="35">
        <v>3660.7503432055942</v>
      </c>
      <c r="GF18" s="35">
        <v>4307.1524954588713</v>
      </c>
      <c r="GG18" s="529"/>
      <c r="GH18" s="35"/>
      <c r="GI18" s="35"/>
      <c r="GJ18" s="35"/>
      <c r="GK18" s="35"/>
      <c r="GL18" s="35"/>
      <c r="GM18" s="35"/>
      <c r="GN18" s="35"/>
      <c r="GO18" s="35"/>
      <c r="GP18" s="35"/>
      <c r="GQ18" s="35">
        <v>4031.9100970367408</v>
      </c>
      <c r="GR18" s="35">
        <v>4890.4421907834767</v>
      </c>
      <c r="GS18" s="35">
        <v>4966.153591107005</v>
      </c>
      <c r="GT18" s="35">
        <v>4986.9897216568033</v>
      </c>
      <c r="GU18" s="35">
        <v>4992.4391090050012</v>
      </c>
      <c r="GV18" s="267"/>
      <c r="GW18" s="35"/>
      <c r="GX18" s="35"/>
      <c r="GY18" s="35"/>
      <c r="GZ18" s="35"/>
      <c r="HA18" s="35"/>
      <c r="HB18" s="35"/>
      <c r="HC18" s="35"/>
      <c r="HD18" s="35">
        <v>3776.0969268039953</v>
      </c>
      <c r="HE18" s="35">
        <v>3270.1073022359792</v>
      </c>
      <c r="HF18" s="35">
        <v>3300.0682415017523</v>
      </c>
      <c r="HG18" s="35">
        <v>3529.1516103735207</v>
      </c>
      <c r="HH18" s="35">
        <v>3604.7000487650603</v>
      </c>
      <c r="HI18" s="267"/>
      <c r="HJ18" s="35"/>
      <c r="HK18" s="35"/>
      <c r="HL18" s="35"/>
      <c r="HM18" s="35"/>
      <c r="HN18" s="35"/>
      <c r="HO18" s="35"/>
      <c r="HP18" s="35"/>
      <c r="HQ18" s="35">
        <v>4107.0046439187363</v>
      </c>
      <c r="HR18" s="35">
        <v>5342.7276591935997</v>
      </c>
      <c r="HS18" s="35">
        <v>5407.400616058585</v>
      </c>
      <c r="HT18" s="35">
        <v>5357.2879296196143</v>
      </c>
      <c r="HU18" s="35">
        <v>5326.5016354370628</v>
      </c>
    </row>
    <row r="19" spans="1:229" s="6" customFormat="1" ht="12.75">
      <c r="A19" s="448" t="s">
        <v>10</v>
      </c>
      <c r="B19" s="35">
        <v>4636.228372180195</v>
      </c>
      <c r="C19" s="35">
        <v>4443.7797776601374</v>
      </c>
      <c r="D19" s="35">
        <v>4496.5782720273737</v>
      </c>
      <c r="E19" s="35">
        <v>4754.3684049808298</v>
      </c>
      <c r="F19" s="35">
        <v>4791.3550655161389</v>
      </c>
      <c r="G19" s="35">
        <v>4782.7759920880208</v>
      </c>
      <c r="H19" s="35">
        <v>4483.8941014761249</v>
      </c>
      <c r="I19" s="35">
        <v>4429.4713259041582</v>
      </c>
      <c r="J19" s="35">
        <v>4507.6816771784352</v>
      </c>
      <c r="K19" s="35">
        <v>4601.9106884613702</v>
      </c>
      <c r="L19" s="35">
        <v>4923.5900184622715</v>
      </c>
      <c r="M19" s="35">
        <v>4740.0499421062177</v>
      </c>
      <c r="N19" s="35">
        <v>4819.3159498814766</v>
      </c>
      <c r="O19" s="35">
        <v>5034.5547226590033</v>
      </c>
      <c r="P19" s="35">
        <v>5356.0002732931871</v>
      </c>
      <c r="Q19" s="35">
        <v>5754.1902744771824</v>
      </c>
      <c r="R19" s="35">
        <v>5407.656888063545</v>
      </c>
      <c r="S19" s="35">
        <v>4693.274733637706</v>
      </c>
      <c r="T19" s="35">
        <v>4184.6136616582016</v>
      </c>
      <c r="U19" s="35">
        <v>4295.5465480439652</v>
      </c>
      <c r="V19" s="35">
        <v>4433.6588654597444</v>
      </c>
      <c r="W19" s="35">
        <v>4772.6242400716264</v>
      </c>
      <c r="X19" s="35">
        <v>4926.7099691421827</v>
      </c>
      <c r="Y19" s="35">
        <v>3962.0148392490128</v>
      </c>
      <c r="Z19" s="35">
        <v>3422.6786413684495</v>
      </c>
      <c r="AA19" s="35">
        <v>2604.9468839470605</v>
      </c>
      <c r="AB19" s="35">
        <v>2452.0693721733533</v>
      </c>
      <c r="AC19" s="35">
        <v>2538.5931761044562</v>
      </c>
      <c r="AD19" s="35">
        <v>2560.8071923823991</v>
      </c>
      <c r="AE19" s="267">
        <v>12026.338081410768</v>
      </c>
      <c r="AF19" s="35">
        <v>7043.8370029451944</v>
      </c>
      <c r="AG19" s="35">
        <v>6692.4192156670879</v>
      </c>
      <c r="AH19" s="35">
        <v>5892.8797077482386</v>
      </c>
      <c r="AI19" s="35">
        <v>5401.2117825215628</v>
      </c>
      <c r="AJ19" s="35">
        <v>5433.6331695280305</v>
      </c>
      <c r="AK19" s="35">
        <v>5537.8541058531027</v>
      </c>
      <c r="AL19" s="35">
        <v>6112.81733327445</v>
      </c>
      <c r="AM19" s="35">
        <v>6329.822373380247</v>
      </c>
      <c r="AN19" s="35">
        <v>5109.691863926204</v>
      </c>
      <c r="AO19" s="35">
        <v>4377.8374594672041</v>
      </c>
      <c r="AP19" s="35">
        <v>3293.7941773216398</v>
      </c>
      <c r="AQ19" s="35">
        <v>3095.922580799157</v>
      </c>
      <c r="AR19" s="35">
        <v>3151.3173314295523</v>
      </c>
      <c r="AS19" s="35">
        <v>3124.8667882901891</v>
      </c>
      <c r="AT19" s="267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267">
        <v>4917.4945121833907</v>
      </c>
      <c r="BJ19" s="35">
        <v>5148.0483101250638</v>
      </c>
      <c r="BK19" s="35">
        <v>4779.2737585605992</v>
      </c>
      <c r="BL19" s="35">
        <v>4098.493323726736</v>
      </c>
      <c r="BM19" s="35">
        <v>3477.5910583503155</v>
      </c>
      <c r="BN19" s="35">
        <v>2882.2726698615134</v>
      </c>
      <c r="BO19" s="35">
        <v>3034.7547337261781</v>
      </c>
      <c r="BP19" s="35">
        <v>3232.9133067612611</v>
      </c>
      <c r="BQ19" s="35">
        <v>3427.8598257231451</v>
      </c>
      <c r="BR19" s="35">
        <v>2785.643609755014</v>
      </c>
      <c r="BS19" s="35">
        <v>2506.9652505459703</v>
      </c>
      <c r="BT19" s="35">
        <v>1983.0806121357639</v>
      </c>
      <c r="BU19" s="35">
        <v>1869.3849096584147</v>
      </c>
      <c r="BV19" s="35">
        <v>2033.3779518430092</v>
      </c>
      <c r="BW19" s="35">
        <v>2060.4489780784329</v>
      </c>
      <c r="BX19" s="267">
        <v>3647.4321506844963</v>
      </c>
      <c r="BY19" s="35">
        <v>3785.9839996414485</v>
      </c>
      <c r="BZ19" s="35">
        <v>3518.0211685079098</v>
      </c>
      <c r="CA19" s="35">
        <v>3070.1913417369383</v>
      </c>
      <c r="CB19" s="35">
        <v>2752.2945981045605</v>
      </c>
      <c r="CC19" s="35">
        <v>3991.4631758026549</v>
      </c>
      <c r="CD19" s="35">
        <v>4656.1369079198548</v>
      </c>
      <c r="CE19" s="35">
        <v>4546.8611119374127</v>
      </c>
      <c r="CF19" s="35">
        <v>4878.8573482571664</v>
      </c>
      <c r="CG19" s="35">
        <v>3655.4763023791988</v>
      </c>
      <c r="CH19" s="35">
        <v>3276.5554547527445</v>
      </c>
      <c r="CI19" s="35">
        <v>2563.0694466217278</v>
      </c>
      <c r="CJ19" s="35">
        <v>2370.02306283808</v>
      </c>
      <c r="CK19" s="35"/>
      <c r="CL19" s="35"/>
      <c r="CM19" s="267">
        <v>6411.8179896349156</v>
      </c>
      <c r="CN19" s="35">
        <v>5736.1920781893004</v>
      </c>
      <c r="CO19" s="35">
        <v>5625.7854968930978</v>
      </c>
      <c r="CP19" s="35">
        <v>4880.7268259175989</v>
      </c>
      <c r="CQ19" s="35">
        <v>4242.0395542616207</v>
      </c>
      <c r="CR19" s="35">
        <v>4790.1704312300735</v>
      </c>
      <c r="CS19" s="35">
        <v>3688.1357652140323</v>
      </c>
      <c r="CT19" s="35">
        <v>3744.0292508286907</v>
      </c>
      <c r="CU19" s="35">
        <v>3739.4236507972114</v>
      </c>
      <c r="CV19" s="35">
        <v>3066.556229206406</v>
      </c>
      <c r="CW19" s="35">
        <v>2567.5029850245273</v>
      </c>
      <c r="CX19" s="35">
        <v>1962.9437427960074</v>
      </c>
      <c r="CY19" s="35">
        <v>1830.5152401180453</v>
      </c>
      <c r="CZ19" s="35">
        <v>1951.8506533404334</v>
      </c>
      <c r="DA19" s="35">
        <v>2039.1676337816011</v>
      </c>
      <c r="DB19" s="267">
        <v>3177.5191364962625</v>
      </c>
      <c r="DC19" s="35">
        <v>4051.5622768173021</v>
      </c>
      <c r="DD19" s="35">
        <v>3600.640811312564</v>
      </c>
      <c r="DE19" s="35">
        <v>2977.8612775609204</v>
      </c>
      <c r="DF19" s="35">
        <v>2475.818590000451</v>
      </c>
      <c r="DG19" s="35">
        <v>2477.1172742728281</v>
      </c>
      <c r="DH19" s="35">
        <v>3286.4851631027336</v>
      </c>
      <c r="DI19" s="35">
        <v>3297.1302027710017</v>
      </c>
      <c r="DJ19" s="35">
        <v>3415.9836957706025</v>
      </c>
      <c r="DK19" s="35">
        <v>2730.9535811580599</v>
      </c>
      <c r="DL19" s="35">
        <v>2356.4813925475155</v>
      </c>
      <c r="DM19" s="35">
        <v>1783.6128725633116</v>
      </c>
      <c r="DN19" s="35">
        <v>1680.7185960925299</v>
      </c>
      <c r="DO19" s="35">
        <v>1781.2706306922853</v>
      </c>
      <c r="DP19" s="35">
        <v>1822.5559521538921</v>
      </c>
      <c r="DQ19" s="529">
        <v>3486.885866236008</v>
      </c>
      <c r="DR19" s="144">
        <v>3209.0280806768687</v>
      </c>
      <c r="DS19" s="144">
        <v>3490.8358511837655</v>
      </c>
      <c r="DT19" s="144">
        <v>3147.9988294769269</v>
      </c>
      <c r="DU19" s="144">
        <v>2627.0806506135204</v>
      </c>
      <c r="DV19" s="144">
        <v>2199.4597333497463</v>
      </c>
      <c r="DW19" s="144">
        <v>2265.7896055642841</v>
      </c>
      <c r="DX19" s="144">
        <v>2379.7080645683136</v>
      </c>
      <c r="DY19" s="144">
        <v>2503.8560234349438</v>
      </c>
      <c r="DZ19" s="144">
        <v>2639.6253842207725</v>
      </c>
      <c r="EA19" s="144">
        <v>1866.5002993126466</v>
      </c>
      <c r="EB19" s="35">
        <v>1515.9259445537575</v>
      </c>
      <c r="EC19" s="35">
        <v>1169.2965999728269</v>
      </c>
      <c r="ED19" s="35">
        <v>1205.1075317169393</v>
      </c>
      <c r="EE19" s="35">
        <v>1267.7521845043946</v>
      </c>
      <c r="EF19" s="35">
        <v>1341.459947431782</v>
      </c>
      <c r="EG19" s="267"/>
      <c r="EH19" s="35"/>
      <c r="EI19" s="35"/>
      <c r="EJ19" s="35">
        <v>2404.0518093731462</v>
      </c>
      <c r="EK19" s="35">
        <v>2898.571164099526</v>
      </c>
      <c r="EL19" s="35">
        <v>2425.7330224424368</v>
      </c>
      <c r="EM19" s="35">
        <v>2462.0170523751522</v>
      </c>
      <c r="EN19" s="35"/>
      <c r="EO19" s="35"/>
      <c r="EP19" s="35"/>
      <c r="EQ19" s="35">
        <v>0</v>
      </c>
      <c r="ER19" s="35"/>
      <c r="ES19" s="35"/>
      <c r="ET19" s="267">
        <v>2868.448386111394</v>
      </c>
      <c r="EU19" s="35">
        <v>2359.8213947913623</v>
      </c>
      <c r="EV19" s="35">
        <v>2028.7751162705517</v>
      </c>
      <c r="EW19" s="35">
        <v>2105.4493767283097</v>
      </c>
      <c r="EX19" s="35">
        <v>2216.7659206962871</v>
      </c>
      <c r="EY19" s="35">
        <v>2286.8744470497613</v>
      </c>
      <c r="EZ19" s="35">
        <v>2419.7776363378121</v>
      </c>
      <c r="FA19" s="35">
        <v>1701.866044452885</v>
      </c>
      <c r="FB19" s="35">
        <v>1409.7271271030288</v>
      </c>
      <c r="FC19" s="35">
        <v>1092.5575110006903</v>
      </c>
      <c r="FD19" s="35">
        <v>1132.8537730731648</v>
      </c>
      <c r="FE19" s="35">
        <v>1192.0782110694652</v>
      </c>
      <c r="FF19" s="35">
        <v>1259.5770205089805</v>
      </c>
      <c r="FG19" s="267">
        <v>3034.6739526411657</v>
      </c>
      <c r="FH19" s="35">
        <v>2558.8876923070266</v>
      </c>
      <c r="FI19" s="35">
        <v>2106.4501272598623</v>
      </c>
      <c r="FJ19" s="35">
        <v>2026.1646800565925</v>
      </c>
      <c r="FK19" s="35">
        <v>2127.9113887724229</v>
      </c>
      <c r="FL19" s="35">
        <v>2322.9959528028412</v>
      </c>
      <c r="FM19" s="35">
        <v>2635.0355977772924</v>
      </c>
      <c r="FN19" s="35">
        <v>1843.3206359819344</v>
      </c>
      <c r="FO19" s="35">
        <v>1463.1366304420587</v>
      </c>
      <c r="FP19" s="35">
        <v>1147.9885404515198</v>
      </c>
      <c r="FQ19" s="35">
        <v>1233.6384232335176</v>
      </c>
      <c r="FR19" s="35">
        <v>1358.0628429485264</v>
      </c>
      <c r="FS19" s="35">
        <v>1460.940697053185</v>
      </c>
      <c r="FT19" s="267">
        <v>4073.9331905442377</v>
      </c>
      <c r="FU19" s="35">
        <v>3443.3570517087669</v>
      </c>
      <c r="FV19" s="35">
        <v>2990.2962130152105</v>
      </c>
      <c r="FW19" s="35">
        <v>4098.4822992230329</v>
      </c>
      <c r="FX19" s="35">
        <v>4190.2903029965919</v>
      </c>
      <c r="FY19" s="35">
        <v>4269.5211799918407</v>
      </c>
      <c r="FZ19" s="35">
        <v>3614.3157908046192</v>
      </c>
      <c r="GA19" s="35">
        <v>2669.3257795661552</v>
      </c>
      <c r="GB19" s="35">
        <v>2233.7424832924853</v>
      </c>
      <c r="GC19" s="35">
        <v>1682.783161162811</v>
      </c>
      <c r="GD19" s="35">
        <v>1644.0722042130997</v>
      </c>
      <c r="GE19" s="35">
        <v>1587.6991310084277</v>
      </c>
      <c r="GF19" s="35">
        <v>1655.7034580384225</v>
      </c>
      <c r="GG19" s="529"/>
      <c r="GH19" s="35"/>
      <c r="GI19" s="35"/>
      <c r="GJ19" s="35"/>
      <c r="GK19" s="35"/>
      <c r="GL19" s="35"/>
      <c r="GM19" s="35"/>
      <c r="GN19" s="35"/>
      <c r="GO19" s="35"/>
      <c r="GP19" s="35"/>
      <c r="GQ19" s="35"/>
      <c r="GR19" s="35"/>
      <c r="GS19" s="35"/>
      <c r="GT19" s="35"/>
      <c r="GU19" s="35"/>
      <c r="GV19" s="267"/>
      <c r="GW19" s="35"/>
      <c r="GX19" s="35"/>
      <c r="GY19" s="35"/>
      <c r="GZ19" s="35"/>
      <c r="HA19" s="35"/>
      <c r="HB19" s="35"/>
      <c r="HC19" s="35"/>
      <c r="HD19" s="35"/>
      <c r="HE19" s="35"/>
      <c r="HF19" s="35"/>
      <c r="HG19" s="35"/>
      <c r="HH19" s="35"/>
      <c r="HI19" s="267"/>
      <c r="HJ19" s="35"/>
      <c r="HK19" s="35"/>
      <c r="HL19" s="35"/>
      <c r="HM19" s="35"/>
      <c r="HN19" s="35"/>
      <c r="HO19" s="35"/>
      <c r="HP19" s="35"/>
      <c r="HQ19" s="35"/>
      <c r="HR19" s="35"/>
      <c r="HS19" s="35"/>
      <c r="HT19" s="35"/>
      <c r="HU19" s="35"/>
    </row>
    <row r="20" spans="1:229" s="6" customFormat="1" ht="12.75">
      <c r="A20" s="448"/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267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267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267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267"/>
      <c r="BY20" s="35"/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267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CZ20" s="35"/>
      <c r="DA20" s="35"/>
      <c r="DB20" s="267"/>
      <c r="DC20" s="35"/>
      <c r="DD20" s="35"/>
      <c r="DE20" s="35"/>
      <c r="DF20" s="35"/>
      <c r="DG20" s="35"/>
      <c r="DH20" s="35"/>
      <c r="DI20" s="35"/>
      <c r="DJ20" s="35"/>
      <c r="DK20" s="35"/>
      <c r="DL20" s="35"/>
      <c r="DM20" s="35"/>
      <c r="DN20" s="35"/>
      <c r="DO20" s="35"/>
      <c r="DP20" s="35"/>
      <c r="DQ20" s="529"/>
      <c r="DR20" s="144"/>
      <c r="DS20" s="144"/>
      <c r="DT20" s="144"/>
      <c r="DU20" s="144"/>
      <c r="DV20" s="144"/>
      <c r="DW20" s="144"/>
      <c r="DX20" s="144"/>
      <c r="DY20" s="144"/>
      <c r="DZ20" s="144"/>
      <c r="EA20" s="144"/>
      <c r="EB20" s="35"/>
      <c r="EC20" s="35"/>
      <c r="ED20" s="35"/>
      <c r="EE20" s="35"/>
      <c r="EF20" s="35"/>
      <c r="EG20" s="267"/>
      <c r="EH20" s="35"/>
      <c r="EI20" s="35"/>
      <c r="EJ20" s="35"/>
      <c r="EK20" s="35"/>
      <c r="EL20" s="35"/>
      <c r="EM20" s="35"/>
      <c r="EN20" s="35"/>
      <c r="EO20" s="35"/>
      <c r="EP20" s="35"/>
      <c r="EQ20" s="35"/>
      <c r="ER20" s="35"/>
      <c r="ES20" s="35"/>
      <c r="ET20" s="267"/>
      <c r="EU20" s="35"/>
      <c r="EV20" s="35"/>
      <c r="EW20" s="35"/>
      <c r="EX20" s="35"/>
      <c r="EY20" s="35"/>
      <c r="EZ20" s="35"/>
      <c r="FA20" s="35"/>
      <c r="FB20" s="35"/>
      <c r="FC20" s="35"/>
      <c r="FD20" s="35"/>
      <c r="FE20" s="35"/>
      <c r="FF20" s="35"/>
      <c r="FG20" s="267"/>
      <c r="FH20" s="35"/>
      <c r="FI20" s="35"/>
      <c r="FJ20" s="35"/>
      <c r="FK20" s="35"/>
      <c r="FL20" s="35"/>
      <c r="FM20" s="35"/>
      <c r="FN20" s="35"/>
      <c r="FO20" s="35"/>
      <c r="FP20" s="35"/>
      <c r="FQ20" s="35"/>
      <c r="FR20" s="35"/>
      <c r="FS20" s="35"/>
      <c r="FT20" s="267"/>
      <c r="FU20" s="35"/>
      <c r="FV20" s="35"/>
      <c r="FW20" s="35"/>
      <c r="FX20" s="35"/>
      <c r="FY20" s="35"/>
      <c r="FZ20" s="35"/>
      <c r="GA20" s="35"/>
      <c r="GB20" s="35"/>
      <c r="GC20" s="35"/>
      <c r="GD20" s="35"/>
      <c r="GE20" s="35"/>
      <c r="GF20" s="35"/>
      <c r="GG20" s="529"/>
      <c r="GH20" s="35"/>
      <c r="GI20" s="35"/>
      <c r="GJ20" s="35"/>
      <c r="GK20" s="35"/>
      <c r="GL20" s="35"/>
      <c r="GM20" s="35"/>
      <c r="GN20" s="35"/>
      <c r="GO20" s="35"/>
      <c r="GP20" s="35"/>
      <c r="GQ20" s="35"/>
      <c r="GR20" s="35"/>
      <c r="GS20" s="35"/>
      <c r="GT20" s="35"/>
      <c r="GU20" s="35"/>
      <c r="GV20" s="267"/>
      <c r="GW20" s="35"/>
      <c r="GX20" s="35"/>
      <c r="GY20" s="35"/>
      <c r="GZ20" s="35"/>
      <c r="HA20" s="35"/>
      <c r="HB20" s="35"/>
      <c r="HC20" s="35"/>
      <c r="HD20" s="35"/>
      <c r="HE20" s="35"/>
      <c r="HF20" s="35"/>
      <c r="HG20" s="35"/>
      <c r="HH20" s="35"/>
      <c r="HI20" s="267"/>
      <c r="HJ20" s="35"/>
      <c r="HK20" s="35"/>
      <c r="HL20" s="35"/>
      <c r="HM20" s="35"/>
      <c r="HN20" s="35"/>
      <c r="HO20" s="35"/>
      <c r="HP20" s="35"/>
      <c r="HQ20" s="35"/>
      <c r="HR20" s="35"/>
      <c r="HS20" s="35"/>
      <c r="HT20" s="35"/>
      <c r="HU20" s="35"/>
    </row>
    <row r="21" spans="1:229" s="6" customFormat="1" ht="12.75">
      <c r="A21" s="448" t="s">
        <v>11</v>
      </c>
      <c r="B21" s="35">
        <v>3866.9906852395525</v>
      </c>
      <c r="C21" s="35">
        <v>4455.7788508087042</v>
      </c>
      <c r="D21" s="35">
        <v>4614.31327400585</v>
      </c>
      <c r="E21" s="35">
        <v>4785.4568478472629</v>
      </c>
      <c r="F21" s="35">
        <v>4989.4569229655717</v>
      </c>
      <c r="G21" s="35">
        <v>4800.6923895626951</v>
      </c>
      <c r="H21" s="35">
        <v>4490.2281808502112</v>
      </c>
      <c r="I21" s="35">
        <v>4886.8967678395557</v>
      </c>
      <c r="J21" s="35">
        <v>5125.2299404344776</v>
      </c>
      <c r="K21" s="35">
        <v>5610.429012648834</v>
      </c>
      <c r="L21" s="35">
        <v>5673.5655466995468</v>
      </c>
      <c r="M21" s="35">
        <v>5394.6346950978505</v>
      </c>
      <c r="N21" s="35">
        <v>5193.2022007698661</v>
      </c>
      <c r="O21" s="35">
        <v>5402.0698036184931</v>
      </c>
      <c r="P21" s="35">
        <v>5414.3381694504405</v>
      </c>
      <c r="Q21" s="35">
        <v>5510.9046376377064</v>
      </c>
      <c r="R21" s="35">
        <v>5616.2360170560769</v>
      </c>
      <c r="S21" s="35">
        <v>5620.875465767589</v>
      </c>
      <c r="T21" s="35">
        <v>5484.1704545172624</v>
      </c>
      <c r="U21" s="35">
        <v>5590.9995098725212</v>
      </c>
      <c r="V21" s="35">
        <v>5779.4749773954336</v>
      </c>
      <c r="W21" s="35">
        <v>6077.1628973321494</v>
      </c>
      <c r="X21" s="35">
        <v>6392.8653713203739</v>
      </c>
      <c r="Y21" s="35">
        <v>5834.1116214879321</v>
      </c>
      <c r="Z21" s="35">
        <v>5212.1344071273043</v>
      </c>
      <c r="AA21" s="35">
        <v>5949.1442904174592</v>
      </c>
      <c r="AB21" s="35">
        <v>4408.2352013095087</v>
      </c>
      <c r="AC21" s="35">
        <v>4582.6171801050141</v>
      </c>
      <c r="AD21" s="35">
        <v>5011.097448651808</v>
      </c>
      <c r="AE21" s="267">
        <v>6498.9699230944943</v>
      </c>
      <c r="AF21" s="35">
        <v>6738.3536315668161</v>
      </c>
      <c r="AG21" s="35">
        <v>6906.4570650449241</v>
      </c>
      <c r="AH21" s="35">
        <v>6922.3760230313765</v>
      </c>
      <c r="AI21" s="35">
        <v>6955.7207455588859</v>
      </c>
      <c r="AJ21" s="35">
        <v>7230.8243213279311</v>
      </c>
      <c r="AK21" s="35">
        <v>7423.5420477463695</v>
      </c>
      <c r="AL21" s="35">
        <v>7704.7500276812079</v>
      </c>
      <c r="AM21" s="35">
        <v>8084.7109480552299</v>
      </c>
      <c r="AN21" s="35">
        <v>7249.8883946357819</v>
      </c>
      <c r="AO21" s="35">
        <v>6669.1806821401415</v>
      </c>
      <c r="AP21" s="35">
        <v>7807.1359741696961</v>
      </c>
      <c r="AQ21" s="35">
        <v>5870.9679851873643</v>
      </c>
      <c r="AR21" s="35">
        <v>6099.5323813289824</v>
      </c>
      <c r="AS21" s="35">
        <v>6761.6085510618841</v>
      </c>
      <c r="AT21" s="267">
        <v>5696.4459414314288</v>
      </c>
      <c r="AU21" s="35">
        <v>6002.9320958870348</v>
      </c>
      <c r="AV21" s="35">
        <v>6099.6228885009123</v>
      </c>
      <c r="AW21" s="35">
        <v>6269.5925070179765</v>
      </c>
      <c r="AX21" s="35">
        <v>6179.9826567973851</v>
      </c>
      <c r="AY21" s="35">
        <v>6253.0296114570983</v>
      </c>
      <c r="AZ21" s="35">
        <v>6484.0366229615056</v>
      </c>
      <c r="BA21" s="35">
        <v>7096.0063627206373</v>
      </c>
      <c r="BB21" s="35">
        <v>7729.721252475355</v>
      </c>
      <c r="BC21" s="35"/>
      <c r="BD21" s="35"/>
      <c r="BE21" s="35">
        <v>5891.3850240475649</v>
      </c>
      <c r="BF21" s="35">
        <v>4298.826995684567</v>
      </c>
      <c r="BG21" s="35">
        <v>4557.8996164749042</v>
      </c>
      <c r="BH21" s="35">
        <v>4830.4316311624671</v>
      </c>
      <c r="BI21" s="267">
        <v>5611.9725269540768</v>
      </c>
      <c r="BJ21" s="35">
        <v>4735.3138619721485</v>
      </c>
      <c r="BK21" s="35">
        <v>4828.8588407637862</v>
      </c>
      <c r="BL21" s="35">
        <v>4815.272459474576</v>
      </c>
      <c r="BM21" s="35">
        <v>4618.4943112371147</v>
      </c>
      <c r="BN21" s="35">
        <v>4706.1613654029306</v>
      </c>
      <c r="BO21" s="35">
        <v>4914.5825673293048</v>
      </c>
      <c r="BP21" s="35">
        <v>5197.9650682028287</v>
      </c>
      <c r="BQ21" s="35">
        <v>5416.9074935280796</v>
      </c>
      <c r="BR21" s="35">
        <v>5078.3397990263938</v>
      </c>
      <c r="BS21" s="35">
        <v>4377.7358859318438</v>
      </c>
      <c r="BT21" s="35">
        <v>4815.9041377454014</v>
      </c>
      <c r="BU21" s="35">
        <v>3542.2399105146574</v>
      </c>
      <c r="BV21" s="35">
        <v>3660.2888370165215</v>
      </c>
      <c r="BW21" s="35">
        <v>3986.3942253666905</v>
      </c>
      <c r="BX21" s="267">
        <v>3390.8442408066339</v>
      </c>
      <c r="BY21" s="35">
        <v>5396.6319569697926</v>
      </c>
      <c r="BZ21" s="35">
        <v>5494.0352752604122</v>
      </c>
      <c r="CA21" s="35">
        <v>5391.9077321407558</v>
      </c>
      <c r="CB21" s="35">
        <v>5196.7972137147535</v>
      </c>
      <c r="CC21" s="35">
        <v>5224.9700598477993</v>
      </c>
      <c r="CD21" s="35">
        <v>5350.2688687342952</v>
      </c>
      <c r="CE21" s="35">
        <v>5434.5573910731546</v>
      </c>
      <c r="CF21" s="35">
        <v>5657.6303707684265</v>
      </c>
      <c r="CG21" s="35">
        <v>4409.1944829680515</v>
      </c>
      <c r="CH21" s="35"/>
      <c r="CI21" s="35"/>
      <c r="CJ21" s="35">
        <v>0</v>
      </c>
      <c r="CK21" s="35"/>
      <c r="CL21" s="35"/>
      <c r="CM21" s="267">
        <v>4700.7003056368021</v>
      </c>
      <c r="CN21" s="35">
        <v>4904.2232075477423</v>
      </c>
      <c r="CO21" s="35">
        <v>4965.1792638638672</v>
      </c>
      <c r="CP21" s="35">
        <v>5035.8483542407621</v>
      </c>
      <c r="CQ21" s="35">
        <v>4985.2528962363367</v>
      </c>
      <c r="CR21" s="35">
        <v>4974.4329493214855</v>
      </c>
      <c r="CS21" s="35">
        <v>4954.2754604618121</v>
      </c>
      <c r="CT21" s="35">
        <v>5121.1249737371409</v>
      </c>
      <c r="CU21" s="35">
        <v>5387.9190573661826</v>
      </c>
      <c r="CV21" s="35">
        <v>4928.9972026918576</v>
      </c>
      <c r="CW21" s="35">
        <v>4291.8572825504771</v>
      </c>
      <c r="CX21" s="35">
        <v>4770.642286177861</v>
      </c>
      <c r="CY21" s="35">
        <v>3541.288668532698</v>
      </c>
      <c r="CZ21" s="35">
        <v>3783.8070228528254</v>
      </c>
      <c r="DA21" s="35">
        <v>3892.0430903462197</v>
      </c>
      <c r="DB21" s="267"/>
      <c r="DC21" s="35"/>
      <c r="DD21" s="35"/>
      <c r="DE21" s="35"/>
      <c r="DF21" s="35"/>
      <c r="DG21" s="35"/>
      <c r="DH21" s="35"/>
      <c r="DI21" s="35"/>
      <c r="DJ21" s="35"/>
      <c r="DK21" s="35"/>
      <c r="DL21" s="35"/>
      <c r="DM21" s="35"/>
      <c r="DN21" s="35"/>
      <c r="DO21" s="35"/>
      <c r="DP21" s="35"/>
      <c r="DQ21" s="529">
        <v>2892.730034677294</v>
      </c>
      <c r="DR21" s="144">
        <v>3692.2147590435584</v>
      </c>
      <c r="DS21" s="144">
        <v>3839.099696239311</v>
      </c>
      <c r="DT21" s="144">
        <v>3819.3551893648118</v>
      </c>
      <c r="DU21" s="144">
        <v>3765.5996998730679</v>
      </c>
      <c r="DV21" s="144">
        <v>3615.9284462155929</v>
      </c>
      <c r="DW21" s="144">
        <v>3757.3082692162425</v>
      </c>
      <c r="DX21" s="144">
        <v>3979.4487053263115</v>
      </c>
      <c r="DY21" s="144">
        <v>4226.5345753322918</v>
      </c>
      <c r="DZ21" s="144">
        <v>4462.3545819182127</v>
      </c>
      <c r="EA21" s="144">
        <v>4133.3156076505211</v>
      </c>
      <c r="EB21" s="35">
        <v>3422.0958712259308</v>
      </c>
      <c r="EC21" s="35">
        <v>3514.7441050088187</v>
      </c>
      <c r="ED21" s="35">
        <v>2926.7407472489313</v>
      </c>
      <c r="EE21" s="35">
        <v>3215.9822564957917</v>
      </c>
      <c r="EF21" s="35">
        <v>3578.3831887160786</v>
      </c>
      <c r="EG21" s="267"/>
      <c r="EH21" s="35"/>
      <c r="EI21" s="35"/>
      <c r="EJ21" s="35"/>
      <c r="EK21" s="35"/>
      <c r="EL21" s="35"/>
      <c r="EM21" s="35"/>
      <c r="EN21" s="35"/>
      <c r="EO21" s="35"/>
      <c r="EP21" s="35"/>
      <c r="EQ21" s="35">
        <v>0</v>
      </c>
      <c r="ER21" s="35"/>
      <c r="ES21" s="35"/>
      <c r="ET21" s="267">
        <v>3919.1398701551711</v>
      </c>
      <c r="EU21" s="35">
        <v>3911.8708044919385</v>
      </c>
      <c r="EV21" s="35">
        <v>3760.1810879932937</v>
      </c>
      <c r="EW21" s="35">
        <v>3941.8928810602874</v>
      </c>
      <c r="EX21" s="35">
        <v>4141.8264239130813</v>
      </c>
      <c r="EY21" s="35">
        <v>4375.1652929669272</v>
      </c>
      <c r="EZ21" s="35">
        <v>4635.199205791223</v>
      </c>
      <c r="FA21" s="35">
        <v>4327.9393510255031</v>
      </c>
      <c r="FB21" s="35">
        <v>3587.0190192641799</v>
      </c>
      <c r="FC21" s="35">
        <v>3412.3413710850737</v>
      </c>
      <c r="FD21" s="35">
        <v>2773.4377875702999</v>
      </c>
      <c r="FE21" s="35">
        <v>3038.0108720142616</v>
      </c>
      <c r="FF21" s="35">
        <v>3329.3138362536388</v>
      </c>
      <c r="FG21" s="267">
        <v>3749.6934020000595</v>
      </c>
      <c r="FH21" s="35">
        <v>3677.518128084821</v>
      </c>
      <c r="FI21" s="35">
        <v>3532.2767992530366</v>
      </c>
      <c r="FJ21" s="35">
        <v>3659.3429669892616</v>
      </c>
      <c r="FK21" s="35">
        <v>3892.8218013522192</v>
      </c>
      <c r="FL21" s="35">
        <v>4136.7204729775422</v>
      </c>
      <c r="FM21" s="35">
        <v>4356.7944250871078</v>
      </c>
      <c r="FN21" s="35">
        <v>4010.2293725909735</v>
      </c>
      <c r="FO21" s="35">
        <v>3326.3893283264933</v>
      </c>
      <c r="FP21" s="35">
        <v>3637.9208882217786</v>
      </c>
      <c r="FQ21" s="35">
        <v>3117.2468380264827</v>
      </c>
      <c r="FR21" s="35">
        <v>3438.3040897399337</v>
      </c>
      <c r="FS21" s="35">
        <v>3891.4179801220707</v>
      </c>
      <c r="FT21" s="267">
        <v>3906.5616710160243</v>
      </c>
      <c r="FU21" s="35">
        <v>3706.4728827990416</v>
      </c>
      <c r="FV21" s="35">
        <v>3503.7942024586432</v>
      </c>
      <c r="FW21" s="35">
        <v>3495.5050625263198</v>
      </c>
      <c r="FX21" s="35">
        <v>3736.2714169673386</v>
      </c>
      <c r="FY21" s="35">
        <v>4212.4400795042675</v>
      </c>
      <c r="FZ21" s="35">
        <v>4497.8978511367177</v>
      </c>
      <c r="GA21" s="35">
        <v>4284.8744713049555</v>
      </c>
      <c r="GB21" s="35">
        <v>3387.7154649186696</v>
      </c>
      <c r="GC21" s="35"/>
      <c r="GD21" s="35">
        <v>0</v>
      </c>
      <c r="GE21" s="35"/>
      <c r="GF21" s="35">
        <v>0</v>
      </c>
      <c r="GG21" s="529">
        <v>4252.3934093786984</v>
      </c>
      <c r="GH21" s="35">
        <v>4439.7408689824642</v>
      </c>
      <c r="GI21" s="35">
        <v>4134.6718304117403</v>
      </c>
      <c r="GJ21" s="35">
        <v>4079.4912796577864</v>
      </c>
      <c r="GK21" s="35">
        <v>4139.6483156572831</v>
      </c>
      <c r="GL21" s="35">
        <v>4513.7038913494698</v>
      </c>
      <c r="GM21" s="35">
        <v>4629.3997418479057</v>
      </c>
      <c r="GN21" s="35">
        <v>5050.2727399847599</v>
      </c>
      <c r="GO21" s="35">
        <v>5213.1183570189132</v>
      </c>
      <c r="GP21" s="35">
        <v>4609.1983413751223</v>
      </c>
      <c r="GQ21" s="35">
        <v>4241.8637308702919</v>
      </c>
      <c r="GR21" s="35">
        <v>3989.4961353413405</v>
      </c>
      <c r="GS21" s="35">
        <v>3453.7641382167239</v>
      </c>
      <c r="GT21" s="35">
        <v>4820.7287389066269</v>
      </c>
      <c r="GU21" s="35">
        <v>5084.1462476560364</v>
      </c>
      <c r="GV21" s="267"/>
      <c r="GW21" s="35">
        <v>3284.1481636483122</v>
      </c>
      <c r="GX21" s="35">
        <v>3782.2947332628564</v>
      </c>
      <c r="GY21" s="35"/>
      <c r="GZ21" s="35"/>
      <c r="HA21" s="35"/>
      <c r="HB21" s="35"/>
      <c r="HC21" s="35"/>
      <c r="HD21" s="35"/>
      <c r="HE21" s="35"/>
      <c r="HF21" s="35">
        <v>2906.3664745909887</v>
      </c>
      <c r="HG21" s="35">
        <v>3096.5022610966562</v>
      </c>
      <c r="HH21" s="35">
        <v>3117.7170181586885</v>
      </c>
      <c r="HI21" s="267">
        <v>4255.5831830518973</v>
      </c>
      <c r="HJ21" s="35">
        <v>4165.5954325369094</v>
      </c>
      <c r="HK21" s="35">
        <v>4173.3024071410655</v>
      </c>
      <c r="HL21" s="35">
        <v>4513.7038913494698</v>
      </c>
      <c r="HM21" s="35">
        <v>4629.3997418479057</v>
      </c>
      <c r="HN21" s="35">
        <v>5050.2727399847599</v>
      </c>
      <c r="HO21" s="35">
        <v>5213.1183570189132</v>
      </c>
      <c r="HP21" s="35">
        <v>4609.1983413751223</v>
      </c>
      <c r="HQ21" s="35">
        <v>3868.2951077436851</v>
      </c>
      <c r="HR21" s="35">
        <v>4101.1516861055152</v>
      </c>
      <c r="HS21" s="35">
        <v>4691.4727832716299</v>
      </c>
      <c r="HT21" s="35">
        <v>5012.2151019486846</v>
      </c>
      <c r="HU21" s="35">
        <v>5292.8369590733155</v>
      </c>
    </row>
    <row r="22" spans="1:229" s="6" customFormat="1" ht="12.75">
      <c r="A22" s="448" t="s">
        <v>12</v>
      </c>
      <c r="B22" s="35">
        <v>4278.5123513434119</v>
      </c>
      <c r="C22" s="35">
        <v>4255.7117941221168</v>
      </c>
      <c r="D22" s="35">
        <v>3638.2300013397012</v>
      </c>
      <c r="E22" s="35">
        <v>4531.7006326923147</v>
      </c>
      <c r="F22" s="35">
        <v>4762.448051837905</v>
      </c>
      <c r="G22" s="35">
        <v>4770.6133195019383</v>
      </c>
      <c r="H22" s="35">
        <v>5191.5681572875401</v>
      </c>
      <c r="I22" s="35">
        <v>5305.5287019953921</v>
      </c>
      <c r="J22" s="35">
        <v>5470.6240124602973</v>
      </c>
      <c r="K22" s="35">
        <v>5316.4788254127388</v>
      </c>
      <c r="L22" s="35">
        <v>5747.1705102667502</v>
      </c>
      <c r="M22" s="35">
        <v>5195.4712791445099</v>
      </c>
      <c r="N22" s="35">
        <v>5574.1388050551732</v>
      </c>
      <c r="O22" s="35">
        <v>5547.160853671171</v>
      </c>
      <c r="P22" s="35">
        <v>6158.8258626534471</v>
      </c>
      <c r="Q22" s="35">
        <v>6249.1320093264767</v>
      </c>
      <c r="R22" s="35">
        <v>6575.5351851150554</v>
      </c>
      <c r="S22" s="35">
        <v>6208.1407093233793</v>
      </c>
      <c r="T22" s="35">
        <v>5894.0698390355346</v>
      </c>
      <c r="U22" s="35">
        <v>5743.2162218195626</v>
      </c>
      <c r="V22" s="35">
        <v>6168.65547697484</v>
      </c>
      <c r="W22" s="35">
        <v>6188.8842451718974</v>
      </c>
      <c r="X22" s="35">
        <v>6710.6028232641747</v>
      </c>
      <c r="Y22" s="35">
        <v>6650.5398682434552</v>
      </c>
      <c r="Z22" s="35">
        <v>6918.5024955943509</v>
      </c>
      <c r="AA22" s="35">
        <v>6427.8548692300947</v>
      </c>
      <c r="AB22" s="35">
        <v>5733.8882391532579</v>
      </c>
      <c r="AC22" s="35">
        <v>5561.7963256769699</v>
      </c>
      <c r="AD22" s="35">
        <v>5992.2015441744998</v>
      </c>
      <c r="AE22" s="267">
        <v>6844.9737546508068</v>
      </c>
      <c r="AF22" s="35">
        <v>7219.7249654058432</v>
      </c>
      <c r="AG22" s="35">
        <v>7403.1346849086485</v>
      </c>
      <c r="AH22" s="35">
        <v>7052.8602291704719</v>
      </c>
      <c r="AI22" s="35">
        <v>6900.6238761076884</v>
      </c>
      <c r="AJ22" s="35">
        <v>6903.6921550446095</v>
      </c>
      <c r="AK22" s="35">
        <v>7341.2816112135743</v>
      </c>
      <c r="AL22" s="35">
        <v>7292.2962494298363</v>
      </c>
      <c r="AM22" s="35">
        <v>7693.9012183663563</v>
      </c>
      <c r="AN22" s="35">
        <v>7697.0093459321424</v>
      </c>
      <c r="AO22" s="35">
        <v>7939.9171385260115</v>
      </c>
      <c r="AP22" s="35">
        <v>7551.8834657393618</v>
      </c>
      <c r="AQ22" s="35">
        <v>6816.27555683841</v>
      </c>
      <c r="AR22" s="35">
        <v>6676.6783376976327</v>
      </c>
      <c r="AS22" s="35">
        <v>7242.9794903930615</v>
      </c>
      <c r="AT22" s="267">
        <v>6406.7851579300004</v>
      </c>
      <c r="AU22" s="35">
        <v>6357.1329587217006</v>
      </c>
      <c r="AV22" s="35">
        <v>6892.2812950581965</v>
      </c>
      <c r="AW22" s="35">
        <v>6349.7388195016074</v>
      </c>
      <c r="AX22" s="35">
        <v>5616.5230116097728</v>
      </c>
      <c r="AY22" s="35">
        <v>5318.9017784480338</v>
      </c>
      <c r="AZ22" s="35">
        <v>5763.0542767098996</v>
      </c>
      <c r="BA22" s="35">
        <v>5798.2567863974546</v>
      </c>
      <c r="BB22" s="35">
        <v>6108.8956702183777</v>
      </c>
      <c r="BC22" s="35">
        <v>5366.4394537858634</v>
      </c>
      <c r="BD22" s="35">
        <v>5581.8248891219073</v>
      </c>
      <c r="BE22" s="35">
        <v>4906.2254987576289</v>
      </c>
      <c r="BF22" s="35">
        <v>4490.2811956396617</v>
      </c>
      <c r="BG22" s="35">
        <v>4512.1087878594644</v>
      </c>
      <c r="BH22" s="35">
        <v>4956.3849446895647</v>
      </c>
      <c r="BI22" s="267">
        <v>5656.925160111211</v>
      </c>
      <c r="BJ22" s="35">
        <v>5205.4557235257107</v>
      </c>
      <c r="BK22" s="35">
        <v>5602.3590275128299</v>
      </c>
      <c r="BL22" s="35">
        <v>5283.5231452186381</v>
      </c>
      <c r="BM22" s="35">
        <v>4942.7896943222231</v>
      </c>
      <c r="BN22" s="35">
        <v>4732.9818019744198</v>
      </c>
      <c r="BO22" s="35">
        <v>5169.1597746431671</v>
      </c>
      <c r="BP22" s="35">
        <v>5169.1843368486789</v>
      </c>
      <c r="BQ22" s="35">
        <v>5584.0244138618746</v>
      </c>
      <c r="BR22" s="35">
        <v>5653.9977155750221</v>
      </c>
      <c r="BS22" s="35">
        <v>6067.5479619883899</v>
      </c>
      <c r="BT22" s="35">
        <v>5542.8261582913701</v>
      </c>
      <c r="BU22" s="35">
        <v>4834.8802614437118</v>
      </c>
      <c r="BV22" s="35">
        <v>4571.6481354072812</v>
      </c>
      <c r="BW22" s="35">
        <v>4770.5187174190223</v>
      </c>
      <c r="BX22" s="267">
        <v>3654.4848645031407</v>
      </c>
      <c r="BY22" s="35">
        <v>6470.8719592946263</v>
      </c>
      <c r="BZ22" s="35">
        <v>9295.8787757537702</v>
      </c>
      <c r="CA22" s="35">
        <v>8514.6142805221371</v>
      </c>
      <c r="CB22" s="35">
        <v>7917.5682086635097</v>
      </c>
      <c r="CC22" s="35">
        <v>7419.3226885521199</v>
      </c>
      <c r="CD22" s="35">
        <v>7785.8899520294881</v>
      </c>
      <c r="CE22" s="35">
        <v>7380.2090218933945</v>
      </c>
      <c r="CF22" s="35">
        <v>8516.1687068804877</v>
      </c>
      <c r="CG22" s="35">
        <v>8396.5071970397112</v>
      </c>
      <c r="CH22" s="35">
        <v>8226.5996692634144</v>
      </c>
      <c r="CI22" s="35">
        <v>6777.3246870881067</v>
      </c>
      <c r="CJ22" s="35">
        <v>6332.1527755596881</v>
      </c>
      <c r="CK22" s="35">
        <v>6118.1836515611913</v>
      </c>
      <c r="CL22" s="35">
        <v>7509.6496248701051</v>
      </c>
      <c r="CM22" s="267">
        <v>9467.9370959214648</v>
      </c>
      <c r="CN22" s="35">
        <v>9192.0799397247392</v>
      </c>
      <c r="CO22" s="35">
        <v>9019.3165896943592</v>
      </c>
      <c r="CP22" s="35">
        <v>8062.7059821874673</v>
      </c>
      <c r="CQ22" s="35">
        <v>8108.0380561661968</v>
      </c>
      <c r="CR22" s="35">
        <v>8222.5848260373459</v>
      </c>
      <c r="CS22" s="35">
        <v>4621.3143752327032</v>
      </c>
      <c r="CT22" s="35">
        <v>4632.4671364967862</v>
      </c>
      <c r="CU22" s="35">
        <v>5116.7801358801971</v>
      </c>
      <c r="CV22" s="35">
        <v>4304.9710121130211</v>
      </c>
      <c r="CW22" s="35">
        <v>4481.6584699598188</v>
      </c>
      <c r="CX22" s="35">
        <v>4208.3576595256545</v>
      </c>
      <c r="CY22" s="35">
        <v>3436.9411793767572</v>
      </c>
      <c r="CZ22" s="35">
        <v>3175.9938507790803</v>
      </c>
      <c r="DA22" s="35">
        <v>4077.3140798171321</v>
      </c>
      <c r="DB22" s="267">
        <v>4602.7705972028898</v>
      </c>
      <c r="DC22" s="35">
        <v>4550.9713875223688</v>
      </c>
      <c r="DD22" s="35">
        <v>4607.887135878269</v>
      </c>
      <c r="DE22" s="35">
        <v>4399.5430633808082</v>
      </c>
      <c r="DF22" s="35">
        <v>4026.4731700939469</v>
      </c>
      <c r="DG22" s="35">
        <v>3913.8466388291713</v>
      </c>
      <c r="DH22" s="35">
        <v>8478.7627779987324</v>
      </c>
      <c r="DI22" s="35">
        <v>8744.4264545963815</v>
      </c>
      <c r="DJ22" s="35">
        <v>9684.1305635378503</v>
      </c>
      <c r="DK22" s="35">
        <v>9733.5982509722926</v>
      </c>
      <c r="DL22" s="270">
        <v>9278.8030576346173</v>
      </c>
      <c r="DM22" s="35">
        <v>8498.1981626779179</v>
      </c>
      <c r="DN22" s="35">
        <v>7900.8598278548307</v>
      </c>
      <c r="DO22" s="35">
        <v>7911.7616107382546</v>
      </c>
      <c r="DP22" s="35">
        <v>8104.3900047309799</v>
      </c>
      <c r="DQ22" s="529">
        <v>3663.1443510984827</v>
      </c>
      <c r="DR22" s="144">
        <v>3151.1912855533533</v>
      </c>
      <c r="DS22" s="144">
        <v>2955.3769325207404</v>
      </c>
      <c r="DT22" s="144">
        <v>3121.2778385341071</v>
      </c>
      <c r="DU22" s="144">
        <v>2763.6476361294754</v>
      </c>
      <c r="DV22" s="144">
        <v>2631.8744220097492</v>
      </c>
      <c r="DW22" s="144">
        <v>2572.0900840611166</v>
      </c>
      <c r="DX22" s="144">
        <v>2745.1300077176857</v>
      </c>
      <c r="DY22" s="144">
        <v>2866.3815126295599</v>
      </c>
      <c r="DZ22" s="144">
        <v>3226.2131542192851</v>
      </c>
      <c r="EA22" s="144">
        <v>2514.594431203504</v>
      </c>
      <c r="EB22" s="270">
        <v>2828.0976380034813</v>
      </c>
      <c r="EC22" s="35">
        <v>2382.0333649099903</v>
      </c>
      <c r="ED22" s="35">
        <v>2180.7631012027914</v>
      </c>
      <c r="EE22" s="35">
        <v>2265.7141231057308</v>
      </c>
      <c r="EF22" s="35">
        <v>2604.5374445310126</v>
      </c>
      <c r="EG22" s="267"/>
      <c r="EH22" s="35"/>
      <c r="EI22" s="35"/>
      <c r="EJ22" s="35"/>
      <c r="EK22" s="35"/>
      <c r="EL22" s="35"/>
      <c r="EM22" s="35"/>
      <c r="EN22" s="35">
        <v>2395.1407396142786</v>
      </c>
      <c r="EO22" s="270">
        <v>2726.8730047303247</v>
      </c>
      <c r="EP22" s="35">
        <v>2221.1157363289767</v>
      </c>
      <c r="EQ22" s="35">
        <v>2061.5124322036268</v>
      </c>
      <c r="ER22" s="35">
        <v>2121.9884694603393</v>
      </c>
      <c r="ES22" s="35">
        <v>2188.0528148458925</v>
      </c>
      <c r="ET22" s="267">
        <v>2856.5543710226552</v>
      </c>
      <c r="EU22" s="35">
        <v>2531.5846099484611</v>
      </c>
      <c r="EV22" s="35">
        <v>2425.1136659499184</v>
      </c>
      <c r="EW22" s="35">
        <v>2360.8610131664182</v>
      </c>
      <c r="EX22" s="270">
        <v>1956.5159034496792</v>
      </c>
      <c r="EY22" s="270">
        <v>2043.7807978037374</v>
      </c>
      <c r="EZ22" s="270">
        <v>2350.795868136111</v>
      </c>
      <c r="FA22" s="270">
        <v>1780.6130591028816</v>
      </c>
      <c r="FB22" s="270">
        <v>2598.7421227240739</v>
      </c>
      <c r="FC22" s="35">
        <v>2152.2391539708547</v>
      </c>
      <c r="FD22" s="35">
        <v>1985.8687408719704</v>
      </c>
      <c r="FE22" s="35">
        <v>2111.0917100215406</v>
      </c>
      <c r="FF22" s="35">
        <v>2205.7071541598311</v>
      </c>
      <c r="FG22" s="267">
        <v>3647.3958431459428</v>
      </c>
      <c r="FH22" s="35">
        <v>3280.7978088488958</v>
      </c>
      <c r="FI22" s="35">
        <v>3072.4077129428724</v>
      </c>
      <c r="FJ22" s="35">
        <v>3041.3201531530767</v>
      </c>
      <c r="FK22" s="270">
        <v>2906.7142499347824</v>
      </c>
      <c r="FL22" s="270">
        <v>3040.7637004920089</v>
      </c>
      <c r="FM22" s="270">
        <v>3301.2580546931458</v>
      </c>
      <c r="FN22" s="270">
        <v>2624.0231961507002</v>
      </c>
      <c r="FO22" s="270">
        <v>3564.612386922965</v>
      </c>
      <c r="FP22" s="35">
        <v>3056.7338754121984</v>
      </c>
      <c r="FQ22" s="35">
        <v>2865.2043943056606</v>
      </c>
      <c r="FR22" s="35">
        <v>2913.8898205150363</v>
      </c>
      <c r="FS22" s="35">
        <v>2959.7750760188278</v>
      </c>
      <c r="FT22" s="267">
        <v>4590.8739708676376</v>
      </c>
      <c r="FU22" s="35">
        <v>3989.4753801321754</v>
      </c>
      <c r="FV22" s="35">
        <v>4250.8934281284264</v>
      </c>
      <c r="FW22" s="35">
        <v>4028.9439911238474</v>
      </c>
      <c r="FX22" s="270">
        <v>4308.852428717214</v>
      </c>
      <c r="FY22" s="270">
        <v>4693.1218392346882</v>
      </c>
      <c r="FZ22" s="270">
        <v>5055.1618549896639</v>
      </c>
      <c r="GA22" s="270">
        <v>4459.9286158625764</v>
      </c>
      <c r="GB22" s="35">
        <v>5051.617499422111</v>
      </c>
      <c r="GC22" s="35">
        <v>5272.6078837207742</v>
      </c>
      <c r="GD22" s="35">
        <v>4732.993628809324</v>
      </c>
      <c r="GE22" s="35">
        <v>4107.0186022055877</v>
      </c>
      <c r="GF22" s="35">
        <v>4236.8182162734556</v>
      </c>
      <c r="GG22" s="529"/>
      <c r="GH22" s="35"/>
      <c r="GI22" s="35"/>
      <c r="GJ22" s="35"/>
      <c r="GK22" s="35"/>
      <c r="GL22" s="35"/>
      <c r="GM22" s="35"/>
      <c r="GN22" s="35"/>
      <c r="GO22" s="35"/>
      <c r="GP22" s="35"/>
      <c r="GQ22" s="270"/>
      <c r="GR22" s="35"/>
      <c r="GS22" s="35"/>
      <c r="GT22" s="35"/>
      <c r="GU22" s="35"/>
      <c r="GV22" s="267"/>
      <c r="GW22" s="35"/>
      <c r="GX22" s="35"/>
      <c r="GY22" s="35"/>
      <c r="GZ22" s="35"/>
      <c r="HA22" s="35"/>
      <c r="HB22" s="35"/>
      <c r="HC22" s="35"/>
      <c r="HD22" s="270"/>
      <c r="HE22" s="35"/>
      <c r="HF22" s="35"/>
      <c r="HG22" s="35"/>
      <c r="HH22" s="35"/>
      <c r="HI22" s="267"/>
      <c r="HJ22" s="35"/>
      <c r="HK22" s="35"/>
      <c r="HL22" s="35"/>
      <c r="HM22" s="35"/>
      <c r="HN22" s="35"/>
      <c r="HO22" s="35"/>
      <c r="HP22" s="35"/>
      <c r="HQ22" s="270"/>
      <c r="HR22" s="35"/>
      <c r="HS22" s="35"/>
      <c r="HT22" s="35"/>
      <c r="HU22" s="35"/>
    </row>
    <row r="23" spans="1:229" s="6" customFormat="1" ht="12.75">
      <c r="A23" s="448" t="s">
        <v>13</v>
      </c>
      <c r="B23" s="35">
        <v>3513.8569585781852</v>
      </c>
      <c r="C23" s="35">
        <v>3889.7312892079572</v>
      </c>
      <c r="D23" s="35">
        <v>4038.552209588071</v>
      </c>
      <c r="E23" s="35">
        <v>4394.9665534382102</v>
      </c>
      <c r="F23" s="35">
        <v>4496.9569434883288</v>
      </c>
      <c r="G23" s="35">
        <v>4281.1499893321952</v>
      </c>
      <c r="H23" s="35">
        <v>3837.9038867876288</v>
      </c>
      <c r="I23" s="35">
        <v>3664.7595221529764</v>
      </c>
      <c r="J23" s="35">
        <v>3744.3939528943538</v>
      </c>
      <c r="K23" s="35">
        <v>3981.4947468958931</v>
      </c>
      <c r="L23" s="35">
        <v>3995.3866762997081</v>
      </c>
      <c r="M23" s="35">
        <v>4273.0278496036626</v>
      </c>
      <c r="N23" s="35">
        <v>4593.7541705591884</v>
      </c>
      <c r="O23" s="35">
        <v>5132.9933517853333</v>
      </c>
      <c r="P23" s="35">
        <v>5825.3825195408353</v>
      </c>
      <c r="Q23" s="35">
        <v>6188.4059592730473</v>
      </c>
      <c r="R23" s="35">
        <v>6037.6031858187698</v>
      </c>
      <c r="S23" s="35">
        <v>4932.0637296163904</v>
      </c>
      <c r="T23" s="35">
        <v>4457.6389356799991</v>
      </c>
      <c r="U23" s="35">
        <v>4884.8514108388072</v>
      </c>
      <c r="V23" s="35">
        <v>5238.7621043661375</v>
      </c>
      <c r="W23" s="35">
        <v>5946.6382357245257</v>
      </c>
      <c r="X23" s="35">
        <v>5655.585290284057</v>
      </c>
      <c r="Y23" s="35">
        <v>5659.3780782974827</v>
      </c>
      <c r="Z23" s="35">
        <v>4622.8976296061537</v>
      </c>
      <c r="AA23" s="35">
        <v>4583.1744360814173</v>
      </c>
      <c r="AB23" s="35">
        <v>4142.3350806014296</v>
      </c>
      <c r="AC23" s="35">
        <v>4328.0382605920086</v>
      </c>
      <c r="AD23" s="35">
        <v>4480.5657911321687</v>
      </c>
      <c r="AE23" s="267">
        <v>6219.2087109266404</v>
      </c>
      <c r="AF23" s="35">
        <v>6472.7021181662003</v>
      </c>
      <c r="AG23" s="35">
        <v>6318.3685853538364</v>
      </c>
      <c r="AH23" s="35">
        <v>4910.5204839424241</v>
      </c>
      <c r="AI23" s="35">
        <v>4361.5071255300527</v>
      </c>
      <c r="AJ23" s="35">
        <v>4756.5045806265261</v>
      </c>
      <c r="AK23" s="35">
        <v>5173.9597832592253</v>
      </c>
      <c r="AL23" s="35">
        <v>5814.9855583617928</v>
      </c>
      <c r="AM23" s="35">
        <v>5369.3352979941865</v>
      </c>
      <c r="AN23" s="35">
        <v>5465.484923653019</v>
      </c>
      <c r="AO23" s="35">
        <v>4497.8719320807077</v>
      </c>
      <c r="AP23" s="35">
        <v>4466.5931638562215</v>
      </c>
      <c r="AQ23" s="35">
        <v>4113.7723218389219</v>
      </c>
      <c r="AR23" s="35">
        <v>4283.4990629544473</v>
      </c>
      <c r="AS23" s="35">
        <v>4442.3490139460237</v>
      </c>
      <c r="AT23" s="267">
        <v>6203.5213479928816</v>
      </c>
      <c r="AU23" s="35">
        <v>6683.53100259441</v>
      </c>
      <c r="AV23" s="35">
        <v>6550.5412871603276</v>
      </c>
      <c r="AW23" s="35">
        <v>5269.7569666170684</v>
      </c>
      <c r="AX23" s="35">
        <v>4695.0682425026562</v>
      </c>
      <c r="AY23" s="35">
        <v>5122.0383516542806</v>
      </c>
      <c r="AZ23" s="35">
        <v>5449.7629574869989</v>
      </c>
      <c r="BA23" s="35">
        <v>6226.1455987584159</v>
      </c>
      <c r="BB23" s="35">
        <v>6115.8112886025901</v>
      </c>
      <c r="BC23" s="35">
        <v>6026.8820752167248</v>
      </c>
      <c r="BD23" s="35">
        <v>4848.0529810158778</v>
      </c>
      <c r="BE23" s="35">
        <v>4786.5746908507526</v>
      </c>
      <c r="BF23" s="35">
        <v>3901.9109056232346</v>
      </c>
      <c r="BG23" s="35">
        <v>4138.7779697443139</v>
      </c>
      <c r="BH23" s="35">
        <v>4346.3325070113733</v>
      </c>
      <c r="BI23" s="267">
        <v>4133.0389886221456</v>
      </c>
      <c r="BJ23" s="35">
        <v>4501.3763180684718</v>
      </c>
      <c r="BK23" s="35">
        <v>4370.7751260648001</v>
      </c>
      <c r="BL23" s="35">
        <v>3729.3091736493443</v>
      </c>
      <c r="BM23" s="35">
        <v>3445.8479386600343</v>
      </c>
      <c r="BN23" s="35">
        <v>3854.3140507444186</v>
      </c>
      <c r="BO23" s="35">
        <v>4080.153466897616</v>
      </c>
      <c r="BP23" s="35">
        <v>4637.2412783838527</v>
      </c>
      <c r="BQ23" s="35">
        <v>4615.362179022035</v>
      </c>
      <c r="BR23" s="35">
        <v>5197.0736688799943</v>
      </c>
      <c r="BS23" s="35">
        <v>4224.2178280756489</v>
      </c>
      <c r="BT23" s="35">
        <v>4199.4373823310179</v>
      </c>
      <c r="BU23" s="35">
        <v>3990.6835899970711</v>
      </c>
      <c r="BV23" s="35">
        <v>4415.2316587694804</v>
      </c>
      <c r="BW23" s="35">
        <v>4525.3382087734371</v>
      </c>
      <c r="BX23" s="267">
        <v>5588.8087599769315</v>
      </c>
      <c r="BY23" s="35">
        <v>6783.2113925964904</v>
      </c>
      <c r="BZ23" s="35">
        <v>6729.9281926111325</v>
      </c>
      <c r="CA23" s="35">
        <v>6554.9115246842093</v>
      </c>
      <c r="CB23" s="35">
        <v>5716.6760944574116</v>
      </c>
      <c r="CC23" s="35">
        <v>6321.315049251386</v>
      </c>
      <c r="CD23" s="35">
        <v>6695.8768488418618</v>
      </c>
      <c r="CE23" s="35">
        <v>7237.4069172094323</v>
      </c>
      <c r="CF23" s="35">
        <v>7198.3950042007382</v>
      </c>
      <c r="CG23" s="35">
        <v>6252.1127865771678</v>
      </c>
      <c r="CH23" s="35">
        <v>3911.3989320272908</v>
      </c>
      <c r="CI23" s="35">
        <v>3880.2049358505301</v>
      </c>
      <c r="CJ23" s="35">
        <v>4666.081965677653</v>
      </c>
      <c r="CK23" s="35"/>
      <c r="CL23" s="35"/>
      <c r="CM23" s="267">
        <v>5210.6098957709355</v>
      </c>
      <c r="CN23" s="35">
        <v>5487.8285675101142</v>
      </c>
      <c r="CO23" s="35">
        <v>5117.7722668894221</v>
      </c>
      <c r="CP23" s="35">
        <v>4455.4881877097705</v>
      </c>
      <c r="CQ23" s="35">
        <v>4097.125317650778</v>
      </c>
      <c r="CR23" s="35">
        <v>4104.2903996371506</v>
      </c>
      <c r="CS23" s="35">
        <v>4653.79354716547</v>
      </c>
      <c r="CT23" s="35">
        <v>5655.0747338550582</v>
      </c>
      <c r="CU23" s="35">
        <v>5523.7131034959366</v>
      </c>
      <c r="CV23" s="35">
        <v>5905.9411403209288</v>
      </c>
      <c r="CW23" s="35">
        <v>7048.5518422557307</v>
      </c>
      <c r="CX23" s="35">
        <v>6994.988394415589</v>
      </c>
      <c r="CY23" s="35">
        <v>4252.1082810947682</v>
      </c>
      <c r="CZ23" s="35">
        <v>4771.8771415527708</v>
      </c>
      <c r="DA23" s="35">
        <v>4805.4564549532306</v>
      </c>
      <c r="DB23" s="267">
        <v>5280.8244330909001</v>
      </c>
      <c r="DC23" s="35">
        <v>5523.0925813025515</v>
      </c>
      <c r="DD23" s="35">
        <v>5241.62563198507</v>
      </c>
      <c r="DE23" s="35">
        <v>4427.2858097820035</v>
      </c>
      <c r="DF23" s="35">
        <v>3968.7985337839632</v>
      </c>
      <c r="DG23" s="35">
        <v>6209.3786811162754</v>
      </c>
      <c r="DH23" s="35">
        <v>6724.6753884393884</v>
      </c>
      <c r="DI23" s="35">
        <v>8751.4066605998014</v>
      </c>
      <c r="DJ23" s="35">
        <v>8549.9683720560151</v>
      </c>
      <c r="DK23" s="35">
        <v>8935.6319645385702</v>
      </c>
      <c r="DL23" s="270">
        <v>7156.2340353751988</v>
      </c>
      <c r="DM23" s="35">
        <v>6999.6362868915348</v>
      </c>
      <c r="DN23" s="35">
        <v>6565.8715915683615</v>
      </c>
      <c r="DO23" s="35">
        <v>6999.4028270520275</v>
      </c>
      <c r="DP23" s="35">
        <v>7115.8934071575241</v>
      </c>
      <c r="DQ23" s="529">
        <v>2757.5438208799474</v>
      </c>
      <c r="DR23" s="144">
        <v>3519.5197689128895</v>
      </c>
      <c r="DS23" s="144">
        <v>3742.2116754617418</v>
      </c>
      <c r="DT23" s="144">
        <v>3485.6765565083929</v>
      </c>
      <c r="DU23" s="144">
        <v>3033.5106166214359</v>
      </c>
      <c r="DV23" s="144">
        <v>2789.4482112515002</v>
      </c>
      <c r="DW23" s="144">
        <v>3200.7345159718452</v>
      </c>
      <c r="DX23" s="144">
        <v>3408.759229765365</v>
      </c>
      <c r="DY23" s="144">
        <v>3897.1198602152413</v>
      </c>
      <c r="DZ23" s="144">
        <v>3634.585805298525</v>
      </c>
      <c r="EA23" s="144">
        <v>3510.6063782515066</v>
      </c>
      <c r="EB23" s="270">
        <v>2859.100993610924</v>
      </c>
      <c r="EC23" s="35">
        <v>2633.655100451791</v>
      </c>
      <c r="ED23" s="35">
        <v>2362.6248178297042</v>
      </c>
      <c r="EE23" s="35">
        <v>2496.2997378433683</v>
      </c>
      <c r="EF23" s="35">
        <v>2671.1522885717886</v>
      </c>
      <c r="EG23" s="267"/>
      <c r="EH23" s="35"/>
      <c r="EI23" s="35"/>
      <c r="EJ23" s="35"/>
      <c r="EK23" s="35"/>
      <c r="EL23" s="35"/>
      <c r="EM23" s="35"/>
      <c r="EN23" s="35"/>
      <c r="EO23" s="270"/>
      <c r="EP23" s="35"/>
      <c r="EQ23" s="35">
        <v>0</v>
      </c>
      <c r="ER23" s="35"/>
      <c r="ES23" s="35"/>
      <c r="ET23" s="267"/>
      <c r="EU23" s="35"/>
      <c r="EV23" s="35"/>
      <c r="EW23" s="35"/>
      <c r="EX23" s="35"/>
      <c r="EY23" s="35"/>
      <c r="EZ23" s="35"/>
      <c r="FA23" s="35"/>
      <c r="FB23" s="270"/>
      <c r="FC23" s="35"/>
      <c r="FD23" s="35">
        <v>0</v>
      </c>
      <c r="FE23" s="35"/>
      <c r="FF23" s="35"/>
      <c r="FG23" s="267"/>
      <c r="FH23" s="35"/>
      <c r="FI23" s="35"/>
      <c r="FJ23" s="35"/>
      <c r="FK23" s="35"/>
      <c r="FL23" s="35"/>
      <c r="FM23" s="35"/>
      <c r="FN23" s="35"/>
      <c r="FO23" s="270"/>
      <c r="FP23" s="35"/>
      <c r="FQ23" s="35">
        <v>0</v>
      </c>
      <c r="FR23" s="35"/>
      <c r="FS23" s="35"/>
      <c r="FT23" s="267">
        <v>5081.1364369422645</v>
      </c>
      <c r="FU23" s="35">
        <v>4811.9256878746301</v>
      </c>
      <c r="FV23" s="35">
        <v>4545.8022655577861</v>
      </c>
      <c r="FW23" s="35">
        <v>4596.2607802874745</v>
      </c>
      <c r="FX23" s="693" t="s">
        <v>175</v>
      </c>
      <c r="FY23" s="694"/>
      <c r="FZ23" s="694"/>
      <c r="GA23" s="694"/>
      <c r="GB23" s="35">
        <v>4304.046144275243</v>
      </c>
      <c r="GC23" s="35">
        <v>4459</v>
      </c>
      <c r="GD23" s="35">
        <v>4217.2666098807495</v>
      </c>
      <c r="GE23" s="35">
        <v>4550.9261511728928</v>
      </c>
      <c r="GF23" s="35">
        <v>5212.7047619047617</v>
      </c>
      <c r="GG23" s="529"/>
      <c r="GH23" s="35"/>
      <c r="GI23" s="35"/>
      <c r="GJ23" s="35"/>
      <c r="GK23" s="35"/>
      <c r="GL23" s="35"/>
      <c r="GM23" s="35"/>
      <c r="GN23" s="35"/>
      <c r="GO23" s="35"/>
      <c r="GP23" s="35"/>
      <c r="GQ23" s="270"/>
      <c r="GR23" s="35"/>
      <c r="GS23" s="35"/>
      <c r="GT23" s="35"/>
      <c r="GU23" s="35"/>
      <c r="GV23" s="267"/>
      <c r="GW23" s="35"/>
      <c r="GX23" s="35"/>
      <c r="GY23" s="35"/>
      <c r="GZ23" s="35"/>
      <c r="HA23" s="35"/>
      <c r="HB23" s="35"/>
      <c r="HC23" s="35"/>
      <c r="HD23" s="270"/>
      <c r="HE23" s="35"/>
      <c r="HF23" s="35"/>
      <c r="HG23" s="35"/>
      <c r="HH23" s="35"/>
      <c r="HI23" s="267"/>
      <c r="HJ23" s="35"/>
      <c r="HK23" s="35"/>
      <c r="HL23" s="35"/>
      <c r="HM23" s="35"/>
      <c r="HN23" s="35"/>
      <c r="HO23" s="35"/>
      <c r="HP23" s="35"/>
      <c r="HQ23" s="270"/>
      <c r="HR23" s="35"/>
      <c r="HS23" s="35"/>
      <c r="HT23" s="35"/>
      <c r="HU23" s="35"/>
    </row>
    <row r="24" spans="1:229" s="6" customFormat="1" ht="12.75">
      <c r="A24" s="449" t="s">
        <v>14</v>
      </c>
      <c r="B24" s="277">
        <v>3358.5591128926012</v>
      </c>
      <c r="C24" s="277">
        <v>3592.3350619753028</v>
      </c>
      <c r="D24" s="277">
        <v>3487.6583457526081</v>
      </c>
      <c r="E24" s="277">
        <v>3547.2503269323424</v>
      </c>
      <c r="F24" s="277">
        <v>2205.7350933090579</v>
      </c>
      <c r="G24" s="277">
        <v>3466.1788953009068</v>
      </c>
      <c r="H24" s="277">
        <v>3322.3090557524974</v>
      </c>
      <c r="I24" s="277">
        <v>3174.4406819471901</v>
      </c>
      <c r="J24" s="277">
        <v>3339.5726612259209</v>
      </c>
      <c r="K24" s="277">
        <v>3525.3900031836993</v>
      </c>
      <c r="L24" s="277">
        <v>3764.4283121597095</v>
      </c>
      <c r="M24" s="277">
        <v>3770.507869925711</v>
      </c>
      <c r="N24" s="277">
        <v>3912.5545054554782</v>
      </c>
      <c r="O24" s="277">
        <v>4130.3611025324271</v>
      </c>
      <c r="P24" s="277">
        <v>3996.3623874551113</v>
      </c>
      <c r="Q24" s="277">
        <v>4253.2791234947936</v>
      </c>
      <c r="R24" s="277">
        <v>4229.7901968164333</v>
      </c>
      <c r="S24" s="277">
        <v>3991.4014231659721</v>
      </c>
      <c r="T24" s="277">
        <v>3224.9170638375385</v>
      </c>
      <c r="U24" s="277">
        <v>3291.9404084335101</v>
      </c>
      <c r="V24" s="277">
        <v>3240.7321130466667</v>
      </c>
      <c r="W24" s="277">
        <v>3382.1238766098004</v>
      </c>
      <c r="X24" s="277">
        <v>3548.3113671739925</v>
      </c>
      <c r="Y24" s="277">
        <v>3725.0111629864095</v>
      </c>
      <c r="Z24" s="277">
        <v>3297.5959293743763</v>
      </c>
      <c r="AA24" s="277">
        <v>3253.4850876907581</v>
      </c>
      <c r="AB24" s="277">
        <v>3655.1723472611711</v>
      </c>
      <c r="AC24" s="277">
        <v>3709.9347899230238</v>
      </c>
      <c r="AD24" s="277">
        <v>3306.6656981814049</v>
      </c>
      <c r="AE24" s="279">
        <v>4447.5669095002449</v>
      </c>
      <c r="AF24" s="277">
        <v>4831.7600741074111</v>
      </c>
      <c r="AG24" s="277">
        <v>4740.4380672437956</v>
      </c>
      <c r="AH24" s="277">
        <v>4334.6784574461763</v>
      </c>
      <c r="AI24" s="277">
        <v>3682.3566289388014</v>
      </c>
      <c r="AJ24" s="277">
        <v>3392.6263845944454</v>
      </c>
      <c r="AK24" s="277">
        <v>3194.983010755268</v>
      </c>
      <c r="AL24" s="277">
        <v>3064.169356630312</v>
      </c>
      <c r="AM24" s="277">
        <v>3085.7727297738484</v>
      </c>
      <c r="AN24" s="277">
        <v>3131.4522461091155</v>
      </c>
      <c r="AO24" s="277">
        <v>2705.2078773224944</v>
      </c>
      <c r="AP24" s="277">
        <v>2604.0146871411812</v>
      </c>
      <c r="AQ24" s="277">
        <v>3007.2434541544262</v>
      </c>
      <c r="AR24" s="277">
        <v>2906.6378242717733</v>
      </c>
      <c r="AS24" s="277">
        <v>2488.786580220592</v>
      </c>
      <c r="AT24" s="279"/>
      <c r="AU24" s="277"/>
      <c r="AV24" s="277"/>
      <c r="AW24" s="277"/>
      <c r="AX24" s="277"/>
      <c r="AY24" s="277"/>
      <c r="AZ24" s="277"/>
      <c r="BA24" s="277"/>
      <c r="BB24" s="277"/>
      <c r="BC24" s="277"/>
      <c r="BD24" s="277"/>
      <c r="BE24" s="277"/>
      <c r="BF24" s="277"/>
      <c r="BG24" s="277"/>
      <c r="BH24" s="277"/>
      <c r="BI24" s="279">
        <v>3712.3217642686759</v>
      </c>
      <c r="BJ24" s="277">
        <v>3934.7136852017356</v>
      </c>
      <c r="BK24" s="277">
        <v>3926.66930577016</v>
      </c>
      <c r="BL24" s="277">
        <v>3806.5748826441181</v>
      </c>
      <c r="BM24" s="277">
        <v>3282.8112001171644</v>
      </c>
      <c r="BN24" s="277">
        <v>3247.1806633524657</v>
      </c>
      <c r="BO24" s="277">
        <v>3372.6106357973736</v>
      </c>
      <c r="BP24" s="277">
        <v>3723.0320704086398</v>
      </c>
      <c r="BQ24" s="277">
        <v>3939.3387002980307</v>
      </c>
      <c r="BR24" s="277">
        <v>4349.3470437650958</v>
      </c>
      <c r="BS24" s="277">
        <v>4014.5547877471627</v>
      </c>
      <c r="BT24" s="277">
        <v>4067.7409291525605</v>
      </c>
      <c r="BU24" s="277">
        <v>4419.4637775777665</v>
      </c>
      <c r="BV24" s="277">
        <v>4630.0429794700294</v>
      </c>
      <c r="BW24" s="277">
        <v>4096.4178472872054</v>
      </c>
      <c r="BX24" s="279"/>
      <c r="BY24" s="277"/>
      <c r="BZ24" s="277"/>
      <c r="CA24" s="277"/>
      <c r="CB24" s="277"/>
      <c r="CC24" s="277"/>
      <c r="CD24" s="277"/>
      <c r="CE24" s="277"/>
      <c r="CF24" s="277"/>
      <c r="CG24" s="277"/>
      <c r="CH24" s="277"/>
      <c r="CI24" s="277"/>
      <c r="CJ24" s="277">
        <v>0</v>
      </c>
      <c r="CK24" s="277"/>
      <c r="CL24" s="277"/>
      <c r="CM24" s="279"/>
      <c r="CN24" s="277"/>
      <c r="CO24" s="277"/>
      <c r="CP24" s="277"/>
      <c r="CQ24" s="277"/>
      <c r="CR24" s="277"/>
      <c r="CS24" s="277"/>
      <c r="CT24" s="277"/>
      <c r="CU24" s="277"/>
      <c r="CV24" s="277">
        <v>3711.7125146728727</v>
      </c>
      <c r="CW24" s="277">
        <v>3006.9024872097934</v>
      </c>
      <c r="CX24" s="277">
        <v>3212.4394757099672</v>
      </c>
      <c r="CY24" s="277">
        <v>3580.4931270431262</v>
      </c>
      <c r="CZ24" s="277">
        <v>3655.1137085503747</v>
      </c>
      <c r="DA24" s="277">
        <v>3409.4776292328324</v>
      </c>
      <c r="DB24" s="279">
        <v>3657.3332260503034</v>
      </c>
      <c r="DC24" s="277">
        <v>3923.8536901612442</v>
      </c>
      <c r="DD24" s="277">
        <v>3957.8072653925205</v>
      </c>
      <c r="DE24" s="277">
        <v>3790.2021208576307</v>
      </c>
      <c r="DF24" s="277">
        <v>2751.5428501451138</v>
      </c>
      <c r="DG24" s="277">
        <v>3198.9110435462321</v>
      </c>
      <c r="DH24" s="277">
        <v>3219.9968772341872</v>
      </c>
      <c r="DI24" s="277">
        <v>3587.3699424151005</v>
      </c>
      <c r="DJ24" s="277">
        <v>3943.6976336975895</v>
      </c>
      <c r="DK24" s="277">
        <v>4301.0537883948755</v>
      </c>
      <c r="DL24" s="277">
        <v>4125.9338361960836</v>
      </c>
      <c r="DM24" s="277">
        <v>3922.6848399443643</v>
      </c>
      <c r="DN24" s="277">
        <v>4406.3620948130574</v>
      </c>
      <c r="DO24" s="277">
        <v>4709.5837175120096</v>
      </c>
      <c r="DP24" s="277">
        <v>4369.8810653909768</v>
      </c>
      <c r="DQ24" s="530">
        <v>2388.2419767111614</v>
      </c>
      <c r="DR24" s="145">
        <v>3589.8857653191835</v>
      </c>
      <c r="DS24" s="145">
        <v>4141.1721772896153</v>
      </c>
      <c r="DT24" s="145">
        <v>4542.1883228138795</v>
      </c>
      <c r="DU24" s="145">
        <v>4028.7358582366146</v>
      </c>
      <c r="DV24" s="145">
        <v>4726.4480271129141</v>
      </c>
      <c r="DW24" s="145">
        <v>3515.6990733842772</v>
      </c>
      <c r="DX24" s="145">
        <v>3584.6513612358058</v>
      </c>
      <c r="DY24" s="145">
        <v>3641.7907327138414</v>
      </c>
      <c r="DZ24" s="145">
        <v>3898.1238861865613</v>
      </c>
      <c r="EA24" s="145">
        <v>4054.2714304465385</v>
      </c>
      <c r="EB24" s="277">
        <v>3366.2770893231354</v>
      </c>
      <c r="EC24" s="277">
        <v>2996.2165935909252</v>
      </c>
      <c r="ED24" s="277">
        <v>3351.8917155290915</v>
      </c>
      <c r="EE24" s="277">
        <v>3728.6801538488339</v>
      </c>
      <c r="EF24" s="277">
        <v>3626.5078638455525</v>
      </c>
      <c r="EG24" s="279">
        <v>3840.7357198658151</v>
      </c>
      <c r="EH24" s="277">
        <v>3466.6636305415218</v>
      </c>
      <c r="EI24" s="277">
        <v>3146.9511927647113</v>
      </c>
      <c r="EJ24" s="277">
        <v>3002.0798774564746</v>
      </c>
      <c r="EK24" s="277">
        <v>3037.5658215504632</v>
      </c>
      <c r="EL24" s="277">
        <v>3067.3107622883203</v>
      </c>
      <c r="EM24" s="277">
        <v>3183.6745724140383</v>
      </c>
      <c r="EN24" s="277">
        <v>3696.3535067544567</v>
      </c>
      <c r="EO24" s="277">
        <v>2938.9149483575075</v>
      </c>
      <c r="EP24" s="277">
        <v>2592.8625217803474</v>
      </c>
      <c r="EQ24" s="277">
        <v>3008.4198941884415</v>
      </c>
      <c r="ER24" s="277">
        <v>3443.0133035215204</v>
      </c>
      <c r="ES24" s="277">
        <v>3413.4892301794571</v>
      </c>
      <c r="ET24" s="279"/>
      <c r="EU24" s="277"/>
      <c r="EV24" s="277"/>
      <c r="EW24" s="277"/>
      <c r="EX24" s="277"/>
      <c r="EY24" s="277"/>
      <c r="EZ24" s="277"/>
      <c r="FA24" s="277"/>
      <c r="FB24" s="277"/>
      <c r="FC24" s="277"/>
      <c r="FD24" s="277">
        <v>0</v>
      </c>
      <c r="FE24" s="277"/>
      <c r="FF24" s="277"/>
      <c r="FG24" s="279"/>
      <c r="FH24" s="277"/>
      <c r="FI24" s="277">
        <v>3243.6638172327712</v>
      </c>
      <c r="FJ24" s="277">
        <v>3270.160745233969</v>
      </c>
      <c r="FK24" s="277">
        <v>3574.6173453905444</v>
      </c>
      <c r="FL24" s="277">
        <v>3908.4339099432191</v>
      </c>
      <c r="FM24" s="277">
        <v>4430.5494051997921</v>
      </c>
      <c r="FN24" s="277"/>
      <c r="FO24" s="277"/>
      <c r="FP24" s="277">
        <v>2786.3401520615967</v>
      </c>
      <c r="FQ24" s="277">
        <v>3252.0457183405065</v>
      </c>
      <c r="FR24" s="277">
        <v>3586.3962286365345</v>
      </c>
      <c r="FS24" s="277">
        <v>3587.6840595771523</v>
      </c>
      <c r="FT24" s="279">
        <v>4922.4133235467016</v>
      </c>
      <c r="FU24" s="277">
        <v>4322.0420776362025</v>
      </c>
      <c r="FV24" s="277">
        <v>5805.5344646541789</v>
      </c>
      <c r="FW24" s="277">
        <v>3704.6839602040545</v>
      </c>
      <c r="FX24" s="277">
        <v>3733.011503523634</v>
      </c>
      <c r="FY24" s="277">
        <v>3740.4952573398464</v>
      </c>
      <c r="FZ24" s="277">
        <v>3992.4289869899358</v>
      </c>
      <c r="GA24" s="277">
        <v>4175.4534069298206</v>
      </c>
      <c r="GB24" s="277">
        <v>3512.3233995964733</v>
      </c>
      <c r="GC24" s="277">
        <v>3209.5326518082829</v>
      </c>
      <c r="GD24" s="277">
        <v>3657.2556045520359</v>
      </c>
      <c r="GE24" s="277">
        <v>4015.7448226943493</v>
      </c>
      <c r="GF24" s="277">
        <v>3774.8443276102848</v>
      </c>
      <c r="GG24" s="530"/>
      <c r="GH24" s="277"/>
      <c r="GI24" s="277"/>
      <c r="GJ24" s="277"/>
      <c r="GK24" s="277"/>
      <c r="GL24" s="277"/>
      <c r="GM24" s="277"/>
      <c r="GN24" s="277"/>
      <c r="GO24" s="277"/>
      <c r="GP24" s="277"/>
      <c r="GQ24" s="277"/>
      <c r="GR24" s="277"/>
      <c r="GS24" s="277"/>
      <c r="GT24" s="277"/>
      <c r="GU24" s="277"/>
      <c r="GV24" s="279"/>
      <c r="GW24" s="277"/>
      <c r="GX24" s="277"/>
      <c r="GY24" s="277"/>
      <c r="GZ24" s="277"/>
      <c r="HA24" s="277"/>
      <c r="HB24" s="277"/>
      <c r="HC24" s="277"/>
      <c r="HD24" s="277"/>
      <c r="HE24" s="277"/>
      <c r="HF24" s="277"/>
      <c r="HG24" s="277"/>
      <c r="HH24" s="277"/>
      <c r="HI24" s="279"/>
      <c r="HJ24" s="277"/>
      <c r="HK24" s="277"/>
      <c r="HL24" s="277"/>
      <c r="HM24" s="277"/>
      <c r="HN24" s="277"/>
      <c r="HO24" s="277"/>
      <c r="HP24" s="277"/>
      <c r="HQ24" s="277"/>
      <c r="HR24" s="277"/>
      <c r="HS24" s="277"/>
      <c r="HT24" s="35"/>
      <c r="HU24" s="35"/>
    </row>
    <row r="25" spans="1:229">
      <c r="B25" s="163"/>
      <c r="C25" s="163"/>
      <c r="D25" s="163"/>
      <c r="E25" s="163"/>
      <c r="F25" s="163"/>
      <c r="G25" s="163"/>
      <c r="H25" s="163"/>
      <c r="I25" s="163"/>
      <c r="J25" s="163"/>
      <c r="K25" s="163"/>
      <c r="L25" s="163"/>
      <c r="M25" s="163"/>
      <c r="N25" s="163"/>
      <c r="O25" s="163"/>
      <c r="P25" s="163"/>
      <c r="Q25" s="163"/>
      <c r="R25" s="163"/>
      <c r="S25" s="163"/>
      <c r="T25" s="163"/>
      <c r="AA25" s="89"/>
      <c r="AB25" s="89"/>
      <c r="AC25" s="89"/>
      <c r="AD25" s="89"/>
      <c r="AF25" s="163"/>
      <c r="AG25" s="163"/>
      <c r="AH25" s="163"/>
      <c r="AI25" s="163"/>
      <c r="AJ25" s="163"/>
      <c r="AK25" s="163"/>
      <c r="AL25" s="153"/>
      <c r="AP25" s="89"/>
      <c r="AQ25" s="89"/>
      <c r="AR25" s="89"/>
      <c r="AS25" s="89"/>
      <c r="AU25" s="163"/>
      <c r="AV25" s="163"/>
      <c r="AW25" s="163"/>
      <c r="AX25" s="163"/>
      <c r="AY25" s="163"/>
      <c r="BE25" s="89"/>
      <c r="BF25" s="89"/>
      <c r="BG25" s="89"/>
      <c r="BH25" s="89"/>
      <c r="BJ25" s="163"/>
      <c r="BK25" s="163"/>
      <c r="BL25" s="163"/>
      <c r="BM25" s="163"/>
      <c r="BN25" s="163"/>
      <c r="BO25" s="163"/>
      <c r="BT25" s="89"/>
      <c r="BU25" s="89"/>
      <c r="BV25" s="89"/>
      <c r="BW25" s="89"/>
      <c r="BY25" s="163"/>
      <c r="BZ25" s="163"/>
      <c r="CA25" s="163"/>
      <c r="CB25" s="163"/>
      <c r="CC25" s="163"/>
      <c r="CD25" s="163"/>
      <c r="CI25" s="89"/>
      <c r="CJ25" s="89"/>
      <c r="CK25" s="89"/>
      <c r="CL25" s="89"/>
      <c r="CN25" s="163"/>
      <c r="CO25" s="163"/>
      <c r="CP25" s="163"/>
      <c r="CQ25" s="163"/>
      <c r="CR25" s="163"/>
      <c r="CS25" s="163"/>
      <c r="CX25" s="89"/>
      <c r="CY25" s="89"/>
      <c r="CZ25" s="89"/>
      <c r="DA25" s="89"/>
      <c r="DC25" s="163"/>
      <c r="DD25" s="163"/>
      <c r="DE25" s="163"/>
      <c r="DF25" s="163"/>
      <c r="DG25" s="163"/>
      <c r="DH25" s="163"/>
      <c r="DM25" s="89"/>
      <c r="DN25" s="89"/>
      <c r="DO25" s="89"/>
      <c r="DP25" s="89"/>
      <c r="DR25" s="163"/>
      <c r="DS25" s="163"/>
      <c r="DT25" s="163"/>
      <c r="DU25" s="163"/>
      <c r="DV25" s="163"/>
      <c r="DW25" s="163"/>
      <c r="DX25" s="153"/>
      <c r="EC25" s="89"/>
      <c r="ED25" s="89"/>
      <c r="EE25" s="89"/>
      <c r="EF25" s="89"/>
      <c r="EH25" s="163"/>
      <c r="EI25" s="163"/>
      <c r="EJ25" s="163"/>
      <c r="EK25" s="163"/>
      <c r="EP25" s="89"/>
      <c r="EQ25" s="89"/>
      <c r="ER25" s="89"/>
      <c r="ES25" s="89"/>
      <c r="EU25" s="163"/>
      <c r="EV25" s="163"/>
      <c r="EW25" s="163"/>
      <c r="EX25" s="163"/>
      <c r="FC25" s="89"/>
      <c r="FD25" s="89"/>
      <c r="FE25" s="89"/>
      <c r="FF25" s="89"/>
      <c r="FH25" s="163"/>
      <c r="FI25" s="163"/>
      <c r="FJ25" s="163"/>
      <c r="FK25" s="163"/>
      <c r="FP25" s="89"/>
      <c r="FQ25" s="89"/>
      <c r="FR25" s="89"/>
      <c r="FS25" s="89"/>
      <c r="FU25" s="163"/>
      <c r="FV25" s="163"/>
      <c r="FW25" s="163"/>
      <c r="FX25" s="163"/>
      <c r="GC25" s="89"/>
      <c r="GD25" s="89"/>
      <c r="GE25" s="89"/>
      <c r="GF25" s="89"/>
      <c r="GH25" s="163"/>
      <c r="GI25" s="163"/>
      <c r="GJ25" s="163"/>
      <c r="GK25" s="163"/>
      <c r="GL25" s="163"/>
      <c r="GM25" s="153"/>
      <c r="GR25" s="89"/>
      <c r="GS25" s="89"/>
      <c r="GT25" s="89"/>
      <c r="GU25" s="89"/>
      <c r="GW25" s="163"/>
      <c r="GX25" s="163"/>
      <c r="GY25" s="163"/>
      <c r="GZ25" s="163"/>
      <c r="HE25" s="89"/>
      <c r="HF25" s="89"/>
      <c r="HG25" s="89"/>
      <c r="HH25" s="89"/>
      <c r="HJ25" s="163"/>
      <c r="HK25" s="163"/>
      <c r="HL25" s="163"/>
      <c r="HM25" s="163"/>
      <c r="HN25" s="163"/>
      <c r="HO25" s="163"/>
      <c r="HP25" s="163"/>
      <c r="HR25" s="89"/>
      <c r="HS25" s="89"/>
      <c r="HT25" s="89"/>
      <c r="HU25" s="89"/>
    </row>
    <row r="26" spans="1:229" ht="15.75">
      <c r="B26" s="675" t="s">
        <v>157</v>
      </c>
      <c r="AA26" s="446"/>
      <c r="AB26" s="446"/>
      <c r="AC26" s="446"/>
      <c r="AD26" s="446"/>
      <c r="AP26" s="446"/>
      <c r="AQ26" s="446"/>
      <c r="AR26" s="446"/>
      <c r="AS26" s="446"/>
      <c r="BE26" s="446"/>
      <c r="BF26" s="446"/>
      <c r="BG26" s="446"/>
      <c r="BH26" s="446"/>
      <c r="BT26" s="446"/>
      <c r="BU26" s="446"/>
      <c r="BV26" s="446"/>
      <c r="BW26" s="446"/>
      <c r="CI26" s="446"/>
      <c r="CJ26" s="446"/>
      <c r="CK26" s="446"/>
      <c r="CL26" s="446"/>
      <c r="CX26" s="446"/>
      <c r="CY26" s="446"/>
      <c r="CZ26" s="446"/>
      <c r="DA26" s="446"/>
      <c r="DM26" s="446"/>
      <c r="DN26" s="446"/>
      <c r="DO26" s="446"/>
      <c r="DP26" s="446"/>
      <c r="EC26" s="446"/>
      <c r="ED26" s="446"/>
      <c r="EE26" s="446"/>
      <c r="EF26" s="446"/>
      <c r="EP26" s="446"/>
      <c r="EQ26" s="446"/>
      <c r="ER26" s="446"/>
      <c r="ES26" s="446"/>
      <c r="FC26" s="446"/>
      <c r="FD26" s="446"/>
      <c r="FE26" s="446"/>
      <c r="FF26" s="446"/>
      <c r="FP26" s="446"/>
      <c r="FQ26" s="446"/>
      <c r="FR26" s="446"/>
      <c r="FS26" s="446"/>
      <c r="GC26" s="446"/>
      <c r="GD26" s="446"/>
      <c r="GE26" s="446"/>
      <c r="GF26" s="446"/>
      <c r="GR26" s="446"/>
      <c r="GS26" s="446"/>
      <c r="GT26" s="446"/>
      <c r="GU26" s="446"/>
      <c r="HE26" s="446"/>
      <c r="HF26" s="446"/>
      <c r="HG26" s="446"/>
      <c r="HH26" s="446"/>
      <c r="HR26" s="446"/>
      <c r="HS26" s="446"/>
      <c r="HT26" s="446"/>
      <c r="HU26" s="446"/>
    </row>
    <row r="27" spans="1:229" ht="15.75">
      <c r="AA27" s="446"/>
      <c r="AB27" s="446"/>
      <c r="AC27" s="446"/>
      <c r="AD27" s="446"/>
      <c r="AP27" s="446"/>
      <c r="AQ27" s="446"/>
      <c r="AR27" s="446"/>
      <c r="AS27" s="446"/>
      <c r="BE27" s="446"/>
      <c r="BF27" s="446"/>
      <c r="BG27" s="446"/>
      <c r="BH27" s="446"/>
      <c r="BT27" s="446"/>
      <c r="BU27" s="446"/>
      <c r="BV27" s="446"/>
      <c r="BW27" s="446"/>
      <c r="CI27" s="446"/>
      <c r="CJ27" s="446"/>
      <c r="CK27" s="446"/>
      <c r="CL27" s="446"/>
      <c r="CX27" s="446"/>
      <c r="CY27" s="446"/>
      <c r="CZ27" s="446"/>
      <c r="DA27" s="446"/>
      <c r="DM27" s="446"/>
      <c r="DN27" s="446"/>
      <c r="DO27" s="446"/>
      <c r="DP27" s="446"/>
      <c r="EC27" s="446"/>
      <c r="ED27" s="446"/>
      <c r="EE27" s="446"/>
      <c r="EF27" s="446"/>
      <c r="EP27" s="446"/>
      <c r="EQ27" s="446"/>
      <c r="ER27" s="446"/>
      <c r="ES27" s="446"/>
      <c r="FC27" s="446"/>
      <c r="FD27" s="446"/>
      <c r="FE27" s="446"/>
      <c r="FF27" s="446"/>
      <c r="FP27" s="446"/>
      <c r="FQ27" s="446"/>
      <c r="FR27" s="446"/>
      <c r="FS27" s="446"/>
      <c r="GC27" s="446"/>
      <c r="GD27" s="446"/>
      <c r="GE27" s="446"/>
      <c r="GF27" s="446"/>
      <c r="GR27" s="446"/>
      <c r="GS27" s="446"/>
      <c r="GT27" s="446"/>
      <c r="GU27" s="446"/>
      <c r="HE27" s="446"/>
      <c r="HF27" s="446"/>
      <c r="HG27" s="446"/>
      <c r="HH27" s="446"/>
      <c r="HR27" s="446"/>
      <c r="HS27" s="446"/>
      <c r="HT27" s="446"/>
      <c r="HU27" s="446"/>
    </row>
    <row r="33" spans="191:191">
      <c r="GI33" s="154"/>
    </row>
  </sheetData>
  <phoneticPr fontId="5" type="noConversion"/>
  <pageMargins left="0.75" right="0.75" top="1" bottom="1" header="0.5" footer="0.5"/>
  <pageSetup orientation="portrait" r:id="rId1"/>
  <headerFooter alignWithMargins="0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99"/>
  </sheetPr>
  <dimension ref="A1:GW27"/>
  <sheetViews>
    <sheetView zoomScale="90" zoomScaleNormal="90" workbookViewId="0">
      <pane xSplit="1" ySplit="3" topLeftCell="CP4" activePane="bottomRight" state="frozen"/>
      <selection activeCell="L23" sqref="L23"/>
      <selection pane="topRight" activeCell="L23" sqref="L23"/>
      <selection pane="bottomLeft" activeCell="L23" sqref="L23"/>
      <selection pane="bottomRight" activeCell="DI15" sqref="DI15"/>
    </sheetView>
  </sheetViews>
  <sheetFormatPr defaultRowHeight="15"/>
  <cols>
    <col min="1" max="1" width="10.77734375" style="65" customWidth="1"/>
    <col min="7" max="11" width="8.88671875" style="154"/>
    <col min="12" max="12" width="6.88671875" style="153" bestFit="1" customWidth="1"/>
    <col min="13" max="15" width="7.109375" style="153" customWidth="1"/>
    <col min="22" max="25" width="8.88671875" style="154"/>
    <col min="26" max="26" width="9" style="153" customWidth="1"/>
    <col min="27" max="29" width="7.109375" style="153" customWidth="1"/>
    <col min="35" max="35" width="8.88671875" style="63"/>
    <col min="36" max="37" width="8.88671875" style="154"/>
    <col min="38" max="38" width="8.88671875" style="153"/>
    <col min="39" max="39" width="8.88671875" style="154"/>
    <col min="40" max="40" width="9" style="153" customWidth="1"/>
    <col min="41" max="43" width="7.109375" style="153" customWidth="1"/>
    <col min="50" max="51" width="8.88671875" style="154"/>
    <col min="52" max="52" width="8.88671875" style="153"/>
    <col min="53" max="53" width="8.88671875" style="154"/>
    <col min="54" max="54" width="9" style="153" customWidth="1"/>
    <col min="55" max="57" width="7.109375" style="153" customWidth="1"/>
    <col min="64" max="65" width="8.88671875" style="154"/>
    <col min="66" max="66" width="8.88671875" style="153"/>
    <col min="67" max="67" width="8.88671875" style="154"/>
    <col min="68" max="68" width="9" style="153" customWidth="1"/>
    <col min="69" max="71" width="7.109375" style="153" customWidth="1"/>
    <col min="78" max="79" width="8.88671875" style="154"/>
    <col min="80" max="80" width="8.88671875" style="153"/>
    <col min="81" max="81" width="8.88671875" style="154"/>
    <col min="82" max="82" width="9" style="153" customWidth="1"/>
    <col min="83" max="85" width="7.109375" style="153" customWidth="1"/>
    <col min="92" max="93" width="8.88671875" style="154"/>
    <col min="94" max="94" width="8.88671875" style="153"/>
    <col min="95" max="95" width="8.88671875" style="154"/>
    <col min="96" max="96" width="9" style="153" customWidth="1"/>
    <col min="97" max="99" width="7.109375" style="153" customWidth="1"/>
    <col min="105" max="107" width="8.88671875" style="154"/>
    <col min="108" max="108" width="8.88671875" style="153"/>
    <col min="109" max="109" width="8.88671875" style="154"/>
    <col min="110" max="110" width="9" style="153" customWidth="1"/>
    <col min="111" max="113" width="7.109375" style="153" customWidth="1"/>
    <col min="119" max="120" width="8.88671875" style="154"/>
    <col min="121" max="121" width="8.88671875" style="153"/>
    <col min="122" max="122" width="8.88671875" style="154"/>
    <col min="123" max="123" width="9" style="153" customWidth="1"/>
    <col min="124" max="126" width="7.109375" style="153" customWidth="1"/>
    <col min="132" max="135" width="8.88671875" style="154"/>
    <col min="136" max="136" width="9" style="153" customWidth="1"/>
    <col min="137" max="139" width="7.109375" style="153" customWidth="1"/>
    <col min="145" max="148" width="8.88671875" style="154"/>
    <col min="149" max="149" width="9" style="153" customWidth="1"/>
    <col min="150" max="152" width="7.109375" style="153" customWidth="1"/>
    <col min="158" max="161" width="8.88671875" style="154"/>
    <col min="162" max="162" width="9" style="153" customWidth="1"/>
    <col min="163" max="165" width="7.109375" style="153" customWidth="1"/>
    <col min="171" max="173" width="8.88671875" style="154"/>
    <col min="174" max="174" width="8.88671875" style="153"/>
    <col min="175" max="175" width="8.88671875" style="154"/>
    <col min="176" max="176" width="9" style="153" customWidth="1"/>
    <col min="177" max="179" width="7.109375" style="153" customWidth="1"/>
    <col min="181" max="184" width="8.88671875" style="63"/>
    <col min="185" max="188" width="8.88671875" style="154"/>
    <col min="189" max="189" width="9" style="153" customWidth="1"/>
    <col min="190" max="192" width="7.109375" style="153" customWidth="1"/>
    <col min="198" max="200" width="8.88671875" style="63"/>
    <col min="201" max="201" width="8.88671875" style="154"/>
    <col min="202" max="202" width="9" style="153" customWidth="1"/>
    <col min="203" max="205" width="7.109375" style="153" customWidth="1"/>
  </cols>
  <sheetData>
    <row r="1" spans="1:205" s="427" customFormat="1" ht="15.75">
      <c r="A1" s="186"/>
      <c r="B1" s="46" t="s">
        <v>52</v>
      </c>
      <c r="C1" s="93"/>
      <c r="D1" s="93"/>
      <c r="E1" s="93"/>
      <c r="F1" s="93"/>
      <c r="G1" s="229"/>
      <c r="H1" s="229"/>
      <c r="I1" s="229"/>
      <c r="J1" s="229"/>
      <c r="K1" s="229"/>
      <c r="L1" s="147"/>
      <c r="M1" s="147"/>
      <c r="N1" s="147"/>
      <c r="O1" s="147"/>
      <c r="P1" s="93"/>
      <c r="Q1" s="328"/>
      <c r="R1" s="328"/>
      <c r="S1" s="328"/>
      <c r="T1" s="328"/>
      <c r="U1" s="328"/>
      <c r="V1" s="229"/>
      <c r="W1" s="229"/>
      <c r="X1" s="229"/>
      <c r="Y1" s="229"/>
      <c r="Z1" s="147"/>
      <c r="AA1" s="147"/>
      <c r="AB1" s="147"/>
      <c r="AC1" s="147"/>
      <c r="AD1" s="93"/>
      <c r="AE1" s="93"/>
      <c r="AF1" s="93"/>
      <c r="AG1" s="93"/>
      <c r="AH1" s="93"/>
      <c r="AI1" s="93"/>
      <c r="AJ1" s="229"/>
      <c r="AK1" s="229"/>
      <c r="AL1" s="229"/>
      <c r="AM1" s="229"/>
      <c r="AN1" s="147"/>
      <c r="AO1" s="147"/>
      <c r="AP1" s="147"/>
      <c r="AQ1" s="147"/>
      <c r="AR1" s="93"/>
      <c r="AS1" s="93"/>
      <c r="AT1" s="93"/>
      <c r="AU1" s="93"/>
      <c r="AV1" s="93"/>
      <c r="AW1" s="93"/>
      <c r="AX1" s="229"/>
      <c r="AY1" s="229"/>
      <c r="AZ1" s="229"/>
      <c r="BA1" s="229"/>
      <c r="BB1" s="147"/>
      <c r="BC1" s="147"/>
      <c r="BD1" s="147"/>
      <c r="BE1" s="147"/>
      <c r="BF1" s="93"/>
      <c r="BG1" s="93"/>
      <c r="BH1" s="93"/>
      <c r="BI1" s="93"/>
      <c r="BJ1" s="93"/>
      <c r="BK1" s="93"/>
      <c r="BL1" s="229"/>
      <c r="BM1" s="229"/>
      <c r="BN1" s="229"/>
      <c r="BO1" s="229"/>
      <c r="BP1" s="147"/>
      <c r="BQ1" s="147"/>
      <c r="BR1" s="147"/>
      <c r="BS1" s="147"/>
      <c r="BT1" s="93"/>
      <c r="BU1" s="93"/>
      <c r="BV1" s="93"/>
      <c r="BW1" s="93"/>
      <c r="BX1" s="93"/>
      <c r="BY1" s="93"/>
      <c r="BZ1" s="229"/>
      <c r="CA1" s="229"/>
      <c r="CB1" s="229"/>
      <c r="CC1" s="229"/>
      <c r="CD1" s="147"/>
      <c r="CE1" s="147"/>
      <c r="CF1" s="147"/>
      <c r="CG1" s="147"/>
      <c r="CH1" s="93"/>
      <c r="CI1" s="93"/>
      <c r="CJ1" s="93"/>
      <c r="CK1" s="93"/>
      <c r="CL1" s="93"/>
      <c r="CM1" s="93"/>
      <c r="CN1" s="229"/>
      <c r="CO1" s="229"/>
      <c r="CP1" s="229"/>
      <c r="CQ1" s="229"/>
      <c r="CR1" s="147"/>
      <c r="CS1" s="147"/>
      <c r="CT1" s="147"/>
      <c r="CU1" s="147"/>
      <c r="CV1" s="547"/>
      <c r="CW1" s="93"/>
      <c r="CX1" s="93"/>
      <c r="CY1" s="93"/>
      <c r="CZ1" s="93"/>
      <c r="DA1" s="229"/>
      <c r="DB1" s="229"/>
      <c r="DC1" s="229"/>
      <c r="DD1" s="229"/>
      <c r="DE1" s="229"/>
      <c r="DF1" s="147"/>
      <c r="DG1" s="147"/>
      <c r="DH1" s="147"/>
      <c r="DI1" s="147"/>
      <c r="DJ1" s="93"/>
      <c r="DK1" s="93"/>
      <c r="DL1" s="93"/>
      <c r="DM1" s="93"/>
      <c r="DN1" s="93"/>
      <c r="DO1" s="229"/>
      <c r="DP1" s="229"/>
      <c r="DQ1" s="229"/>
      <c r="DR1" s="229"/>
      <c r="DS1" s="147"/>
      <c r="DT1" s="147"/>
      <c r="DU1" s="147"/>
      <c r="DV1" s="147"/>
      <c r="DW1" s="93"/>
      <c r="DX1" s="93"/>
      <c r="DY1" s="93"/>
      <c r="DZ1" s="93"/>
      <c r="EA1" s="93"/>
      <c r="EB1" s="229"/>
      <c r="EC1" s="229"/>
      <c r="ED1" s="229"/>
      <c r="EE1" s="229"/>
      <c r="EF1" s="147"/>
      <c r="EG1" s="147"/>
      <c r="EH1" s="147"/>
      <c r="EI1" s="147"/>
      <c r="EJ1" s="93"/>
      <c r="EK1" s="93"/>
      <c r="EL1" s="93"/>
      <c r="EM1" s="93"/>
      <c r="EN1" s="93"/>
      <c r="EO1" s="229"/>
      <c r="EP1" s="229"/>
      <c r="EQ1" s="229"/>
      <c r="ER1" s="229"/>
      <c r="ES1" s="147"/>
      <c r="ET1" s="147"/>
      <c r="EU1" s="147"/>
      <c r="EV1" s="147"/>
      <c r="EW1" s="93"/>
      <c r="EX1" s="93"/>
      <c r="EY1" s="93"/>
      <c r="EZ1" s="93"/>
      <c r="FA1" s="93"/>
      <c r="FB1" s="229"/>
      <c r="FC1" s="229"/>
      <c r="FD1" s="229"/>
      <c r="FE1" s="229"/>
      <c r="FF1" s="147"/>
      <c r="FG1" s="147"/>
      <c r="FH1" s="147"/>
      <c r="FI1" s="147"/>
      <c r="FJ1" s="547"/>
      <c r="FK1" s="93"/>
      <c r="FL1" s="93"/>
      <c r="FM1" s="93"/>
      <c r="FN1" s="93"/>
      <c r="FO1" s="229"/>
      <c r="FP1" s="229"/>
      <c r="FQ1" s="229"/>
      <c r="FR1" s="229"/>
      <c r="FS1" s="229"/>
      <c r="FT1" s="147"/>
      <c r="FU1" s="147"/>
      <c r="FV1" s="147"/>
      <c r="FW1" s="147"/>
      <c r="FX1" s="93"/>
      <c r="FY1" s="93"/>
      <c r="FZ1" s="93"/>
      <c r="GA1" s="93"/>
      <c r="GB1" s="93"/>
      <c r="GC1" s="229"/>
      <c r="GD1" s="229"/>
      <c r="GE1" s="229"/>
      <c r="GF1" s="229"/>
      <c r="GG1" s="147"/>
      <c r="GH1" s="147"/>
      <c r="GI1" s="147"/>
      <c r="GJ1" s="147"/>
      <c r="GK1" s="93"/>
      <c r="GL1" s="93"/>
      <c r="GM1" s="93"/>
      <c r="GN1" s="93"/>
      <c r="GO1" s="93"/>
      <c r="GP1" s="93"/>
      <c r="GQ1" s="229"/>
      <c r="GR1" s="229"/>
      <c r="GS1" s="229"/>
      <c r="GT1" s="147"/>
      <c r="GU1" s="147"/>
      <c r="GV1" s="149"/>
      <c r="GW1" s="149"/>
    </row>
    <row r="2" spans="1:205" s="427" customFormat="1" ht="15.75">
      <c r="A2" s="238"/>
      <c r="B2" s="284" t="s">
        <v>15</v>
      </c>
      <c r="C2" s="93"/>
      <c r="D2" s="93"/>
      <c r="E2" s="93"/>
      <c r="F2" s="93"/>
      <c r="G2" s="245"/>
      <c r="H2" s="322"/>
      <c r="I2" s="322"/>
      <c r="J2" s="322"/>
      <c r="K2" s="322"/>
      <c r="L2" s="419"/>
      <c r="M2" s="691"/>
      <c r="N2" s="419"/>
      <c r="O2" s="419"/>
      <c r="P2" s="285" t="s">
        <v>27</v>
      </c>
      <c r="Q2" s="328"/>
      <c r="R2" s="328"/>
      <c r="S2" s="328"/>
      <c r="T2" s="328"/>
      <c r="U2" s="328"/>
      <c r="V2" s="322"/>
      <c r="W2" s="322"/>
      <c r="X2" s="322"/>
      <c r="Y2" s="322"/>
      <c r="Z2" s="419"/>
      <c r="AA2" s="691"/>
      <c r="AB2" s="419"/>
      <c r="AC2" s="419"/>
      <c r="AD2" s="285" t="s">
        <v>28</v>
      </c>
      <c r="AE2" s="93"/>
      <c r="AF2" s="93"/>
      <c r="AG2" s="93"/>
      <c r="AH2" s="93"/>
      <c r="AI2" s="93"/>
      <c r="AJ2" s="322"/>
      <c r="AK2" s="322"/>
      <c r="AL2" s="322"/>
      <c r="AM2" s="322"/>
      <c r="AN2" s="419"/>
      <c r="AO2" s="691"/>
      <c r="AP2" s="419"/>
      <c r="AQ2" s="419"/>
      <c r="AR2" s="285" t="s">
        <v>29</v>
      </c>
      <c r="AS2" s="93"/>
      <c r="AT2" s="93"/>
      <c r="AU2" s="93"/>
      <c r="AV2" s="93"/>
      <c r="AW2" s="93"/>
      <c r="AX2" s="322"/>
      <c r="AY2" s="322"/>
      <c r="AZ2" s="322"/>
      <c r="BA2" s="322"/>
      <c r="BB2" s="419"/>
      <c r="BC2" s="691"/>
      <c r="BD2" s="419"/>
      <c r="BE2" s="419"/>
      <c r="BF2" s="285" t="s">
        <v>30</v>
      </c>
      <c r="BG2" s="93"/>
      <c r="BH2" s="93"/>
      <c r="BI2" s="93"/>
      <c r="BJ2" s="93"/>
      <c r="BK2" s="93"/>
      <c r="BL2" s="322"/>
      <c r="BM2" s="322"/>
      <c r="BN2" s="322"/>
      <c r="BO2" s="322"/>
      <c r="BP2" s="419"/>
      <c r="BQ2" s="691"/>
      <c r="BR2" s="419"/>
      <c r="BS2" s="419"/>
      <c r="BT2" s="285" t="s">
        <v>31</v>
      </c>
      <c r="BU2" s="93"/>
      <c r="BV2" s="93"/>
      <c r="BW2" s="93"/>
      <c r="BX2" s="93"/>
      <c r="BY2" s="93"/>
      <c r="BZ2" s="322"/>
      <c r="CA2" s="322"/>
      <c r="CB2" s="322"/>
      <c r="CC2" s="322"/>
      <c r="CD2" s="419"/>
      <c r="CE2" s="691"/>
      <c r="CF2" s="419"/>
      <c r="CG2" s="419"/>
      <c r="CH2" s="285" t="s">
        <v>32</v>
      </c>
      <c r="CI2" s="93"/>
      <c r="CJ2" s="93"/>
      <c r="CK2" s="93"/>
      <c r="CL2" s="93"/>
      <c r="CM2" s="93"/>
      <c r="CN2" s="322"/>
      <c r="CO2" s="322"/>
      <c r="CP2" s="322"/>
      <c r="CQ2" s="322"/>
      <c r="CR2" s="419"/>
      <c r="CS2" s="691"/>
      <c r="CT2" s="419"/>
      <c r="CU2" s="419"/>
      <c r="CV2" s="534" t="s">
        <v>25</v>
      </c>
      <c r="CW2" s="93"/>
      <c r="CX2" s="93"/>
      <c r="CY2" s="93"/>
      <c r="CZ2" s="93"/>
      <c r="DA2" s="245"/>
      <c r="DB2" s="322"/>
      <c r="DC2" s="322"/>
      <c r="DD2" s="322"/>
      <c r="DE2" s="322"/>
      <c r="DF2" s="419"/>
      <c r="DG2" s="691"/>
      <c r="DH2" s="419"/>
      <c r="DI2" s="419"/>
      <c r="DJ2" s="285" t="s">
        <v>33</v>
      </c>
      <c r="DK2" s="287"/>
      <c r="DL2" s="287"/>
      <c r="DM2" s="287"/>
      <c r="DN2" s="287"/>
      <c r="DO2" s="322"/>
      <c r="DP2" s="322"/>
      <c r="DQ2" s="322"/>
      <c r="DR2" s="322"/>
      <c r="DS2" s="419"/>
      <c r="DT2" s="691"/>
      <c r="DU2" s="419"/>
      <c r="DV2" s="419"/>
      <c r="DW2" s="285" t="s">
        <v>21</v>
      </c>
      <c r="DX2" s="287"/>
      <c r="DY2" s="287"/>
      <c r="DZ2" s="287"/>
      <c r="EA2" s="287"/>
      <c r="EB2" s="322"/>
      <c r="EC2" s="322"/>
      <c r="ED2" s="322"/>
      <c r="EE2" s="322"/>
      <c r="EF2" s="419"/>
      <c r="EG2" s="691"/>
      <c r="EH2" s="419"/>
      <c r="EI2" s="419"/>
      <c r="EJ2" s="285" t="s">
        <v>34</v>
      </c>
      <c r="EK2" s="287"/>
      <c r="EL2" s="287"/>
      <c r="EM2" s="287"/>
      <c r="EN2" s="287"/>
      <c r="EO2" s="322"/>
      <c r="EP2" s="322"/>
      <c r="EQ2" s="322"/>
      <c r="ER2" s="322"/>
      <c r="ES2" s="419"/>
      <c r="ET2" s="691"/>
      <c r="EU2" s="419"/>
      <c r="EV2" s="419"/>
      <c r="EW2" s="285" t="s">
        <v>35</v>
      </c>
      <c r="EX2" s="287"/>
      <c r="EY2" s="287"/>
      <c r="EZ2" s="287"/>
      <c r="FA2" s="287"/>
      <c r="FB2" s="322"/>
      <c r="FC2" s="322"/>
      <c r="FD2" s="322"/>
      <c r="FE2" s="322"/>
      <c r="FF2" s="419"/>
      <c r="FG2" s="691"/>
      <c r="FH2" s="419"/>
      <c r="FI2" s="419"/>
      <c r="FJ2" s="534" t="s">
        <v>54</v>
      </c>
      <c r="FK2" s="287"/>
      <c r="FL2" s="287"/>
      <c r="FM2" s="287"/>
      <c r="FN2" s="287"/>
      <c r="FO2" s="245"/>
      <c r="FP2" s="322"/>
      <c r="FQ2" s="322"/>
      <c r="FR2" s="322"/>
      <c r="FS2" s="322"/>
      <c r="FT2" s="419"/>
      <c r="FU2" s="691"/>
      <c r="FV2" s="419"/>
      <c r="FW2" s="419"/>
      <c r="FX2" s="285" t="s">
        <v>55</v>
      </c>
      <c r="FY2" s="285"/>
      <c r="FZ2" s="287"/>
      <c r="GA2" s="287"/>
      <c r="GB2" s="287"/>
      <c r="GC2" s="322"/>
      <c r="GD2" s="322"/>
      <c r="GE2" s="322"/>
      <c r="GF2" s="322"/>
      <c r="GG2" s="419"/>
      <c r="GH2" s="691"/>
      <c r="GI2" s="419"/>
      <c r="GJ2" s="419"/>
      <c r="GK2" s="285" t="s">
        <v>56</v>
      </c>
      <c r="GL2" s="285"/>
      <c r="GM2" s="287"/>
      <c r="GN2" s="287"/>
      <c r="GO2" s="287"/>
      <c r="GP2" s="287"/>
      <c r="GQ2" s="322"/>
      <c r="GR2" s="322"/>
      <c r="GS2" s="322"/>
      <c r="GT2" s="419"/>
      <c r="GU2" s="691"/>
      <c r="GV2" s="700"/>
      <c r="GW2" s="700"/>
    </row>
    <row r="3" spans="1:205" s="427" customFormat="1" ht="15.75">
      <c r="A3" s="243"/>
      <c r="B3" s="256" t="s">
        <v>22</v>
      </c>
      <c r="C3" s="232" t="s">
        <v>23</v>
      </c>
      <c r="D3" s="232" t="s">
        <v>62</v>
      </c>
      <c r="E3" s="258" t="s">
        <v>87</v>
      </c>
      <c r="F3" s="258" t="s">
        <v>93</v>
      </c>
      <c r="G3" s="252" t="s">
        <v>103</v>
      </c>
      <c r="H3" s="252" t="s">
        <v>107</v>
      </c>
      <c r="I3" s="252" t="s">
        <v>109</v>
      </c>
      <c r="J3" s="252" t="s">
        <v>115</v>
      </c>
      <c r="K3" s="252" t="s">
        <v>122</v>
      </c>
      <c r="L3" s="420" t="s">
        <v>132</v>
      </c>
      <c r="M3" s="704" t="s">
        <v>159</v>
      </c>
      <c r="N3" s="704" t="s">
        <v>178</v>
      </c>
      <c r="O3" s="704" t="s">
        <v>179</v>
      </c>
      <c r="P3" s="288" t="s">
        <v>22</v>
      </c>
      <c r="Q3" s="258" t="s">
        <v>23</v>
      </c>
      <c r="R3" s="258" t="s">
        <v>62</v>
      </c>
      <c r="S3" s="258" t="s">
        <v>87</v>
      </c>
      <c r="T3" s="258" t="s">
        <v>93</v>
      </c>
      <c r="U3" s="258" t="s">
        <v>103</v>
      </c>
      <c r="V3" s="252" t="s">
        <v>107</v>
      </c>
      <c r="W3" s="252" t="s">
        <v>109</v>
      </c>
      <c r="X3" s="252" t="s">
        <v>115</v>
      </c>
      <c r="Y3" s="252" t="s">
        <v>122</v>
      </c>
      <c r="Z3" s="420" t="s">
        <v>132</v>
      </c>
      <c r="AA3" s="701" t="s">
        <v>159</v>
      </c>
      <c r="AB3" s="701" t="s">
        <v>178</v>
      </c>
      <c r="AC3" s="701" t="s">
        <v>179</v>
      </c>
      <c r="AD3" s="288" t="s">
        <v>22</v>
      </c>
      <c r="AE3" s="232" t="s">
        <v>23</v>
      </c>
      <c r="AF3" s="232" t="s">
        <v>62</v>
      </c>
      <c r="AG3" s="258" t="s">
        <v>87</v>
      </c>
      <c r="AH3" s="258" t="s">
        <v>93</v>
      </c>
      <c r="AI3" s="258" t="s">
        <v>103</v>
      </c>
      <c r="AJ3" s="252" t="s">
        <v>107</v>
      </c>
      <c r="AK3" s="252" t="s">
        <v>109</v>
      </c>
      <c r="AL3" s="252" t="s">
        <v>115</v>
      </c>
      <c r="AM3" s="252" t="s">
        <v>122</v>
      </c>
      <c r="AN3" s="420" t="s">
        <v>132</v>
      </c>
      <c r="AO3" s="701" t="s">
        <v>159</v>
      </c>
      <c r="AP3" s="701" t="s">
        <v>178</v>
      </c>
      <c r="AQ3" s="701" t="s">
        <v>179</v>
      </c>
      <c r="AR3" s="288" t="s">
        <v>22</v>
      </c>
      <c r="AS3" s="232" t="s">
        <v>23</v>
      </c>
      <c r="AT3" s="232" t="s">
        <v>62</v>
      </c>
      <c r="AU3" s="258" t="s">
        <v>87</v>
      </c>
      <c r="AV3" s="258" t="s">
        <v>93</v>
      </c>
      <c r="AW3" s="258" t="s">
        <v>103</v>
      </c>
      <c r="AX3" s="252" t="s">
        <v>107</v>
      </c>
      <c r="AY3" s="252" t="s">
        <v>109</v>
      </c>
      <c r="AZ3" s="252" t="s">
        <v>115</v>
      </c>
      <c r="BA3" s="252" t="s">
        <v>122</v>
      </c>
      <c r="BB3" s="420" t="s">
        <v>132</v>
      </c>
      <c r="BC3" s="701" t="s">
        <v>159</v>
      </c>
      <c r="BD3" s="701" t="s">
        <v>178</v>
      </c>
      <c r="BE3" s="701" t="s">
        <v>179</v>
      </c>
      <c r="BF3" s="288" t="s">
        <v>22</v>
      </c>
      <c r="BG3" s="232" t="s">
        <v>23</v>
      </c>
      <c r="BH3" s="232" t="s">
        <v>62</v>
      </c>
      <c r="BI3" s="258" t="s">
        <v>87</v>
      </c>
      <c r="BJ3" s="258" t="s">
        <v>93</v>
      </c>
      <c r="BK3" s="258" t="s">
        <v>103</v>
      </c>
      <c r="BL3" s="252" t="s">
        <v>107</v>
      </c>
      <c r="BM3" s="252" t="s">
        <v>109</v>
      </c>
      <c r="BN3" s="252" t="s">
        <v>115</v>
      </c>
      <c r="BO3" s="252" t="s">
        <v>122</v>
      </c>
      <c r="BP3" s="420" t="s">
        <v>132</v>
      </c>
      <c r="BQ3" s="701" t="s">
        <v>159</v>
      </c>
      <c r="BR3" s="701" t="s">
        <v>178</v>
      </c>
      <c r="BS3" s="701" t="s">
        <v>179</v>
      </c>
      <c r="BT3" s="288" t="s">
        <v>22</v>
      </c>
      <c r="BU3" s="232" t="s">
        <v>23</v>
      </c>
      <c r="BV3" s="232" t="s">
        <v>62</v>
      </c>
      <c r="BW3" s="258" t="s">
        <v>87</v>
      </c>
      <c r="BX3" s="258" t="s">
        <v>93</v>
      </c>
      <c r="BY3" s="258" t="s">
        <v>103</v>
      </c>
      <c r="BZ3" s="252" t="s">
        <v>107</v>
      </c>
      <c r="CA3" s="252" t="s">
        <v>109</v>
      </c>
      <c r="CB3" s="252" t="s">
        <v>115</v>
      </c>
      <c r="CC3" s="252" t="s">
        <v>122</v>
      </c>
      <c r="CD3" s="420" t="s">
        <v>132</v>
      </c>
      <c r="CE3" s="701" t="s">
        <v>159</v>
      </c>
      <c r="CF3" s="701" t="s">
        <v>178</v>
      </c>
      <c r="CG3" s="701" t="s">
        <v>179</v>
      </c>
      <c r="CH3" s="288" t="s">
        <v>22</v>
      </c>
      <c r="CI3" s="232" t="s">
        <v>23</v>
      </c>
      <c r="CJ3" s="232" t="s">
        <v>62</v>
      </c>
      <c r="CK3" s="258" t="s">
        <v>87</v>
      </c>
      <c r="CL3" s="258" t="s">
        <v>93</v>
      </c>
      <c r="CM3" s="258" t="s">
        <v>103</v>
      </c>
      <c r="CN3" s="252" t="s">
        <v>107</v>
      </c>
      <c r="CO3" s="252" t="s">
        <v>109</v>
      </c>
      <c r="CP3" s="252" t="s">
        <v>115</v>
      </c>
      <c r="CQ3" s="252" t="s">
        <v>122</v>
      </c>
      <c r="CR3" s="420" t="s">
        <v>132</v>
      </c>
      <c r="CS3" s="701" t="s">
        <v>159</v>
      </c>
      <c r="CT3" s="701" t="s">
        <v>178</v>
      </c>
      <c r="CU3" s="701" t="s">
        <v>179</v>
      </c>
      <c r="CV3" s="543" t="s">
        <v>22</v>
      </c>
      <c r="CW3" s="232" t="s">
        <v>23</v>
      </c>
      <c r="CX3" s="232" t="s">
        <v>62</v>
      </c>
      <c r="CY3" s="258" t="s">
        <v>87</v>
      </c>
      <c r="CZ3" s="258" t="s">
        <v>93</v>
      </c>
      <c r="DA3" s="252" t="s">
        <v>103</v>
      </c>
      <c r="DB3" s="252" t="s">
        <v>107</v>
      </c>
      <c r="DC3" s="252" t="s">
        <v>109</v>
      </c>
      <c r="DD3" s="252" t="s">
        <v>115</v>
      </c>
      <c r="DE3" s="252" t="s">
        <v>122</v>
      </c>
      <c r="DF3" s="420" t="s">
        <v>132</v>
      </c>
      <c r="DG3" s="701" t="s">
        <v>159</v>
      </c>
      <c r="DH3" s="701" t="s">
        <v>178</v>
      </c>
      <c r="DI3" s="701" t="s">
        <v>179</v>
      </c>
      <c r="DJ3" s="288" t="s">
        <v>23</v>
      </c>
      <c r="DK3" s="258" t="s">
        <v>62</v>
      </c>
      <c r="DL3" s="258" t="s">
        <v>87</v>
      </c>
      <c r="DM3" s="258" t="s">
        <v>93</v>
      </c>
      <c r="DN3" s="258" t="s">
        <v>103</v>
      </c>
      <c r="DO3" s="252" t="s">
        <v>107</v>
      </c>
      <c r="DP3" s="252" t="s">
        <v>109</v>
      </c>
      <c r="DQ3" s="252" t="s">
        <v>115</v>
      </c>
      <c r="DR3" s="252" t="s">
        <v>122</v>
      </c>
      <c r="DS3" s="420" t="s">
        <v>132</v>
      </c>
      <c r="DT3" s="701" t="s">
        <v>159</v>
      </c>
      <c r="DU3" s="701" t="s">
        <v>178</v>
      </c>
      <c r="DV3" s="701" t="s">
        <v>179</v>
      </c>
      <c r="DW3" s="288" t="s">
        <v>23</v>
      </c>
      <c r="DX3" s="232" t="s">
        <v>62</v>
      </c>
      <c r="DY3" s="258" t="s">
        <v>87</v>
      </c>
      <c r="DZ3" s="258" t="s">
        <v>93</v>
      </c>
      <c r="EA3" s="258" t="s">
        <v>103</v>
      </c>
      <c r="EB3" s="252" t="s">
        <v>107</v>
      </c>
      <c r="EC3" s="252" t="s">
        <v>109</v>
      </c>
      <c r="ED3" s="252" t="s">
        <v>115</v>
      </c>
      <c r="EE3" s="252" t="s">
        <v>122</v>
      </c>
      <c r="EF3" s="420" t="s">
        <v>132</v>
      </c>
      <c r="EG3" s="701" t="s">
        <v>159</v>
      </c>
      <c r="EH3" s="701" t="s">
        <v>178</v>
      </c>
      <c r="EI3" s="701" t="s">
        <v>179</v>
      </c>
      <c r="EJ3" s="288" t="s">
        <v>23</v>
      </c>
      <c r="EK3" s="232" t="s">
        <v>62</v>
      </c>
      <c r="EL3" s="258" t="s">
        <v>87</v>
      </c>
      <c r="EM3" s="258" t="s">
        <v>93</v>
      </c>
      <c r="EN3" s="258" t="s">
        <v>103</v>
      </c>
      <c r="EO3" s="252" t="s">
        <v>107</v>
      </c>
      <c r="EP3" s="252" t="s">
        <v>109</v>
      </c>
      <c r="EQ3" s="252" t="s">
        <v>115</v>
      </c>
      <c r="ER3" s="252" t="s">
        <v>122</v>
      </c>
      <c r="ES3" s="420" t="s">
        <v>132</v>
      </c>
      <c r="ET3" s="701" t="s">
        <v>159</v>
      </c>
      <c r="EU3" s="701" t="s">
        <v>178</v>
      </c>
      <c r="EV3" s="701" t="s">
        <v>179</v>
      </c>
      <c r="EW3" s="288" t="s">
        <v>23</v>
      </c>
      <c r="EX3" s="232" t="s">
        <v>62</v>
      </c>
      <c r="EY3" s="258" t="s">
        <v>87</v>
      </c>
      <c r="EZ3" s="258" t="s">
        <v>93</v>
      </c>
      <c r="FA3" s="258" t="s">
        <v>103</v>
      </c>
      <c r="FB3" s="252" t="s">
        <v>107</v>
      </c>
      <c r="FC3" s="252" t="s">
        <v>109</v>
      </c>
      <c r="FD3" s="252" t="s">
        <v>115</v>
      </c>
      <c r="FE3" s="252" t="s">
        <v>122</v>
      </c>
      <c r="FF3" s="420" t="s">
        <v>132</v>
      </c>
      <c r="FG3" s="701" t="s">
        <v>159</v>
      </c>
      <c r="FH3" s="701" t="s">
        <v>178</v>
      </c>
      <c r="FI3" s="701" t="s">
        <v>179</v>
      </c>
      <c r="FJ3" s="543" t="s">
        <v>22</v>
      </c>
      <c r="FK3" s="232" t="s">
        <v>23</v>
      </c>
      <c r="FL3" s="232" t="s">
        <v>62</v>
      </c>
      <c r="FM3" s="258" t="s">
        <v>87</v>
      </c>
      <c r="FN3" s="258" t="s">
        <v>93</v>
      </c>
      <c r="FO3" s="252" t="s">
        <v>103</v>
      </c>
      <c r="FP3" s="252" t="s">
        <v>107</v>
      </c>
      <c r="FQ3" s="252" t="s">
        <v>109</v>
      </c>
      <c r="FR3" s="252" t="s">
        <v>115</v>
      </c>
      <c r="FS3" s="252" t="s">
        <v>122</v>
      </c>
      <c r="FT3" s="420" t="s">
        <v>132</v>
      </c>
      <c r="FU3" s="701" t="s">
        <v>159</v>
      </c>
      <c r="FV3" s="701" t="s">
        <v>178</v>
      </c>
      <c r="FW3" s="701" t="s">
        <v>179</v>
      </c>
      <c r="FX3" s="288" t="s">
        <v>23</v>
      </c>
      <c r="FY3" s="258" t="s">
        <v>62</v>
      </c>
      <c r="FZ3" s="258" t="s">
        <v>87</v>
      </c>
      <c r="GA3" s="258" t="s">
        <v>93</v>
      </c>
      <c r="GB3" s="252" t="s">
        <v>103</v>
      </c>
      <c r="GC3" s="252" t="s">
        <v>107</v>
      </c>
      <c r="GD3" s="252" t="s">
        <v>109</v>
      </c>
      <c r="GE3" s="252" t="s">
        <v>115</v>
      </c>
      <c r="GF3" s="252" t="s">
        <v>122</v>
      </c>
      <c r="GG3" s="420" t="s">
        <v>132</v>
      </c>
      <c r="GH3" s="701" t="s">
        <v>159</v>
      </c>
      <c r="GI3" s="701" t="s">
        <v>178</v>
      </c>
      <c r="GJ3" s="701" t="s">
        <v>179</v>
      </c>
      <c r="GK3" s="288" t="s">
        <v>23</v>
      </c>
      <c r="GL3" s="258" t="s">
        <v>62</v>
      </c>
      <c r="GM3" s="258" t="s">
        <v>87</v>
      </c>
      <c r="GN3" s="258" t="s">
        <v>93</v>
      </c>
      <c r="GO3" s="252" t="s">
        <v>103</v>
      </c>
      <c r="GP3" s="252" t="s">
        <v>107</v>
      </c>
      <c r="GQ3" s="252" t="s">
        <v>109</v>
      </c>
      <c r="GR3" s="252" t="s">
        <v>115</v>
      </c>
      <c r="GS3" s="252" t="s">
        <v>122</v>
      </c>
      <c r="GT3" s="420" t="s">
        <v>132</v>
      </c>
      <c r="GU3" s="701" t="s">
        <v>159</v>
      </c>
      <c r="GV3" s="701" t="s">
        <v>178</v>
      </c>
      <c r="GW3" s="701" t="s">
        <v>179</v>
      </c>
    </row>
    <row r="4" spans="1:205" s="538" customFormat="1">
      <c r="A4" s="447" t="s">
        <v>20</v>
      </c>
      <c r="B4" s="537">
        <v>621.83989698337928</v>
      </c>
      <c r="C4" s="525">
        <v>601.43501400100945</v>
      </c>
      <c r="D4" s="525">
        <v>571.74802451860398</v>
      </c>
      <c r="E4" s="525">
        <v>558.84255619401347</v>
      </c>
      <c r="F4" s="525">
        <v>567.89273839179589</v>
      </c>
      <c r="G4" s="525">
        <v>598.1689508637927</v>
      </c>
      <c r="H4" s="525">
        <v>657.971183480219</v>
      </c>
      <c r="I4" s="525">
        <v>741.04257263931106</v>
      </c>
      <c r="J4" s="525">
        <v>698.31042846643231</v>
      </c>
      <c r="K4" s="525">
        <v>664.73303028196699</v>
      </c>
      <c r="L4" s="444">
        <v>618.41628137226655</v>
      </c>
      <c r="M4" s="444">
        <v>618.71269865800639</v>
      </c>
      <c r="N4" s="444">
        <v>667.73980329846108</v>
      </c>
      <c r="O4" s="444">
        <v>588.45654973040882</v>
      </c>
      <c r="P4" s="537">
        <v>1453.525889780507</v>
      </c>
      <c r="Q4" s="525">
        <v>1396.7890993477656</v>
      </c>
      <c r="R4" s="525">
        <v>1297.8167511933771</v>
      </c>
      <c r="S4" s="525">
        <v>1318.7256071913243</v>
      </c>
      <c r="T4" s="525">
        <v>1374.8336046689365</v>
      </c>
      <c r="U4" s="525">
        <v>1450.9560773435035</v>
      </c>
      <c r="V4" s="525">
        <v>1520.2926889705318</v>
      </c>
      <c r="W4" s="525">
        <v>1556.2498063229868</v>
      </c>
      <c r="X4" s="525">
        <v>1386.6146716243361</v>
      </c>
      <c r="Y4" s="525">
        <v>1302.6369761509559</v>
      </c>
      <c r="Z4" s="444">
        <v>1195.4328419269884</v>
      </c>
      <c r="AA4" s="444">
        <v>1239.7845718210319</v>
      </c>
      <c r="AB4" s="444">
        <v>1319.3008573514319</v>
      </c>
      <c r="AC4" s="444">
        <v>1142.3941317191202</v>
      </c>
      <c r="AD4" s="537">
        <v>387.46173510640364</v>
      </c>
      <c r="AE4" s="525">
        <v>358.98789185570172</v>
      </c>
      <c r="AF4" s="525">
        <v>463.16288951958711</v>
      </c>
      <c r="AG4" s="525">
        <v>301.56076580318478</v>
      </c>
      <c r="AH4" s="525">
        <v>259.68828555751981</v>
      </c>
      <c r="AI4" s="525">
        <v>271.82726733795647</v>
      </c>
      <c r="AJ4" s="525">
        <v>188.4602283463592</v>
      </c>
      <c r="AK4" s="525">
        <v>261.3018807746455</v>
      </c>
      <c r="AL4" s="525">
        <v>278.08021362591637</v>
      </c>
      <c r="AM4" s="525">
        <v>294.10126542684168</v>
      </c>
      <c r="AN4" s="444">
        <v>310.24901800025361</v>
      </c>
      <c r="AO4" s="444">
        <v>241.33043682042904</v>
      </c>
      <c r="AP4" s="444">
        <v>273.86752358331495</v>
      </c>
      <c r="AQ4" s="444">
        <v>258.07773914554025</v>
      </c>
      <c r="AR4" s="537">
        <v>47.128548865197892</v>
      </c>
      <c r="AS4" s="525">
        <v>45.590914470518598</v>
      </c>
      <c r="AT4" s="525">
        <v>53.044917427250518</v>
      </c>
      <c r="AU4" s="525">
        <v>51.059203962351638</v>
      </c>
      <c r="AV4" s="525">
        <v>42.853985188764014</v>
      </c>
      <c r="AW4" s="525">
        <v>47.894999388859461</v>
      </c>
      <c r="AX4" s="525">
        <v>63.576229485649122</v>
      </c>
      <c r="AY4" s="525">
        <v>91.978204866191049</v>
      </c>
      <c r="AZ4" s="525">
        <v>73.020382734536994</v>
      </c>
      <c r="BA4" s="525">
        <v>96.023705668437074</v>
      </c>
      <c r="BB4" s="444">
        <v>88.371870646511297</v>
      </c>
      <c r="BC4" s="444">
        <v>61.249321627364388</v>
      </c>
      <c r="BD4" s="444">
        <v>80.134757285915384</v>
      </c>
      <c r="BE4" s="444">
        <v>79.242660832150307</v>
      </c>
      <c r="BF4" s="537">
        <v>54.265669803193674</v>
      </c>
      <c r="BG4" s="525">
        <v>59.915472970763318</v>
      </c>
      <c r="BH4" s="525">
        <v>57.928089096127643</v>
      </c>
      <c r="BI4" s="525">
        <v>57.355419450180477</v>
      </c>
      <c r="BJ4" s="525">
        <v>58.477423087615996</v>
      </c>
      <c r="BK4" s="525">
        <v>62.277600277827894</v>
      </c>
      <c r="BL4" s="525">
        <v>63.763502536241866</v>
      </c>
      <c r="BM4" s="525">
        <v>83.256854855241627</v>
      </c>
      <c r="BN4" s="525">
        <v>93.451700878326861</v>
      </c>
      <c r="BO4" s="525">
        <v>129.35085375985787</v>
      </c>
      <c r="BP4" s="444">
        <v>126.70347575860227</v>
      </c>
      <c r="BQ4" s="444">
        <v>93.518391157893873</v>
      </c>
      <c r="BR4" s="444">
        <v>73.82884693033759</v>
      </c>
      <c r="BS4" s="444">
        <v>73.18884334650383</v>
      </c>
      <c r="BT4" s="537">
        <v>24.084124130523549</v>
      </c>
      <c r="BU4" s="525">
        <v>5.0158530214620809</v>
      </c>
      <c r="BV4" s="525">
        <v>4.3770488465054358</v>
      </c>
      <c r="BW4" s="525">
        <v>63.515170390374344</v>
      </c>
      <c r="BX4" s="525">
        <v>61.398040429145979</v>
      </c>
      <c r="BY4" s="525">
        <v>61.756541158248218</v>
      </c>
      <c r="BZ4" s="525">
        <v>98.899851305633362</v>
      </c>
      <c r="CA4" s="525">
        <v>346.9653623056231</v>
      </c>
      <c r="CB4" s="525">
        <v>215.24473798112544</v>
      </c>
      <c r="CC4" s="525">
        <v>147.55218658875336</v>
      </c>
      <c r="CD4" s="444">
        <v>110.90912869635186</v>
      </c>
      <c r="CE4" s="444">
        <v>99.1621394078213</v>
      </c>
      <c r="CF4" s="444">
        <v>148.62991504556229</v>
      </c>
      <c r="CG4" s="444">
        <v>123.64414842036301</v>
      </c>
      <c r="CH4" s="537">
        <v>10.608659315285671</v>
      </c>
      <c r="CI4" s="525">
        <v>72.680428499042705</v>
      </c>
      <c r="CJ4" s="525">
        <v>61.231836486853695</v>
      </c>
      <c r="CK4" s="525">
        <v>48.351172687027415</v>
      </c>
      <c r="CL4" s="525">
        <v>56.475463107464577</v>
      </c>
      <c r="CM4" s="525">
        <v>65.313161444750534</v>
      </c>
      <c r="CN4" s="525">
        <v>106.64068372472772</v>
      </c>
      <c r="CO4" s="525">
        <v>86.069947330778916</v>
      </c>
      <c r="CP4" s="525">
        <v>44.369169370936852</v>
      </c>
      <c r="CQ4" s="676">
        <v>53.744131475159783</v>
      </c>
      <c r="CR4" s="444">
        <v>40.533707783332716</v>
      </c>
      <c r="CS4" s="444">
        <v>33.031243804752386</v>
      </c>
      <c r="CT4" s="444">
        <v>83.033276676845801</v>
      </c>
      <c r="CU4" s="444">
        <v>125.04807409904105</v>
      </c>
      <c r="CV4" s="544">
        <v>5.8168629490024344</v>
      </c>
      <c r="CW4" s="525">
        <v>53.624758585002517</v>
      </c>
      <c r="CX4" s="525">
        <v>15.265550872759327</v>
      </c>
      <c r="CY4" s="525">
        <v>12.533671483863859</v>
      </c>
      <c r="CZ4" s="525">
        <v>34.783928469231739</v>
      </c>
      <c r="DA4" s="525">
        <v>41.511206624605485</v>
      </c>
      <c r="DB4" s="525">
        <v>51.425488388572241</v>
      </c>
      <c r="DC4" s="525">
        <v>80.098084019127967</v>
      </c>
      <c r="DD4" s="525">
        <v>66.6967661522756</v>
      </c>
      <c r="DE4" s="525">
        <v>81.906180216044973</v>
      </c>
      <c r="DF4" s="444">
        <v>76.744314067557539</v>
      </c>
      <c r="DG4" s="444">
        <v>77.736068098619185</v>
      </c>
      <c r="DH4" s="444">
        <v>122.4380919306067</v>
      </c>
      <c r="DI4" s="444">
        <v>115.91141809820998</v>
      </c>
      <c r="DJ4" s="537">
        <v>16.572207475428652</v>
      </c>
      <c r="DK4" s="525">
        <v>48.467481131466549</v>
      </c>
      <c r="DL4" s="525"/>
      <c r="DM4" s="525"/>
      <c r="DN4" s="525"/>
      <c r="DO4" s="525">
        <v>2.204552179545483</v>
      </c>
      <c r="DP4" s="525">
        <v>25.334469073251292</v>
      </c>
      <c r="DQ4" s="525"/>
      <c r="DR4" s="525">
        <v>1.3572243679529665</v>
      </c>
      <c r="DS4" s="444">
        <v>1.260601294059374</v>
      </c>
      <c r="DT4" s="444">
        <v>0.97522475327322888</v>
      </c>
      <c r="DU4" s="444">
        <v>0.7797666687599627</v>
      </c>
      <c r="DV4" s="444">
        <v>0.80075795653258541</v>
      </c>
      <c r="DW4" s="537"/>
      <c r="DX4" s="525">
        <v>3.9037843459740347</v>
      </c>
      <c r="DY4" s="525">
        <v>3.5915491168584253</v>
      </c>
      <c r="DZ4" s="525">
        <v>18.598503113897952</v>
      </c>
      <c r="EA4" s="525">
        <v>21.229006443818928</v>
      </c>
      <c r="EB4" s="525">
        <v>26.81477961867742</v>
      </c>
      <c r="EC4" s="525">
        <v>38.303839017737907</v>
      </c>
      <c r="ED4" s="525">
        <v>39.449184507236389</v>
      </c>
      <c r="EE4" s="444">
        <v>52.904524957055415</v>
      </c>
      <c r="EF4" s="444">
        <v>46.739807176127506</v>
      </c>
      <c r="EG4" s="444">
        <v>70.162851908316654</v>
      </c>
      <c r="EH4" s="444">
        <v>83.099184481747685</v>
      </c>
      <c r="EI4" s="444">
        <v>76.458639835661742</v>
      </c>
      <c r="EJ4" s="537">
        <v>16.974584149923057</v>
      </c>
      <c r="EK4" s="525">
        <v>28.133715280779239</v>
      </c>
      <c r="EL4" s="525">
        <v>25.118107236308234</v>
      </c>
      <c r="EM4" s="525">
        <v>67.020217419558023</v>
      </c>
      <c r="EN4" s="525">
        <v>69.091343574840991</v>
      </c>
      <c r="EO4" s="525">
        <v>85.661462355920435</v>
      </c>
      <c r="EP4" s="525">
        <v>121.41816347274433</v>
      </c>
      <c r="EQ4" s="525">
        <v>114.91228152629131</v>
      </c>
      <c r="ER4" s="525">
        <v>152.1287256867582</v>
      </c>
      <c r="ES4" s="444">
        <v>164.58449717411753</v>
      </c>
      <c r="ET4" s="444">
        <v>221.58832599097988</v>
      </c>
      <c r="EU4" s="444">
        <v>267.51906314242109</v>
      </c>
      <c r="EV4" s="444">
        <v>216.0613315573047</v>
      </c>
      <c r="EW4" s="537">
        <v>33.17255179000486</v>
      </c>
      <c r="EX4" s="525">
        <v>40.852362826332687</v>
      </c>
      <c r="EY4" s="525">
        <v>36.535648637295274</v>
      </c>
      <c r="EZ4" s="525">
        <v>59.381698661002019</v>
      </c>
      <c r="FA4" s="525">
        <v>81.090315084625658</v>
      </c>
      <c r="FB4" s="525">
        <v>98.599864073504207</v>
      </c>
      <c r="FC4" s="525">
        <v>214.14474085040203</v>
      </c>
      <c r="FD4" s="525">
        <v>118.53172170579811</v>
      </c>
      <c r="FE4" s="525">
        <v>230.33741405460549</v>
      </c>
      <c r="FF4" s="444">
        <v>236.41174660048941</v>
      </c>
      <c r="FG4" s="444">
        <v>364.54406634366194</v>
      </c>
      <c r="FH4" s="444">
        <v>417.903054228136</v>
      </c>
      <c r="FI4" s="444">
        <v>411.03163790784737</v>
      </c>
      <c r="FJ4" s="544"/>
      <c r="FK4" s="525"/>
      <c r="FL4" s="525"/>
      <c r="FM4" s="525"/>
      <c r="FN4" s="525"/>
      <c r="FO4" s="525">
        <v>3.3408539946462836</v>
      </c>
      <c r="FP4" s="525">
        <v>5.2281944471598996</v>
      </c>
      <c r="FQ4" s="525">
        <v>5.4760362340268189</v>
      </c>
      <c r="FR4" s="525">
        <v>1.9840555292620816</v>
      </c>
      <c r="FS4" s="525">
        <v>6.0490698380287338</v>
      </c>
      <c r="FT4" s="525">
        <v>11.176003646047475</v>
      </c>
      <c r="FU4" s="444">
        <v>14.764164759316529</v>
      </c>
      <c r="FV4" s="444">
        <v>14.764164759316529</v>
      </c>
      <c r="FW4" s="444">
        <v>14.338774057723612</v>
      </c>
      <c r="FX4" s="537"/>
      <c r="FY4" s="525"/>
      <c r="FZ4" s="525"/>
      <c r="GA4" s="525"/>
      <c r="GB4" s="525"/>
      <c r="GC4" s="525">
        <v>1.2299043045087592</v>
      </c>
      <c r="GD4" s="525">
        <v>1.2959584421170331</v>
      </c>
      <c r="GE4" s="525">
        <v>0.60454350913176991</v>
      </c>
      <c r="GF4" s="525">
        <v>0.57622526001954733</v>
      </c>
      <c r="GG4" s="444">
        <v>5.092388333757742</v>
      </c>
      <c r="GH4" s="444">
        <v>7.2639148004922935</v>
      </c>
      <c r="GI4" s="444">
        <v>5.7782387681412111</v>
      </c>
      <c r="GJ4" s="444">
        <v>6.1919628886718519</v>
      </c>
      <c r="GK4" s="537">
        <v>2.7459805196239477</v>
      </c>
      <c r="GL4" s="525"/>
      <c r="GM4" s="525"/>
      <c r="GN4" s="525"/>
      <c r="GO4" s="525">
        <v>13.056057955004825</v>
      </c>
      <c r="GP4" s="525">
        <v>15.882172223189015</v>
      </c>
      <c r="GQ4" s="525">
        <v>17.834201968727967</v>
      </c>
      <c r="GR4" s="525">
        <v>5.9159539497198246</v>
      </c>
      <c r="GS4" s="525">
        <v>23.208106856249259</v>
      </c>
      <c r="GT4" s="444">
        <v>35.968444013318958</v>
      </c>
      <c r="GU4" s="444">
        <v>47.26484428477567</v>
      </c>
      <c r="GV4" s="260">
        <v>47.243474964864319</v>
      </c>
      <c r="GW4" s="260">
        <v>42.774254081127403</v>
      </c>
    </row>
    <row r="5" spans="1:205" s="549" customFormat="1" ht="15" customHeight="1">
      <c r="A5" s="447"/>
      <c r="B5" s="539"/>
      <c r="C5" s="144"/>
      <c r="D5" s="144"/>
      <c r="E5" s="144"/>
      <c r="F5" s="144"/>
      <c r="G5" s="144"/>
      <c r="H5" s="144"/>
      <c r="I5" s="144"/>
      <c r="J5" s="144"/>
      <c r="K5" s="144"/>
      <c r="L5" s="260"/>
      <c r="M5" s="260"/>
      <c r="N5" s="260"/>
      <c r="O5" s="260"/>
      <c r="P5" s="539"/>
      <c r="Q5" s="144"/>
      <c r="R5" s="144"/>
      <c r="S5" s="144"/>
      <c r="T5" s="144"/>
      <c r="U5" s="144"/>
      <c r="V5" s="144"/>
      <c r="W5" s="144"/>
      <c r="X5" s="144"/>
      <c r="Y5" s="144"/>
      <c r="Z5" s="260"/>
      <c r="AA5" s="260"/>
      <c r="AB5" s="260"/>
      <c r="AC5" s="260"/>
      <c r="AD5" s="539"/>
      <c r="AE5" s="144"/>
      <c r="AF5" s="144"/>
      <c r="AG5" s="144"/>
      <c r="AH5" s="144"/>
      <c r="AI5" s="144"/>
      <c r="AJ5" s="144"/>
      <c r="AK5" s="144"/>
      <c r="AL5" s="144"/>
      <c r="AM5" s="144"/>
      <c r="AN5" s="260"/>
      <c r="AO5" s="260"/>
      <c r="AP5" s="260"/>
      <c r="AQ5" s="260"/>
      <c r="AR5" s="539"/>
      <c r="AS5" s="144"/>
      <c r="AT5" s="144"/>
      <c r="AU5" s="144"/>
      <c r="AV5" s="144"/>
      <c r="AW5" s="144"/>
      <c r="AX5" s="144"/>
      <c r="AY5" s="144"/>
      <c r="AZ5" s="144"/>
      <c r="BA5" s="144"/>
      <c r="BB5" s="260"/>
      <c r="BC5" s="260"/>
      <c r="BD5" s="260"/>
      <c r="BE5" s="260"/>
      <c r="BF5" s="539"/>
      <c r="BG5" s="144"/>
      <c r="BH5" s="144"/>
      <c r="BI5" s="144"/>
      <c r="BJ5" s="144"/>
      <c r="BK5" s="144"/>
      <c r="BL5" s="144"/>
      <c r="BM5" s="144"/>
      <c r="BN5" s="144"/>
      <c r="BO5" s="144"/>
      <c r="BP5" s="260"/>
      <c r="BQ5" s="260"/>
      <c r="BR5" s="260"/>
      <c r="BS5" s="260"/>
      <c r="BT5" s="539"/>
      <c r="BU5" s="144"/>
      <c r="BV5" s="144"/>
      <c r="BW5" s="144"/>
      <c r="BX5" s="144"/>
      <c r="BY5" s="144"/>
      <c r="BZ5" s="144"/>
      <c r="CA5" s="144"/>
      <c r="CB5" s="144"/>
      <c r="CC5" s="144"/>
      <c r="CD5" s="260"/>
      <c r="CE5" s="260"/>
      <c r="CF5" s="260"/>
      <c r="CG5" s="260"/>
      <c r="CH5" s="539"/>
      <c r="CI5" s="144"/>
      <c r="CJ5" s="144"/>
      <c r="CK5" s="144"/>
      <c r="CL5" s="144"/>
      <c r="CM5" s="144"/>
      <c r="CN5" s="144"/>
      <c r="CO5" s="144"/>
      <c r="CP5" s="144"/>
      <c r="CQ5" s="677"/>
      <c r="CR5" s="260"/>
      <c r="CS5" s="260"/>
      <c r="CT5" s="260"/>
      <c r="CU5" s="260"/>
      <c r="CV5" s="548"/>
      <c r="CW5" s="144"/>
      <c r="CX5" s="144"/>
      <c r="CY5" s="144"/>
      <c r="CZ5" s="144"/>
      <c r="DA5" s="144"/>
      <c r="DB5" s="144"/>
      <c r="DC5" s="144"/>
      <c r="DD5" s="144"/>
      <c r="DE5" s="144"/>
      <c r="DF5" s="260"/>
      <c r="DG5" s="260"/>
      <c r="DH5" s="260"/>
      <c r="DI5" s="260"/>
      <c r="DJ5" s="539"/>
      <c r="DK5" s="144"/>
      <c r="DL5" s="144"/>
      <c r="DM5" s="144"/>
      <c r="DN5" s="144"/>
      <c r="DO5" s="144"/>
      <c r="DP5" s="144"/>
      <c r="DQ5" s="144"/>
      <c r="DR5" s="144"/>
      <c r="DS5" s="260"/>
      <c r="DT5" s="260"/>
      <c r="DU5" s="260"/>
      <c r="DV5" s="260"/>
      <c r="DW5" s="539"/>
      <c r="DX5" s="144"/>
      <c r="DY5" s="144"/>
      <c r="DZ5" s="144"/>
      <c r="EA5" s="144"/>
      <c r="EB5" s="144"/>
      <c r="EC5" s="144"/>
      <c r="ED5" s="144"/>
      <c r="EE5" s="260"/>
      <c r="EF5" s="260"/>
      <c r="EG5" s="260"/>
      <c r="EH5" s="260"/>
      <c r="EI5" s="260"/>
      <c r="EJ5" s="539"/>
      <c r="EK5" s="144"/>
      <c r="EL5" s="144"/>
      <c r="EM5" s="144"/>
      <c r="EN5" s="144"/>
      <c r="EO5" s="144"/>
      <c r="EP5" s="144"/>
      <c r="EQ5" s="144"/>
      <c r="ER5" s="144"/>
      <c r="ES5" s="260"/>
      <c r="ET5" s="260"/>
      <c r="EU5" s="260"/>
      <c r="EV5" s="260"/>
      <c r="EW5" s="539"/>
      <c r="EX5" s="144"/>
      <c r="EY5" s="144"/>
      <c r="EZ5" s="144"/>
      <c r="FA5" s="144"/>
      <c r="FB5" s="144"/>
      <c r="FC5" s="144"/>
      <c r="FD5" s="144"/>
      <c r="FE5" s="144"/>
      <c r="FF5" s="260"/>
      <c r="FG5" s="260"/>
      <c r="FH5" s="260"/>
      <c r="FI5" s="260"/>
      <c r="FJ5" s="548"/>
      <c r="FK5" s="144"/>
      <c r="FL5" s="144"/>
      <c r="FM5" s="144"/>
      <c r="FN5" s="144"/>
      <c r="FO5" s="144"/>
      <c r="FP5" s="144"/>
      <c r="FQ5" s="144"/>
      <c r="FR5" s="144"/>
      <c r="FS5" s="144"/>
      <c r="FT5" s="676"/>
      <c r="FU5" s="260"/>
      <c r="FV5" s="260"/>
      <c r="FW5" s="260"/>
      <c r="FX5" s="539"/>
      <c r="FY5" s="144"/>
      <c r="FZ5" s="144"/>
      <c r="GA5" s="144"/>
      <c r="GB5" s="144"/>
      <c r="GC5" s="144"/>
      <c r="GD5" s="144"/>
      <c r="GE5" s="144"/>
      <c r="GF5" s="144"/>
      <c r="GG5" s="260"/>
      <c r="GH5" s="260"/>
      <c r="GI5" s="260"/>
      <c r="GJ5" s="260"/>
      <c r="GK5" s="539"/>
      <c r="GL5" s="144"/>
      <c r="GM5" s="144"/>
      <c r="GN5" s="144"/>
      <c r="GO5" s="144"/>
      <c r="GP5" s="144"/>
      <c r="GQ5" s="144"/>
      <c r="GR5" s="144"/>
      <c r="GS5" s="144"/>
      <c r="GT5" s="260"/>
      <c r="GU5" s="260"/>
      <c r="GV5" s="260"/>
      <c r="GW5" s="260"/>
    </row>
    <row r="6" spans="1:205" s="538" customFormat="1">
      <c r="A6" s="448" t="s">
        <v>0</v>
      </c>
      <c r="B6" s="540">
        <v>618.91304895409155</v>
      </c>
      <c r="C6" s="270">
        <v>592.04507979554717</v>
      </c>
      <c r="D6" s="270">
        <v>585.08239520058453</v>
      </c>
      <c r="E6" s="270">
        <v>547.17431971401777</v>
      </c>
      <c r="F6" s="270">
        <v>560.51533355163019</v>
      </c>
      <c r="G6" s="270">
        <v>622.07853556616556</v>
      </c>
      <c r="H6" s="270">
        <v>759.79144373461509</v>
      </c>
      <c r="I6" s="270">
        <v>895.71670762661324</v>
      </c>
      <c r="J6" s="270">
        <v>678.95598373409052</v>
      </c>
      <c r="K6" s="270">
        <v>613.4795066294414</v>
      </c>
      <c r="L6" s="35">
        <v>610.05260473675867</v>
      </c>
      <c r="M6" s="35">
        <v>577.80917942964868</v>
      </c>
      <c r="N6" s="35">
        <v>579.03763378904728</v>
      </c>
      <c r="O6" s="35">
        <v>603.85370048343623</v>
      </c>
      <c r="P6" s="540">
        <v>1128.1156886883521</v>
      </c>
      <c r="Q6" s="270">
        <v>1087.779965833575</v>
      </c>
      <c r="R6" s="270">
        <v>1070.3486937205782</v>
      </c>
      <c r="S6" s="270">
        <v>1015.2614265925248</v>
      </c>
      <c r="T6" s="270">
        <v>1053.4167926020468</v>
      </c>
      <c r="U6" s="270">
        <v>1142.1816750646833</v>
      </c>
      <c r="V6" s="270">
        <v>1361.4274134223824</v>
      </c>
      <c r="W6" s="270">
        <v>1576.3784167517499</v>
      </c>
      <c r="X6" s="270">
        <v>1186.0441106406306</v>
      </c>
      <c r="Y6" s="270">
        <v>1048.2701482294544</v>
      </c>
      <c r="Z6" s="35">
        <v>1030.1371486405367</v>
      </c>
      <c r="AA6" s="35">
        <v>1243.8059670281991</v>
      </c>
      <c r="AB6" s="35">
        <v>1167.6047891406042</v>
      </c>
      <c r="AC6" s="35">
        <v>1191.3331297193731</v>
      </c>
      <c r="AD6" s="540"/>
      <c r="AE6" s="270"/>
      <c r="AF6" s="270"/>
      <c r="AG6" s="270"/>
      <c r="AH6" s="270"/>
      <c r="AI6" s="270"/>
      <c r="AJ6" s="270"/>
      <c r="AK6" s="270"/>
      <c r="AL6" s="270"/>
      <c r="AM6" s="270"/>
      <c r="AN6" s="35">
        <v>14.279765094084381</v>
      </c>
      <c r="AO6" s="35">
        <v>40.772790402174877</v>
      </c>
      <c r="AP6" s="35">
        <v>38.7277336726671</v>
      </c>
      <c r="AQ6" s="35">
        <v>54.292967553473638</v>
      </c>
      <c r="AR6" s="540">
        <v>256.18200069035839</v>
      </c>
      <c r="AS6" s="270">
        <v>254.84739633530646</v>
      </c>
      <c r="AT6" s="270">
        <v>258.4955390546823</v>
      </c>
      <c r="AU6" s="270">
        <v>247.88281332810035</v>
      </c>
      <c r="AV6" s="270">
        <v>253.3969313935925</v>
      </c>
      <c r="AW6" s="270">
        <v>350.53466648094297</v>
      </c>
      <c r="AX6" s="270">
        <v>451.55030030309229</v>
      </c>
      <c r="AY6" s="270">
        <v>543.13132658002257</v>
      </c>
      <c r="AZ6" s="270">
        <v>302.42282641514862</v>
      </c>
      <c r="BA6" s="270">
        <v>282.71777788491272</v>
      </c>
      <c r="BB6" s="35">
        <v>299.14550997042068</v>
      </c>
      <c r="BC6" s="35">
        <v>245.10087252351843</v>
      </c>
      <c r="BD6" s="35">
        <v>282.15621036073941</v>
      </c>
      <c r="BE6" s="35">
        <v>284.02838706284541</v>
      </c>
      <c r="BF6" s="540">
        <v>56.635673138115429</v>
      </c>
      <c r="BG6" s="270">
        <v>130.83344510968308</v>
      </c>
      <c r="BH6" s="270">
        <v>140.23459440653056</v>
      </c>
      <c r="BI6" s="270">
        <v>117.7993248917511</v>
      </c>
      <c r="BJ6" s="270">
        <v>90.608277616065024</v>
      </c>
      <c r="BK6" s="270">
        <v>85.788974560368914</v>
      </c>
      <c r="BL6" s="270">
        <v>132.11267829482478</v>
      </c>
      <c r="BM6" s="270">
        <v>153.96200932432021</v>
      </c>
      <c r="BN6" s="270">
        <v>172.56879850214787</v>
      </c>
      <c r="BO6" s="270">
        <v>207.5021208008144</v>
      </c>
      <c r="BP6" s="35">
        <v>209.6288159371633</v>
      </c>
      <c r="BQ6" s="35">
        <v>34.304653917683332</v>
      </c>
      <c r="BR6" s="35">
        <v>33.81452003008711</v>
      </c>
      <c r="BS6" s="35">
        <v>52.533835367600531</v>
      </c>
      <c r="BT6" s="540">
        <v>183.73164708629437</v>
      </c>
      <c r="BU6" s="270"/>
      <c r="BV6" s="270"/>
      <c r="BW6" s="270">
        <v>21.642350853107711</v>
      </c>
      <c r="BX6" s="270">
        <v>38.849238226203923</v>
      </c>
      <c r="BY6" s="270">
        <v>47.790950401782531</v>
      </c>
      <c r="BZ6" s="270">
        <v>172.14801085589463</v>
      </c>
      <c r="CA6" s="270">
        <v>345.23033684248458</v>
      </c>
      <c r="CB6" s="270">
        <v>237.34744539279154</v>
      </c>
      <c r="CC6" s="270">
        <v>230.17134735949324</v>
      </c>
      <c r="CD6" s="35">
        <v>243.1854581854582</v>
      </c>
      <c r="CE6" s="35">
        <v>171.28452310016203</v>
      </c>
      <c r="CF6" s="35">
        <v>172.53814096662686</v>
      </c>
      <c r="CG6" s="35">
        <v>192.86521857181646</v>
      </c>
      <c r="CH6" s="540">
        <v>96.359515678360751</v>
      </c>
      <c r="CI6" s="270">
        <v>90.870527000650611</v>
      </c>
      <c r="CJ6" s="270">
        <v>90.37806357680175</v>
      </c>
      <c r="CK6" s="270">
        <v>78.610112254150906</v>
      </c>
      <c r="CL6" s="270">
        <v>79.077440865626571</v>
      </c>
      <c r="CM6" s="270">
        <v>100.81478850400754</v>
      </c>
      <c r="CN6" s="270">
        <v>96.773648398238876</v>
      </c>
      <c r="CO6" s="270">
        <v>129.49428505415949</v>
      </c>
      <c r="CP6" s="270">
        <v>106.4107615665508</v>
      </c>
      <c r="CQ6" s="678">
        <v>82.603137432944237</v>
      </c>
      <c r="CR6" s="35">
        <v>75.192061890346451</v>
      </c>
      <c r="CS6" s="35">
        <v>78.25231616531704</v>
      </c>
      <c r="CT6" s="35">
        <v>76.979039552078106</v>
      </c>
      <c r="CU6" s="35">
        <v>80.703006434296185</v>
      </c>
      <c r="CV6" s="545">
        <v>101.74021515464906</v>
      </c>
      <c r="CW6" s="270">
        <v>97.000740656437316</v>
      </c>
      <c r="CX6" s="270">
        <v>87.816152907809425</v>
      </c>
      <c r="CY6" s="270">
        <v>63.219394720596483</v>
      </c>
      <c r="CZ6" s="270">
        <v>69.20150060129086</v>
      </c>
      <c r="DA6" s="270">
        <v>149.98546354329531</v>
      </c>
      <c r="DB6" s="270">
        <v>164.62572671870248</v>
      </c>
      <c r="DC6" s="270">
        <v>176.75522632748718</v>
      </c>
      <c r="DD6" s="270">
        <v>147.26532010423421</v>
      </c>
      <c r="DE6" s="270">
        <v>209.15595817225531</v>
      </c>
      <c r="DF6" s="35">
        <v>320.75831538854533</v>
      </c>
      <c r="DG6" s="35">
        <v>263.19007929423162</v>
      </c>
      <c r="DH6" s="35">
        <v>251.31992850538066</v>
      </c>
      <c r="DI6" s="35">
        <v>248.26453460921024</v>
      </c>
      <c r="DJ6" s="540"/>
      <c r="DK6" s="270"/>
      <c r="DL6" s="270"/>
      <c r="DM6" s="270"/>
      <c r="DN6" s="270"/>
      <c r="DO6" s="270"/>
      <c r="DP6" s="270"/>
      <c r="DQ6" s="270"/>
      <c r="DR6" s="270"/>
      <c r="DS6" s="35"/>
      <c r="DT6" s="35"/>
      <c r="DU6" s="35"/>
      <c r="DV6" s="35"/>
      <c r="DW6" s="540"/>
      <c r="DX6" s="270"/>
      <c r="DY6" s="270"/>
      <c r="DZ6" s="270"/>
      <c r="EA6" s="270"/>
      <c r="EB6" s="270">
        <v>3.5423099403120779</v>
      </c>
      <c r="EC6" s="270">
        <v>25.472875632930201</v>
      </c>
      <c r="ED6" s="270">
        <v>21.618710882441498</v>
      </c>
      <c r="EE6" s="35">
        <v>94.605640237041484</v>
      </c>
      <c r="EF6" s="35">
        <v>180.42069219719892</v>
      </c>
      <c r="EG6" s="35">
        <v>145.82198960720009</v>
      </c>
      <c r="EH6" s="35">
        <v>189.52723342134209</v>
      </c>
      <c r="EI6" s="35">
        <v>169.23291116761982</v>
      </c>
      <c r="EJ6" s="540">
        <v>130.29302808460585</v>
      </c>
      <c r="EK6" s="270">
        <v>119.82435249069533</v>
      </c>
      <c r="EL6" s="270">
        <v>95.873204832102502</v>
      </c>
      <c r="EM6" s="270">
        <v>113.46705865468668</v>
      </c>
      <c r="EN6" s="270">
        <v>166.46802916283676</v>
      </c>
      <c r="EO6" s="270">
        <v>171.33304118034843</v>
      </c>
      <c r="EP6" s="270">
        <v>207.53170129233249</v>
      </c>
      <c r="EQ6" s="270">
        <v>165.1732059475797</v>
      </c>
      <c r="ER6" s="270">
        <v>207.17643760539636</v>
      </c>
      <c r="ES6" s="35">
        <v>355.0867053755976</v>
      </c>
      <c r="ET6" s="35">
        <v>277.83723519946585</v>
      </c>
      <c r="EU6" s="35">
        <v>272.12241237793955</v>
      </c>
      <c r="EV6" s="35">
        <v>306.27663295677047</v>
      </c>
      <c r="EW6" s="540">
        <v>42.551152371714934</v>
      </c>
      <c r="EX6" s="270">
        <v>33.612690886912091</v>
      </c>
      <c r="EY6" s="270"/>
      <c r="EZ6" s="270"/>
      <c r="FA6" s="270">
        <v>228.21495041802476</v>
      </c>
      <c r="FB6" s="270">
        <v>281.89237931715991</v>
      </c>
      <c r="FC6" s="270">
        <v>227.56819105448113</v>
      </c>
      <c r="FD6" s="270">
        <v>211.52657241936072</v>
      </c>
      <c r="FE6" s="270">
        <v>328.3409663948409</v>
      </c>
      <c r="FF6" s="35">
        <v>571.01042389670715</v>
      </c>
      <c r="FG6" s="35">
        <v>347.31687678779531</v>
      </c>
      <c r="FH6" s="35">
        <v>344.85722536810755</v>
      </c>
      <c r="FI6" s="35">
        <v>241.30207282780228</v>
      </c>
      <c r="FJ6" s="545"/>
      <c r="FK6" s="270"/>
      <c r="FL6" s="270"/>
      <c r="FM6" s="270"/>
      <c r="FN6" s="270"/>
      <c r="FO6" s="270">
        <v>124.2838521931553</v>
      </c>
      <c r="FP6" s="270">
        <v>202.47436983803496</v>
      </c>
      <c r="FQ6" s="270">
        <v>217.89638250749121</v>
      </c>
      <c r="FR6" s="270">
        <v>84.869753436987679</v>
      </c>
      <c r="FS6" s="270">
        <v>239.38051265763025</v>
      </c>
      <c r="FT6" s="678">
        <v>433.06837631342398</v>
      </c>
      <c r="FU6" s="35">
        <v>561.11559846872296</v>
      </c>
      <c r="FV6" s="35">
        <v>561.11559846872296</v>
      </c>
      <c r="FW6" s="35">
        <v>565.14530162112942</v>
      </c>
      <c r="FX6" s="540"/>
      <c r="FY6" s="270"/>
      <c r="FZ6" s="270"/>
      <c r="GA6" s="270"/>
      <c r="GB6" s="270"/>
      <c r="GC6" s="270">
        <v>75.562013201320141</v>
      </c>
      <c r="GD6" s="270">
        <v>82.836315440689191</v>
      </c>
      <c r="GE6" s="270">
        <v>40.807443277653846</v>
      </c>
      <c r="GF6" s="270">
        <v>39.015197982689294</v>
      </c>
      <c r="GG6" s="35">
        <v>411.29055655007346</v>
      </c>
      <c r="GH6" s="35">
        <v>559.86222778877618</v>
      </c>
      <c r="GI6" s="35">
        <v>442.44626710805869</v>
      </c>
      <c r="GJ6" s="35">
        <v>495.64914177591561</v>
      </c>
      <c r="GK6" s="540">
        <v>10.3506235779173</v>
      </c>
      <c r="GL6" s="270"/>
      <c r="GM6" s="270"/>
      <c r="GN6" s="270"/>
      <c r="GO6" s="270">
        <v>204.09517804400491</v>
      </c>
      <c r="GP6" s="270">
        <v>283.61615438719889</v>
      </c>
      <c r="GQ6" s="270">
        <v>305.41043440921777</v>
      </c>
      <c r="GR6" s="270">
        <v>113.50304958896844</v>
      </c>
      <c r="GS6" s="270">
        <v>361.08104233359091</v>
      </c>
      <c r="GT6" s="35">
        <v>446.71591983361697</v>
      </c>
      <c r="GU6" s="35">
        <v>561.95341300384848</v>
      </c>
      <c r="GV6" s="35">
        <v>636.59805911455032</v>
      </c>
      <c r="GW6" s="35">
        <v>608.23534341165816</v>
      </c>
    </row>
    <row r="7" spans="1:205" s="538" customFormat="1">
      <c r="A7" s="448" t="s">
        <v>1</v>
      </c>
      <c r="B7" s="540">
        <v>1063.3768644678037</v>
      </c>
      <c r="C7" s="270">
        <v>1010.1482007787508</v>
      </c>
      <c r="D7" s="270">
        <v>1050.0279473025121</v>
      </c>
      <c r="E7" s="270">
        <v>1263.2820673856399</v>
      </c>
      <c r="F7" s="270">
        <v>1251.2132311012467</v>
      </c>
      <c r="G7" s="270">
        <v>1352.041432350416</v>
      </c>
      <c r="H7" s="270">
        <v>1396.9231277314811</v>
      </c>
      <c r="I7" s="270">
        <v>1374.4429215390546</v>
      </c>
      <c r="J7" s="270">
        <v>1300.2389152013691</v>
      </c>
      <c r="K7" s="270">
        <v>1250.4958863162117</v>
      </c>
      <c r="L7" s="35">
        <v>1205.6890442716031</v>
      </c>
      <c r="M7" s="35">
        <v>1174.8602591918886</v>
      </c>
      <c r="N7" s="35">
        <v>1170.6804069591331</v>
      </c>
      <c r="O7" s="35">
        <v>1163.6953302733309</v>
      </c>
      <c r="P7" s="540"/>
      <c r="Q7" s="270"/>
      <c r="R7" s="270"/>
      <c r="S7" s="270">
        <v>4295.3098711343255</v>
      </c>
      <c r="T7" s="270">
        <v>4287.4034911839062</v>
      </c>
      <c r="U7" s="270">
        <v>4580.1535210907978</v>
      </c>
      <c r="V7" s="270">
        <v>4742.3642217223314</v>
      </c>
      <c r="W7" s="270">
        <v>4995.2565888280606</v>
      </c>
      <c r="X7" s="270">
        <v>4795.7304528893728</v>
      </c>
      <c r="Y7" s="270">
        <v>4572.1155073448708</v>
      </c>
      <c r="Z7" s="35">
        <v>4335.0758754838116</v>
      </c>
      <c r="AA7" s="35">
        <v>3985.6406759104852</v>
      </c>
      <c r="AB7" s="35">
        <v>3732.0889850974695</v>
      </c>
      <c r="AC7" s="35">
        <v>3569.3904405598914</v>
      </c>
      <c r="AD7" s="540">
        <v>4190.1126605215477</v>
      </c>
      <c r="AE7" s="270">
        <v>3999.5399945471977</v>
      </c>
      <c r="AF7" s="270">
        <v>3786.0851041471537</v>
      </c>
      <c r="AG7" s="270"/>
      <c r="AH7" s="270"/>
      <c r="AI7" s="270"/>
      <c r="AJ7" s="270"/>
      <c r="AK7" s="270"/>
      <c r="AL7" s="270"/>
      <c r="AM7" s="270"/>
      <c r="AN7" s="35"/>
      <c r="AO7" s="35"/>
      <c r="AP7" s="35"/>
      <c r="AQ7" s="35"/>
      <c r="AR7" s="540"/>
      <c r="AS7" s="270"/>
      <c r="AT7" s="270">
        <v>202.37181830129691</v>
      </c>
      <c r="AU7" s="270">
        <v>208.01514139278876</v>
      </c>
      <c r="AV7" s="270">
        <v>202.58123380516219</v>
      </c>
      <c r="AW7" s="270">
        <v>208.40526883685826</v>
      </c>
      <c r="AX7" s="270">
        <v>210.86032429430122</v>
      </c>
      <c r="AY7" s="270">
        <v>218.2597393673318</v>
      </c>
      <c r="AZ7" s="270">
        <v>117.81959068531305</v>
      </c>
      <c r="BA7" s="270">
        <v>112.47034832977124</v>
      </c>
      <c r="BB7" s="35">
        <v>110.89859370143662</v>
      </c>
      <c r="BC7" s="35">
        <v>168.79883153003883</v>
      </c>
      <c r="BD7" s="35">
        <v>167.54243716893902</v>
      </c>
      <c r="BE7" s="35">
        <v>168.32679949842998</v>
      </c>
      <c r="BF7" s="540"/>
      <c r="BG7" s="270"/>
      <c r="BH7" s="270"/>
      <c r="BI7" s="270"/>
      <c r="BJ7" s="270">
        <v>28.386096512728145</v>
      </c>
      <c r="BK7" s="270">
        <v>21.052813577373808</v>
      </c>
      <c r="BL7" s="270">
        <v>21.130515740257614</v>
      </c>
      <c r="BM7" s="270">
        <v>21.183698872264682</v>
      </c>
      <c r="BN7" s="270">
        <v>320.34443384299203</v>
      </c>
      <c r="BO7" s="270">
        <v>320.51578722410255</v>
      </c>
      <c r="BP7" s="35">
        <v>240.8635342222434</v>
      </c>
      <c r="BQ7" s="35">
        <v>31.456998983725171</v>
      </c>
      <c r="BR7" s="35">
        <v>32.001570306019715</v>
      </c>
      <c r="BS7" s="35">
        <v>32.29397895221117</v>
      </c>
      <c r="BT7" s="540"/>
      <c r="BU7" s="270"/>
      <c r="BV7" s="270"/>
      <c r="BW7" s="270">
        <v>225.53600942623493</v>
      </c>
      <c r="BX7" s="270">
        <v>450.13699173533547</v>
      </c>
      <c r="BY7" s="270">
        <v>497.10194860728382</v>
      </c>
      <c r="BZ7" s="270">
        <v>550.46980175834926</v>
      </c>
      <c r="CA7" s="270">
        <v>1264.4966637481659</v>
      </c>
      <c r="CB7" s="270">
        <v>717.85872776071665</v>
      </c>
      <c r="CC7" s="270">
        <v>763.15427417538262</v>
      </c>
      <c r="CD7" s="35">
        <v>1700.9507427360179</v>
      </c>
      <c r="CE7" s="35">
        <v>1681.0883728947506</v>
      </c>
      <c r="CF7" s="35">
        <v>1737.995674215184</v>
      </c>
      <c r="CG7" s="35">
        <v>1764.5781328007988</v>
      </c>
      <c r="CH7" s="540"/>
      <c r="CI7" s="270"/>
      <c r="CJ7" s="270"/>
      <c r="CK7" s="270">
        <v>513.90460173137421</v>
      </c>
      <c r="CL7" s="270">
        <v>922.08359574926055</v>
      </c>
      <c r="CM7" s="270">
        <v>1109.4004537449825</v>
      </c>
      <c r="CN7" s="270">
        <v>1297.7645192299265</v>
      </c>
      <c r="CO7" s="270"/>
      <c r="CP7" s="270"/>
      <c r="CQ7" s="678"/>
      <c r="CR7" s="35"/>
      <c r="CS7" s="35"/>
      <c r="CT7" s="35"/>
      <c r="CU7" s="35"/>
      <c r="CV7" s="545">
        <v>57.580032868016012</v>
      </c>
      <c r="CW7" s="270">
        <v>54.819458964140637</v>
      </c>
      <c r="CX7" s="270">
        <v>46.903166728844027</v>
      </c>
      <c r="CY7" s="270">
        <v>42.341956624148935</v>
      </c>
      <c r="CZ7" s="270">
        <v>40.73778128428426</v>
      </c>
      <c r="DA7" s="270">
        <v>42.130055655866627</v>
      </c>
      <c r="DB7" s="270">
        <v>43.237230156468321</v>
      </c>
      <c r="DC7" s="270">
        <v>65.528944679552438</v>
      </c>
      <c r="DD7" s="270">
        <v>56.947246849109256</v>
      </c>
      <c r="DE7" s="270">
        <v>51.226202143311554</v>
      </c>
      <c r="DF7" s="35">
        <v>47.240407284276181</v>
      </c>
      <c r="DG7" s="35">
        <v>47.212328348019952</v>
      </c>
      <c r="DH7" s="35">
        <v>50.65764664900999</v>
      </c>
      <c r="DI7" s="35">
        <v>52.408561385397924</v>
      </c>
      <c r="DJ7" s="540"/>
      <c r="DK7" s="270"/>
      <c r="DL7" s="270"/>
      <c r="DM7" s="270"/>
      <c r="DN7" s="270"/>
      <c r="DO7" s="270"/>
      <c r="DP7" s="270"/>
      <c r="DQ7" s="270"/>
      <c r="DR7" s="270"/>
      <c r="DS7" s="35"/>
      <c r="DT7" s="35"/>
      <c r="DU7" s="35"/>
      <c r="DV7" s="35"/>
      <c r="DW7" s="540"/>
      <c r="DX7" s="270"/>
      <c r="DY7" s="270"/>
      <c r="DZ7" s="270"/>
      <c r="EA7" s="270"/>
      <c r="EB7" s="270"/>
      <c r="EC7" s="270"/>
      <c r="ED7" s="270"/>
      <c r="EE7" s="35"/>
      <c r="EF7" s="35"/>
      <c r="EG7" s="35"/>
      <c r="EH7" s="35"/>
      <c r="EI7" s="35"/>
      <c r="EJ7" s="540"/>
      <c r="EK7" s="270"/>
      <c r="EL7" s="270"/>
      <c r="EM7" s="270"/>
      <c r="EN7" s="270"/>
      <c r="EO7" s="270"/>
      <c r="EP7" s="270"/>
      <c r="EQ7" s="270"/>
      <c r="ER7" s="270"/>
      <c r="ES7" s="35"/>
      <c r="ET7" s="35"/>
      <c r="EU7" s="35"/>
      <c r="EV7" s="35"/>
      <c r="EW7" s="540">
        <v>91.051088461783607</v>
      </c>
      <c r="EX7" s="270">
        <v>77.631383328882322</v>
      </c>
      <c r="EY7" s="270">
        <v>71.334836534822472</v>
      </c>
      <c r="EZ7" s="270">
        <v>70.638919929327614</v>
      </c>
      <c r="FA7" s="270">
        <v>75.391539280791889</v>
      </c>
      <c r="FB7" s="270">
        <v>79.289799082463873</v>
      </c>
      <c r="FC7" s="270">
        <v>105.6755435045002</v>
      </c>
      <c r="FD7" s="270">
        <v>92.24635828160271</v>
      </c>
      <c r="FE7" s="270">
        <v>91.575825169820106</v>
      </c>
      <c r="FF7" s="35">
        <v>86.069679484071187</v>
      </c>
      <c r="FG7" s="35">
        <v>90.568778653370771</v>
      </c>
      <c r="FH7" s="35">
        <v>96.937702638360889</v>
      </c>
      <c r="FI7" s="35">
        <v>97.490679436421161</v>
      </c>
      <c r="FJ7" s="545"/>
      <c r="FK7" s="270"/>
      <c r="FL7" s="270"/>
      <c r="FM7" s="270"/>
      <c r="FN7" s="270"/>
      <c r="FO7" s="270"/>
      <c r="FP7" s="270"/>
      <c r="FQ7" s="270"/>
      <c r="FR7" s="270"/>
      <c r="FS7" s="270"/>
      <c r="FT7" s="35"/>
      <c r="FU7" s="35"/>
      <c r="FV7" s="35"/>
      <c r="FW7" s="35"/>
      <c r="FX7" s="540"/>
      <c r="FY7" s="270"/>
      <c r="FZ7" s="270"/>
      <c r="GA7" s="270"/>
      <c r="GB7" s="270"/>
      <c r="GC7" s="270"/>
      <c r="GD7" s="270"/>
      <c r="GE7" s="270"/>
      <c r="GF7" s="270"/>
      <c r="GG7" s="35"/>
      <c r="GH7" s="35"/>
      <c r="GI7" s="35"/>
      <c r="GJ7" s="35"/>
      <c r="GK7" s="540"/>
      <c r="GL7" s="270"/>
      <c r="GM7" s="270"/>
      <c r="GN7" s="270"/>
      <c r="GO7" s="270"/>
      <c r="GP7" s="270"/>
      <c r="GQ7" s="270"/>
      <c r="GR7" s="270"/>
      <c r="GS7" s="270"/>
      <c r="GT7" s="35"/>
      <c r="GU7" s="35"/>
      <c r="GV7" s="35"/>
      <c r="GW7" s="35"/>
    </row>
    <row r="8" spans="1:205" s="538" customFormat="1">
      <c r="A8" s="448" t="s">
        <v>19</v>
      </c>
      <c r="B8" s="540">
        <v>229.34158043683783</v>
      </c>
      <c r="C8" s="270">
        <v>370.77834258266103</v>
      </c>
      <c r="D8" s="270">
        <v>361.00491576066986</v>
      </c>
      <c r="E8" s="270">
        <v>307.44269722564718</v>
      </c>
      <c r="F8" s="270">
        <v>317.46702006130363</v>
      </c>
      <c r="G8" s="270">
        <v>354.44157553587684</v>
      </c>
      <c r="H8" s="270">
        <v>396.46094420127878</v>
      </c>
      <c r="I8" s="270">
        <v>442.94707194709872</v>
      </c>
      <c r="J8" s="270">
        <v>427.85042935508642</v>
      </c>
      <c r="K8" s="270">
        <v>401.18176137985301</v>
      </c>
      <c r="L8" s="35">
        <v>386.40609014518407</v>
      </c>
      <c r="M8" s="35">
        <v>336.81338300264866</v>
      </c>
      <c r="N8" s="35">
        <v>365.78944895160976</v>
      </c>
      <c r="O8" s="35">
        <v>262.4552092167043</v>
      </c>
      <c r="P8" s="540">
        <v>255.21461735043562</v>
      </c>
      <c r="Q8" s="270">
        <v>407.35730070608525</v>
      </c>
      <c r="R8" s="270">
        <v>398.73586588695883</v>
      </c>
      <c r="S8" s="270">
        <v>336.63991582347143</v>
      </c>
      <c r="T8" s="270">
        <v>343.03158563404304</v>
      </c>
      <c r="U8" s="270">
        <v>390.55172562833616</v>
      </c>
      <c r="V8" s="270">
        <v>438.49375184614053</v>
      </c>
      <c r="W8" s="270">
        <v>482.25677140627369</v>
      </c>
      <c r="X8" s="270">
        <v>507.38272428851712</v>
      </c>
      <c r="Y8" s="270">
        <v>471.87700910867852</v>
      </c>
      <c r="Z8" s="35">
        <v>403.26611522435928</v>
      </c>
      <c r="AA8" s="35">
        <v>445.065807863739</v>
      </c>
      <c r="AB8" s="35">
        <v>315.9046744917876</v>
      </c>
      <c r="AC8" s="35">
        <v>316.30681459372687</v>
      </c>
      <c r="AD8" s="540"/>
      <c r="AE8" s="270"/>
      <c r="AF8" s="270"/>
      <c r="AG8" s="270"/>
      <c r="AH8" s="270"/>
      <c r="AI8" s="270"/>
      <c r="AJ8" s="270"/>
      <c r="AK8" s="270"/>
      <c r="AL8" s="270"/>
      <c r="AM8" s="270"/>
      <c r="AN8" s="35"/>
      <c r="AO8" s="35"/>
      <c r="AP8" s="35"/>
      <c r="AQ8" s="35"/>
      <c r="AR8" s="540"/>
      <c r="AS8" s="270"/>
      <c r="AT8" s="270"/>
      <c r="AU8" s="270"/>
      <c r="AV8" s="270"/>
      <c r="AW8" s="270"/>
      <c r="AX8" s="270"/>
      <c r="AY8" s="270"/>
      <c r="AZ8" s="270"/>
      <c r="BA8" s="270"/>
      <c r="BB8" s="35"/>
      <c r="BC8" s="35"/>
      <c r="BD8" s="35"/>
      <c r="BE8" s="35"/>
      <c r="BF8" s="540">
        <v>79.671724441141222</v>
      </c>
      <c r="BG8" s="270">
        <v>135.95155709342561</v>
      </c>
      <c r="BH8" s="270">
        <v>128.123743165538</v>
      </c>
      <c r="BI8" s="270">
        <v>126.94190310542953</v>
      </c>
      <c r="BJ8" s="270">
        <v>140.69242108655561</v>
      </c>
      <c r="BK8" s="270">
        <v>127.86493332137164</v>
      </c>
      <c r="BL8" s="270">
        <v>184.54204064239488</v>
      </c>
      <c r="BM8" s="270">
        <v>197.33951671955089</v>
      </c>
      <c r="BN8" s="270"/>
      <c r="BO8" s="270"/>
      <c r="BP8" s="35"/>
      <c r="BQ8" s="35"/>
      <c r="BR8" s="35"/>
      <c r="BS8" s="35">
        <v>0</v>
      </c>
      <c r="BT8" s="540"/>
      <c r="BU8" s="270"/>
      <c r="BV8" s="270"/>
      <c r="BW8" s="270"/>
      <c r="BX8" s="270"/>
      <c r="BY8" s="270"/>
      <c r="BZ8" s="270"/>
      <c r="CA8" s="270"/>
      <c r="CB8" s="270"/>
      <c r="CC8" s="270"/>
      <c r="CD8" s="35"/>
      <c r="CE8" s="35"/>
      <c r="CF8" s="35"/>
      <c r="CG8" s="35"/>
      <c r="CH8" s="540"/>
      <c r="CI8" s="270"/>
      <c r="CJ8" s="270"/>
      <c r="CK8" s="270"/>
      <c r="CL8" s="270"/>
      <c r="CM8" s="270"/>
      <c r="CN8" s="270"/>
      <c r="CO8" s="270"/>
      <c r="CP8" s="270"/>
      <c r="CQ8" s="678"/>
      <c r="CR8" s="35"/>
      <c r="CS8" s="35"/>
      <c r="CT8" s="35"/>
      <c r="CU8" s="35"/>
      <c r="CV8" s="545"/>
      <c r="CW8" s="270"/>
      <c r="CX8" s="270"/>
      <c r="CY8" s="270"/>
      <c r="CZ8" s="270"/>
      <c r="DA8" s="270"/>
      <c r="DB8" s="270"/>
      <c r="DC8" s="270"/>
      <c r="DD8" s="270"/>
      <c r="DE8" s="270"/>
      <c r="DF8" s="35"/>
      <c r="DG8" s="35"/>
      <c r="DH8" s="35"/>
      <c r="DI8" s="35">
        <v>0</v>
      </c>
      <c r="DJ8" s="540"/>
      <c r="DK8" s="270"/>
      <c r="DL8" s="270"/>
      <c r="DM8" s="270"/>
      <c r="DN8" s="270"/>
      <c r="DO8" s="270"/>
      <c r="DP8" s="270"/>
      <c r="DQ8" s="270"/>
      <c r="DR8" s="270"/>
      <c r="DS8" s="35"/>
      <c r="DT8" s="35"/>
      <c r="DU8" s="35"/>
      <c r="DV8" s="35"/>
      <c r="DW8" s="540"/>
      <c r="DX8" s="270"/>
      <c r="DY8" s="270"/>
      <c r="DZ8" s="270"/>
      <c r="EA8" s="270"/>
      <c r="EB8" s="270"/>
      <c r="EC8" s="270"/>
      <c r="ED8" s="270"/>
      <c r="EE8" s="35"/>
      <c r="EF8" s="35"/>
      <c r="EG8" s="35"/>
      <c r="EH8" s="35"/>
      <c r="EI8" s="35"/>
      <c r="EJ8" s="540"/>
      <c r="EK8" s="270"/>
      <c r="EL8" s="270"/>
      <c r="EM8" s="270"/>
      <c r="EN8" s="270"/>
      <c r="EO8" s="270"/>
      <c r="EP8" s="270"/>
      <c r="EQ8" s="270"/>
      <c r="ER8" s="270"/>
      <c r="ES8" s="35"/>
      <c r="ET8" s="35"/>
      <c r="EU8" s="35"/>
      <c r="EV8" s="35"/>
      <c r="EW8" s="540"/>
      <c r="EX8" s="270"/>
      <c r="EY8" s="270"/>
      <c r="EZ8" s="270"/>
      <c r="FA8" s="270"/>
      <c r="FB8" s="270"/>
      <c r="FC8" s="270"/>
      <c r="FD8" s="270"/>
      <c r="FE8" s="270"/>
      <c r="FF8" s="35"/>
      <c r="FG8" s="35"/>
      <c r="FH8" s="35"/>
      <c r="FI8" s="35"/>
      <c r="FJ8" s="545"/>
      <c r="FK8" s="270"/>
      <c r="FL8" s="270"/>
      <c r="FM8" s="270"/>
      <c r="FN8" s="270"/>
      <c r="FO8" s="270"/>
      <c r="FP8" s="270"/>
      <c r="FQ8" s="270"/>
      <c r="FR8" s="270"/>
      <c r="FS8" s="270"/>
      <c r="FT8" s="35"/>
      <c r="FU8" s="35"/>
      <c r="FV8" s="35"/>
      <c r="FW8" s="35"/>
      <c r="FX8" s="540"/>
      <c r="FY8" s="270"/>
      <c r="FZ8" s="270"/>
      <c r="GA8" s="270"/>
      <c r="GB8" s="270"/>
      <c r="GC8" s="270"/>
      <c r="GD8" s="270"/>
      <c r="GE8" s="270"/>
      <c r="GF8" s="270"/>
      <c r="GG8" s="35"/>
      <c r="GH8" s="35"/>
      <c r="GI8" s="35"/>
      <c r="GJ8" s="35"/>
      <c r="GK8" s="540"/>
      <c r="GL8" s="270"/>
      <c r="GM8" s="270"/>
      <c r="GN8" s="270"/>
      <c r="GO8" s="270"/>
      <c r="GP8" s="270"/>
      <c r="GQ8" s="270"/>
      <c r="GR8" s="270"/>
      <c r="GS8" s="270"/>
      <c r="GT8" s="35"/>
      <c r="GU8" s="35"/>
      <c r="GV8" s="35"/>
      <c r="GW8" s="35"/>
    </row>
    <row r="9" spans="1:205" s="538" customFormat="1">
      <c r="A9" s="448" t="s">
        <v>2</v>
      </c>
      <c r="B9" s="540">
        <v>687.69397369240301</v>
      </c>
      <c r="C9" s="270">
        <v>618.23388093671133</v>
      </c>
      <c r="D9" s="270">
        <v>640.45660401383589</v>
      </c>
      <c r="E9" s="270">
        <v>658.22957066872755</v>
      </c>
      <c r="F9" s="270">
        <v>679.02954301854618</v>
      </c>
      <c r="G9" s="270">
        <v>693.86478261130719</v>
      </c>
      <c r="H9" s="270">
        <v>876.22804042212977</v>
      </c>
      <c r="I9" s="270">
        <v>841.34282207730769</v>
      </c>
      <c r="J9" s="270">
        <v>986.15191605381017</v>
      </c>
      <c r="K9" s="270">
        <v>755.82907781719211</v>
      </c>
      <c r="L9" s="35">
        <v>724.46208566354301</v>
      </c>
      <c r="M9" s="35">
        <v>654.7936425227989</v>
      </c>
      <c r="N9" s="35">
        <v>688.25830263640955</v>
      </c>
      <c r="O9" s="35">
        <v>723.38042588188398</v>
      </c>
      <c r="P9" s="540">
        <v>1293.8905069973491</v>
      </c>
      <c r="Q9" s="270">
        <v>1185.9581098013068</v>
      </c>
      <c r="R9" s="270">
        <v>1259.0816002524994</v>
      </c>
      <c r="S9" s="270">
        <v>1299.8673067919835</v>
      </c>
      <c r="T9" s="270">
        <v>1342.6147543957954</v>
      </c>
      <c r="U9" s="270">
        <v>1376.3236636655206</v>
      </c>
      <c r="V9" s="270">
        <v>1254.5693113110335</v>
      </c>
      <c r="W9" s="270">
        <v>1207.677959418631</v>
      </c>
      <c r="X9" s="270">
        <v>1168.2023834200247</v>
      </c>
      <c r="Y9" s="270">
        <v>864.41961235397093</v>
      </c>
      <c r="Z9" s="35">
        <v>828.661838242763</v>
      </c>
      <c r="AA9" s="35">
        <v>758.67613023715251</v>
      </c>
      <c r="AB9" s="35">
        <v>800.04986269371409</v>
      </c>
      <c r="AC9" s="35">
        <v>839.81882983946093</v>
      </c>
      <c r="AD9" s="540">
        <v>48.850709134377801</v>
      </c>
      <c r="AE9" s="270">
        <v>42.667419338762457</v>
      </c>
      <c r="AF9" s="270">
        <v>40.189306945644717</v>
      </c>
      <c r="AG9" s="270">
        <v>39.809443215669987</v>
      </c>
      <c r="AH9" s="270">
        <v>48.98873857476125</v>
      </c>
      <c r="AI9" s="270">
        <v>56.533183096401835</v>
      </c>
      <c r="AJ9" s="270">
        <v>194.8757985349726</v>
      </c>
      <c r="AK9" s="270">
        <v>197.24461696832506</v>
      </c>
      <c r="AL9" s="270">
        <v>773.38589592217102</v>
      </c>
      <c r="AM9" s="270">
        <v>803.9221544319181</v>
      </c>
      <c r="AN9" s="35">
        <v>794.69323863562306</v>
      </c>
      <c r="AO9" s="35">
        <v>669.73593389642406</v>
      </c>
      <c r="AP9" s="35">
        <v>686.79177997074737</v>
      </c>
      <c r="AQ9" s="35">
        <v>739.15832789807098</v>
      </c>
      <c r="AR9" s="540">
        <v>118.55460635596305</v>
      </c>
      <c r="AS9" s="270">
        <v>99.680528660178581</v>
      </c>
      <c r="AT9" s="270">
        <v>84.401730675262385</v>
      </c>
      <c r="AU9" s="270">
        <v>84.1825381817373</v>
      </c>
      <c r="AV9" s="270">
        <v>93.277348825376635</v>
      </c>
      <c r="AW9" s="270">
        <v>95.21490826752121</v>
      </c>
      <c r="AX9" s="270">
        <v>260.02884524187527</v>
      </c>
      <c r="AY9" s="270">
        <v>270.66584870648967</v>
      </c>
      <c r="AZ9" s="270">
        <v>238.24891352718421</v>
      </c>
      <c r="BA9" s="270">
        <v>241.91459569043002</v>
      </c>
      <c r="BB9" s="35">
        <v>236.70777674051214</v>
      </c>
      <c r="BC9" s="35">
        <v>189.58096700756229</v>
      </c>
      <c r="BD9" s="35">
        <v>194.75108592822974</v>
      </c>
      <c r="BE9" s="35">
        <v>204.95711456542591</v>
      </c>
      <c r="BF9" s="540"/>
      <c r="BG9" s="270"/>
      <c r="BH9" s="270"/>
      <c r="BI9" s="270"/>
      <c r="BJ9" s="270"/>
      <c r="BK9" s="270"/>
      <c r="BL9" s="270"/>
      <c r="BM9" s="270">
        <v>67.452574244764932</v>
      </c>
      <c r="BN9" s="270">
        <v>87.970349268762405</v>
      </c>
      <c r="BO9" s="270">
        <v>110.4985023456579</v>
      </c>
      <c r="BP9" s="35">
        <v>85.107846400631601</v>
      </c>
      <c r="BQ9" s="35">
        <v>75.584533623427959</v>
      </c>
      <c r="BR9" s="35">
        <v>63.050000413456431</v>
      </c>
      <c r="BS9" s="35">
        <v>60.545610865150763</v>
      </c>
      <c r="BT9" s="540"/>
      <c r="BU9" s="270"/>
      <c r="BV9" s="270"/>
      <c r="BW9" s="270"/>
      <c r="BX9" s="270"/>
      <c r="BY9" s="270"/>
      <c r="BZ9" s="270">
        <v>89.592419380790218</v>
      </c>
      <c r="CA9" s="270"/>
      <c r="CB9" s="270"/>
      <c r="CC9" s="270"/>
      <c r="CD9" s="35"/>
      <c r="CE9" s="35"/>
      <c r="CF9" s="35"/>
      <c r="CG9" s="35"/>
      <c r="CH9" s="540"/>
      <c r="CI9" s="270"/>
      <c r="CJ9" s="270"/>
      <c r="CK9" s="270"/>
      <c r="CL9" s="270"/>
      <c r="CM9" s="270"/>
      <c r="CN9" s="270">
        <v>760.48316420664207</v>
      </c>
      <c r="CO9" s="270">
        <v>762.45300605872308</v>
      </c>
      <c r="CP9" s="270">
        <v>729.62520409677904</v>
      </c>
      <c r="CQ9" s="678">
        <v>845.34514925373128</v>
      </c>
      <c r="CR9" s="35">
        <v>952.18352601156073</v>
      </c>
      <c r="CS9" s="35">
        <v>593.84855360181507</v>
      </c>
      <c r="CT9" s="35">
        <v>515.55820476858344</v>
      </c>
      <c r="CU9" s="35">
        <v>529.75140510159963</v>
      </c>
      <c r="CV9" s="545"/>
      <c r="CW9" s="270"/>
      <c r="CX9" s="270"/>
      <c r="CY9" s="270"/>
      <c r="CZ9" s="270"/>
      <c r="DA9" s="270"/>
      <c r="DB9" s="270"/>
      <c r="DC9" s="270"/>
      <c r="DD9" s="270"/>
      <c r="DE9" s="270"/>
      <c r="DF9" s="35"/>
      <c r="DG9" s="35"/>
      <c r="DH9" s="35"/>
      <c r="DI9" s="35">
        <v>0</v>
      </c>
      <c r="DJ9" s="540"/>
      <c r="DK9" s="270"/>
      <c r="DL9" s="270"/>
      <c r="DM9" s="270"/>
      <c r="DN9" s="270"/>
      <c r="DO9" s="270"/>
      <c r="DP9" s="270"/>
      <c r="DQ9" s="270"/>
      <c r="DR9" s="270"/>
      <c r="DS9" s="35"/>
      <c r="DT9" s="35"/>
      <c r="DU9" s="35"/>
      <c r="DV9" s="35"/>
      <c r="DW9" s="540"/>
      <c r="DX9" s="270"/>
      <c r="DY9" s="270"/>
      <c r="DZ9" s="270"/>
      <c r="EA9" s="270"/>
      <c r="EB9" s="270"/>
      <c r="EC9" s="270"/>
      <c r="ED9" s="270"/>
      <c r="EE9" s="35"/>
      <c r="EF9" s="35"/>
      <c r="EG9" s="35"/>
      <c r="EH9" s="35"/>
      <c r="EI9" s="35"/>
      <c r="EJ9" s="540"/>
      <c r="EK9" s="270"/>
      <c r="EL9" s="270"/>
      <c r="EM9" s="270"/>
      <c r="EN9" s="270"/>
      <c r="EO9" s="270"/>
      <c r="EP9" s="270"/>
      <c r="EQ9" s="270"/>
      <c r="ER9" s="270"/>
      <c r="ES9" s="35"/>
      <c r="ET9" s="35"/>
      <c r="EU9" s="35"/>
      <c r="EV9" s="35"/>
      <c r="EW9" s="540"/>
      <c r="EX9" s="270"/>
      <c r="EY9" s="270"/>
      <c r="EZ9" s="270"/>
      <c r="FA9" s="270"/>
      <c r="FB9" s="270"/>
      <c r="FC9" s="270"/>
      <c r="FD9" s="270"/>
      <c r="FE9" s="270"/>
      <c r="FF9" s="35"/>
      <c r="FG9" s="35"/>
      <c r="FH9" s="35"/>
      <c r="FI9" s="35"/>
      <c r="FJ9" s="545"/>
      <c r="FK9" s="270"/>
      <c r="FL9" s="270"/>
      <c r="FM9" s="270"/>
      <c r="FN9" s="270"/>
      <c r="FO9" s="270"/>
      <c r="FP9" s="270"/>
      <c r="FQ9" s="270"/>
      <c r="FR9" s="270"/>
      <c r="FS9" s="270"/>
      <c r="FT9" s="35"/>
      <c r="FU9" s="35"/>
      <c r="FV9" s="35"/>
      <c r="FW9" s="35"/>
      <c r="FX9" s="540"/>
      <c r="FY9" s="270"/>
      <c r="FZ9" s="270"/>
      <c r="GA9" s="270"/>
      <c r="GB9" s="270"/>
      <c r="GC9" s="270"/>
      <c r="GD9" s="270"/>
      <c r="GE9" s="270"/>
      <c r="GF9" s="270"/>
      <c r="GG9" s="35"/>
      <c r="GH9" s="35"/>
      <c r="GI9" s="35"/>
      <c r="GJ9" s="35"/>
      <c r="GK9" s="540"/>
      <c r="GL9" s="270"/>
      <c r="GM9" s="270"/>
      <c r="GN9" s="270"/>
      <c r="GO9" s="270"/>
      <c r="GP9" s="270"/>
      <c r="GQ9" s="270"/>
      <c r="GR9" s="270"/>
      <c r="GS9" s="270"/>
      <c r="GT9" s="35"/>
      <c r="GU9" s="35"/>
      <c r="GV9" s="35"/>
      <c r="GW9" s="35"/>
    </row>
    <row r="10" spans="1:205" s="538" customFormat="1">
      <c r="A10" s="448"/>
      <c r="B10" s="540"/>
      <c r="C10" s="270"/>
      <c r="D10" s="270"/>
      <c r="E10" s="270"/>
      <c r="F10" s="270"/>
      <c r="G10" s="270"/>
      <c r="H10" s="270"/>
      <c r="I10" s="270"/>
      <c r="J10" s="270"/>
      <c r="K10" s="270"/>
      <c r="L10" s="35"/>
      <c r="M10" s="35"/>
      <c r="N10" s="35"/>
      <c r="O10" s="35"/>
      <c r="P10" s="540"/>
      <c r="Q10" s="270"/>
      <c r="R10" s="270"/>
      <c r="S10" s="270"/>
      <c r="T10" s="270"/>
      <c r="U10" s="270"/>
      <c r="V10" s="270"/>
      <c r="W10" s="270"/>
      <c r="X10" s="270"/>
      <c r="Y10" s="270"/>
      <c r="Z10" s="35"/>
      <c r="AA10" s="35"/>
      <c r="AB10" s="35"/>
      <c r="AC10" s="35"/>
      <c r="AD10" s="540"/>
      <c r="AE10" s="270"/>
      <c r="AF10" s="270"/>
      <c r="AG10" s="270"/>
      <c r="AH10" s="270"/>
      <c r="AI10" s="270"/>
      <c r="AJ10" s="270"/>
      <c r="AK10" s="270"/>
      <c r="AL10" s="270"/>
      <c r="AM10" s="270"/>
      <c r="AN10" s="35"/>
      <c r="AO10" s="35"/>
      <c r="AP10" s="35"/>
      <c r="AQ10" s="35"/>
      <c r="AR10" s="540"/>
      <c r="AS10" s="270"/>
      <c r="AT10" s="270"/>
      <c r="AU10" s="270"/>
      <c r="AV10" s="270"/>
      <c r="AW10" s="270"/>
      <c r="AX10" s="270"/>
      <c r="AY10" s="270"/>
      <c r="AZ10" s="270"/>
      <c r="BA10" s="270"/>
      <c r="BB10" s="35"/>
      <c r="BC10" s="35"/>
      <c r="BD10" s="35"/>
      <c r="BE10" s="35"/>
      <c r="BF10" s="540"/>
      <c r="BG10" s="270"/>
      <c r="BH10" s="270"/>
      <c r="BI10" s="270"/>
      <c r="BJ10" s="270"/>
      <c r="BK10" s="270"/>
      <c r="BL10" s="270"/>
      <c r="BM10" s="270"/>
      <c r="BN10" s="270"/>
      <c r="BO10" s="270"/>
      <c r="BP10" s="35"/>
      <c r="BQ10" s="35"/>
      <c r="BR10" s="35"/>
      <c r="BS10" s="35"/>
      <c r="BT10" s="540"/>
      <c r="BU10" s="270"/>
      <c r="BV10" s="270"/>
      <c r="BW10" s="270"/>
      <c r="BX10" s="270"/>
      <c r="BY10" s="270"/>
      <c r="BZ10" s="270"/>
      <c r="CA10" s="270"/>
      <c r="CB10" s="270"/>
      <c r="CC10" s="270"/>
      <c r="CD10" s="35"/>
      <c r="CE10" s="35"/>
      <c r="CF10" s="35"/>
      <c r="CG10" s="35"/>
      <c r="CH10" s="540"/>
      <c r="CI10" s="270"/>
      <c r="CJ10" s="270"/>
      <c r="CK10" s="270"/>
      <c r="CL10" s="270"/>
      <c r="CM10" s="270"/>
      <c r="CN10" s="270"/>
      <c r="CO10" s="270"/>
      <c r="CP10" s="270"/>
      <c r="CQ10" s="677"/>
      <c r="CR10" s="35"/>
      <c r="CS10" s="35"/>
      <c r="CT10" s="35"/>
      <c r="CU10" s="35"/>
      <c r="CV10" s="545"/>
      <c r="CW10" s="270"/>
      <c r="CX10" s="270"/>
      <c r="CY10" s="270"/>
      <c r="CZ10" s="270"/>
      <c r="DA10" s="270"/>
      <c r="DB10" s="270"/>
      <c r="DC10" s="270"/>
      <c r="DD10" s="270"/>
      <c r="DE10" s="270"/>
      <c r="DF10" s="35"/>
      <c r="DG10" s="35"/>
      <c r="DH10" s="35"/>
      <c r="DI10" s="35">
        <v>0</v>
      </c>
      <c r="DJ10" s="540"/>
      <c r="DK10" s="270"/>
      <c r="DL10" s="270"/>
      <c r="DM10" s="270"/>
      <c r="DN10" s="270"/>
      <c r="DO10" s="270"/>
      <c r="DP10" s="270"/>
      <c r="DQ10" s="270"/>
      <c r="DR10" s="270"/>
      <c r="DS10" s="35"/>
      <c r="DT10" s="35"/>
      <c r="DU10" s="35"/>
      <c r="DV10" s="35"/>
      <c r="DW10" s="540"/>
      <c r="DX10" s="270"/>
      <c r="DY10" s="270"/>
      <c r="DZ10" s="270"/>
      <c r="EA10" s="270"/>
      <c r="EB10" s="270"/>
      <c r="EC10" s="270"/>
      <c r="ED10" s="270"/>
      <c r="EE10" s="35"/>
      <c r="EF10" s="35"/>
      <c r="EG10" s="35"/>
      <c r="EH10" s="35"/>
      <c r="EI10" s="35"/>
      <c r="EJ10" s="540"/>
      <c r="EK10" s="270"/>
      <c r="EL10" s="270"/>
      <c r="EM10" s="270"/>
      <c r="EN10" s="270"/>
      <c r="EO10" s="270"/>
      <c r="EP10" s="270"/>
      <c r="EQ10" s="270"/>
      <c r="ER10" s="270"/>
      <c r="ES10" s="35"/>
      <c r="ET10" s="35"/>
      <c r="EU10" s="35"/>
      <c r="EV10" s="35"/>
      <c r="EW10" s="540"/>
      <c r="EX10" s="270"/>
      <c r="EY10" s="270"/>
      <c r="EZ10" s="270"/>
      <c r="FA10" s="270"/>
      <c r="FB10" s="270"/>
      <c r="FC10" s="270"/>
      <c r="FD10" s="270"/>
      <c r="FE10" s="270"/>
      <c r="FF10" s="35"/>
      <c r="FG10" s="35"/>
      <c r="FH10" s="35"/>
      <c r="FI10" s="35"/>
      <c r="FJ10" s="545"/>
      <c r="FK10" s="270"/>
      <c r="FL10" s="270"/>
      <c r="FM10" s="270"/>
      <c r="FN10" s="270"/>
      <c r="FO10" s="270"/>
      <c r="FP10" s="270"/>
      <c r="FQ10" s="270"/>
      <c r="FR10" s="270"/>
      <c r="FS10" s="270"/>
      <c r="FT10" s="35"/>
      <c r="FU10" s="35"/>
      <c r="FV10" s="35"/>
      <c r="FW10" s="35"/>
      <c r="FX10" s="540"/>
      <c r="FY10" s="270"/>
      <c r="FZ10" s="270"/>
      <c r="GA10" s="270"/>
      <c r="GB10" s="270"/>
      <c r="GC10" s="270"/>
      <c r="GD10" s="270"/>
      <c r="GE10" s="270"/>
      <c r="GF10" s="270"/>
      <c r="GG10" s="35"/>
      <c r="GH10" s="35"/>
      <c r="GI10" s="35"/>
      <c r="GJ10" s="35"/>
      <c r="GK10" s="540"/>
      <c r="GL10" s="270"/>
      <c r="GM10" s="270"/>
      <c r="GN10" s="270"/>
      <c r="GO10" s="270"/>
      <c r="GP10" s="270"/>
      <c r="GQ10" s="270"/>
      <c r="GR10" s="270"/>
      <c r="GS10" s="270"/>
      <c r="GT10" s="35"/>
      <c r="GU10" s="35"/>
      <c r="GV10" s="35"/>
      <c r="GW10" s="35"/>
    </row>
    <row r="11" spans="1:205" s="538" customFormat="1">
      <c r="A11" s="448" t="s">
        <v>3</v>
      </c>
      <c r="B11" s="540">
        <v>799.99770873130251</v>
      </c>
      <c r="C11" s="270">
        <v>802.91753020440535</v>
      </c>
      <c r="D11" s="270">
        <v>724.17910192332363</v>
      </c>
      <c r="E11" s="270">
        <v>648.55359187356214</v>
      </c>
      <c r="F11" s="270">
        <v>540.51073061038176</v>
      </c>
      <c r="G11" s="270">
        <v>555.92955256146911</v>
      </c>
      <c r="H11" s="270">
        <v>603.55336860377668</v>
      </c>
      <c r="I11" s="270">
        <v>612.48222829554243</v>
      </c>
      <c r="J11" s="270">
        <v>552.61963224304577</v>
      </c>
      <c r="K11" s="270">
        <v>466.62365967931186</v>
      </c>
      <c r="L11" s="35">
        <v>408.94062412042109</v>
      </c>
      <c r="M11" s="35">
        <v>383.70489168916498</v>
      </c>
      <c r="N11" s="35">
        <v>372.32156714363356</v>
      </c>
      <c r="O11" s="35">
        <v>383.35210991172096</v>
      </c>
      <c r="P11" s="540">
        <v>1826.5947232739509</v>
      </c>
      <c r="Q11" s="270">
        <v>1835.3462895872758</v>
      </c>
      <c r="R11" s="270">
        <v>1649.8865658642394</v>
      </c>
      <c r="S11" s="270">
        <v>1489.4219672361155</v>
      </c>
      <c r="T11" s="270">
        <v>1351.0462993213109</v>
      </c>
      <c r="U11" s="270">
        <v>1377.3554582785443</v>
      </c>
      <c r="V11" s="270">
        <v>1437.5539423678615</v>
      </c>
      <c r="W11" s="270">
        <v>1483.561936280204</v>
      </c>
      <c r="X11" s="270">
        <v>1395.7231572276924</v>
      </c>
      <c r="Y11" s="270">
        <v>1218.1430262696783</v>
      </c>
      <c r="Z11" s="35">
        <v>1101.5775813160442</v>
      </c>
      <c r="AA11" s="35">
        <v>1049.2850074320604</v>
      </c>
      <c r="AB11" s="35">
        <v>1090.6925608917536</v>
      </c>
      <c r="AC11" s="35">
        <v>1123.7253751102385</v>
      </c>
      <c r="AD11" s="540">
        <v>1168.3228347752126</v>
      </c>
      <c r="AE11" s="270">
        <v>1129.9864862727088</v>
      </c>
      <c r="AF11" s="270">
        <v>1043.5637472301123</v>
      </c>
      <c r="AG11" s="270">
        <v>969.05967053845461</v>
      </c>
      <c r="AH11" s="270">
        <v>574.11510099528721</v>
      </c>
      <c r="AI11" s="270">
        <v>818.29708542597223</v>
      </c>
      <c r="AJ11" s="270">
        <v>1088.3293191247637</v>
      </c>
      <c r="AK11" s="270">
        <v>1077.2336724161046</v>
      </c>
      <c r="AL11" s="270">
        <v>864.77512824115172</v>
      </c>
      <c r="AM11" s="270">
        <v>653.71374162914606</v>
      </c>
      <c r="AN11" s="35">
        <v>586.87713931522956</v>
      </c>
      <c r="AO11" s="35">
        <v>549.9547434399235</v>
      </c>
      <c r="AP11" s="35">
        <v>532.66559900529921</v>
      </c>
      <c r="AQ11" s="35">
        <v>531.337225764349</v>
      </c>
      <c r="AR11" s="540"/>
      <c r="AS11" s="270"/>
      <c r="AT11" s="270"/>
      <c r="AU11" s="270"/>
      <c r="AV11" s="270"/>
      <c r="AW11" s="270"/>
      <c r="AX11" s="270"/>
      <c r="AY11" s="270"/>
      <c r="AZ11" s="270"/>
      <c r="BA11" s="270"/>
      <c r="BB11" s="35"/>
      <c r="BC11" s="35"/>
      <c r="BD11" s="35"/>
      <c r="BE11" s="35"/>
      <c r="BF11" s="540"/>
      <c r="BG11" s="270"/>
      <c r="BH11" s="270"/>
      <c r="BI11" s="270">
        <v>2.4143255998068764</v>
      </c>
      <c r="BJ11" s="270">
        <v>2.7775348473523334</v>
      </c>
      <c r="BK11" s="270">
        <v>2.646358742452763</v>
      </c>
      <c r="BL11" s="270">
        <v>2.4659489452458265</v>
      </c>
      <c r="BM11" s="270">
        <v>2.3426705593246684</v>
      </c>
      <c r="BN11" s="270">
        <v>2.0473550596020496</v>
      </c>
      <c r="BO11" s="270"/>
      <c r="BP11" s="35"/>
      <c r="BQ11" s="35"/>
      <c r="BR11" s="35"/>
      <c r="BS11" s="35">
        <v>0</v>
      </c>
      <c r="BT11" s="540"/>
      <c r="BU11" s="270"/>
      <c r="BV11" s="270"/>
      <c r="BW11" s="270">
        <v>10.670015317259255</v>
      </c>
      <c r="BX11" s="270">
        <v>9.714773924167746</v>
      </c>
      <c r="BY11" s="270">
        <v>9.3998427798211068</v>
      </c>
      <c r="BZ11" s="270">
        <v>8.918518935316806</v>
      </c>
      <c r="CA11" s="270">
        <v>8.658251167153745</v>
      </c>
      <c r="CB11" s="270">
        <v>7.5268388053664124</v>
      </c>
      <c r="CC11" s="270"/>
      <c r="CD11" s="35"/>
      <c r="CE11" s="35"/>
      <c r="CF11" s="35"/>
      <c r="CG11" s="35"/>
      <c r="CH11" s="540"/>
      <c r="CI11" s="270"/>
      <c r="CJ11" s="270"/>
      <c r="CK11" s="270"/>
      <c r="CL11" s="270"/>
      <c r="CM11" s="270"/>
      <c r="CN11" s="270"/>
      <c r="CO11" s="270"/>
      <c r="CP11" s="270"/>
      <c r="CQ11" s="678"/>
      <c r="CR11" s="35"/>
      <c r="CS11" s="35"/>
      <c r="CT11" s="35"/>
      <c r="CU11" s="35"/>
      <c r="CV11" s="545"/>
      <c r="CW11" s="270"/>
      <c r="CX11" s="270"/>
      <c r="CY11" s="270">
        <v>3.7432244858515844</v>
      </c>
      <c r="CZ11" s="270">
        <v>3.3111467192571591</v>
      </c>
      <c r="DA11" s="270">
        <v>3.444125798872923</v>
      </c>
      <c r="DB11" s="270">
        <v>3.3472428248951953</v>
      </c>
      <c r="DC11" s="270">
        <v>3.2194450117387734</v>
      </c>
      <c r="DD11" s="270">
        <v>2.7915789915136062</v>
      </c>
      <c r="DE11" s="270"/>
      <c r="DF11" s="35"/>
      <c r="DG11" s="35"/>
      <c r="DH11" s="35"/>
      <c r="DI11" s="35">
        <v>0</v>
      </c>
      <c r="DJ11" s="540"/>
      <c r="DK11" s="270"/>
      <c r="DL11" s="270"/>
      <c r="DM11" s="270"/>
      <c r="DN11" s="270"/>
      <c r="DO11" s="270"/>
      <c r="DP11" s="270"/>
      <c r="DQ11" s="270"/>
      <c r="DR11" s="270"/>
      <c r="DS11" s="35"/>
      <c r="DT11" s="35"/>
      <c r="DU11" s="35"/>
      <c r="DV11" s="35"/>
      <c r="DW11" s="540"/>
      <c r="DX11" s="270"/>
      <c r="DY11" s="270"/>
      <c r="DZ11" s="270"/>
      <c r="EA11" s="270"/>
      <c r="EB11" s="270"/>
      <c r="EC11" s="270"/>
      <c r="ED11" s="270"/>
      <c r="EE11" s="35"/>
      <c r="EF11" s="35"/>
      <c r="EG11" s="35"/>
      <c r="EH11" s="35"/>
      <c r="EI11" s="35"/>
      <c r="EJ11" s="540"/>
      <c r="EK11" s="270"/>
      <c r="EL11" s="270"/>
      <c r="EM11" s="270"/>
      <c r="EN11" s="270"/>
      <c r="EO11" s="270"/>
      <c r="EP11" s="270"/>
      <c r="EQ11" s="270"/>
      <c r="ER11" s="270"/>
      <c r="ES11" s="35"/>
      <c r="ET11" s="35"/>
      <c r="EU11" s="35"/>
      <c r="EV11" s="35"/>
      <c r="EW11" s="540"/>
      <c r="EX11" s="270"/>
      <c r="EY11" s="270">
        <v>17.545144935617529</v>
      </c>
      <c r="EZ11" s="270">
        <v>19.499782233477973</v>
      </c>
      <c r="FA11" s="270">
        <v>18.583371302918046</v>
      </c>
      <c r="FB11" s="270">
        <v>23.383545596539712</v>
      </c>
      <c r="FC11" s="270">
        <v>31.180893843789843</v>
      </c>
      <c r="FD11" s="270">
        <v>24.802041403916832</v>
      </c>
      <c r="FE11" s="270"/>
      <c r="FF11" s="35"/>
      <c r="FG11" s="35"/>
      <c r="FH11" s="35"/>
      <c r="FI11" s="35"/>
      <c r="FJ11" s="545"/>
      <c r="FK11" s="270"/>
      <c r="FL11" s="270"/>
      <c r="FM11" s="270"/>
      <c r="FN11" s="270"/>
      <c r="FO11" s="270"/>
      <c r="FP11" s="270"/>
      <c r="FQ11" s="270"/>
      <c r="FR11" s="270"/>
      <c r="FS11" s="270"/>
      <c r="FT11" s="35"/>
      <c r="FU11" s="35"/>
      <c r="FV11" s="35"/>
      <c r="FW11" s="35"/>
      <c r="FX11" s="540"/>
      <c r="FY11" s="270"/>
      <c r="FZ11" s="270"/>
      <c r="GA11" s="270"/>
      <c r="GB11" s="270"/>
      <c r="GC11" s="270"/>
      <c r="GD11" s="270"/>
      <c r="GE11" s="270"/>
      <c r="GF11" s="270"/>
      <c r="GG11" s="35"/>
      <c r="GH11" s="35"/>
      <c r="GI11" s="35"/>
      <c r="GJ11" s="35"/>
      <c r="GK11" s="540"/>
      <c r="GL11" s="270"/>
      <c r="GM11" s="270"/>
      <c r="GN11" s="270"/>
      <c r="GO11" s="270"/>
      <c r="GP11" s="270"/>
      <c r="GQ11" s="270"/>
      <c r="GR11" s="270"/>
      <c r="GS11" s="270"/>
      <c r="GT11" s="35"/>
      <c r="GU11" s="35"/>
      <c r="GV11" s="35"/>
      <c r="GW11" s="35"/>
    </row>
    <row r="12" spans="1:205" s="538" customFormat="1">
      <c r="A12" s="448" t="s">
        <v>4</v>
      </c>
      <c r="B12" s="540">
        <v>1095.362134731274</v>
      </c>
      <c r="C12" s="270">
        <v>810.62131588656359</v>
      </c>
      <c r="D12" s="270">
        <v>813.20683967900572</v>
      </c>
      <c r="E12" s="270">
        <v>792.08384891884748</v>
      </c>
      <c r="F12" s="270">
        <v>760.30347762539577</v>
      </c>
      <c r="G12" s="270">
        <v>808.56828560744134</v>
      </c>
      <c r="H12" s="270">
        <v>865.77010341381163</v>
      </c>
      <c r="I12" s="270">
        <v>984.67351087771738</v>
      </c>
      <c r="J12" s="270">
        <v>966.6640746833009</v>
      </c>
      <c r="K12" s="270">
        <v>951.03806287089014</v>
      </c>
      <c r="L12" s="35">
        <v>945.01587410932325</v>
      </c>
      <c r="M12" s="35">
        <v>939.72550616629553</v>
      </c>
      <c r="N12" s="35">
        <v>867.23926198195488</v>
      </c>
      <c r="O12" s="35">
        <v>900.69580089921931</v>
      </c>
      <c r="P12" s="540">
        <v>4123.6536099997475</v>
      </c>
      <c r="Q12" s="270">
        <v>3441.2974741547946</v>
      </c>
      <c r="R12" s="270">
        <v>3452.6190517800273</v>
      </c>
      <c r="S12" s="270">
        <v>3400.6887986482702</v>
      </c>
      <c r="T12" s="270">
        <v>3251.4786875151694</v>
      </c>
      <c r="U12" s="270">
        <v>3424.5459349238204</v>
      </c>
      <c r="V12" s="270">
        <v>3533.4825558174934</v>
      </c>
      <c r="W12" s="270">
        <v>2233.4071491751056</v>
      </c>
      <c r="X12" s="270">
        <v>2192.9321932602415</v>
      </c>
      <c r="Y12" s="270">
        <v>2164.8853093052771</v>
      </c>
      <c r="Z12" s="35">
        <v>2132.1312210641795</v>
      </c>
      <c r="AA12" s="35">
        <v>2086.558413963588</v>
      </c>
      <c r="AB12" s="35">
        <v>1926.6812458562019</v>
      </c>
      <c r="AC12" s="35">
        <v>1997.1020522264887</v>
      </c>
      <c r="AD12" s="540">
        <v>105.12473704581535</v>
      </c>
      <c r="AE12" s="270">
        <v>30.184132891937903</v>
      </c>
      <c r="AF12" s="270">
        <v>29.255088881699166</v>
      </c>
      <c r="AG12" s="270">
        <v>28.920391797137167</v>
      </c>
      <c r="AH12" s="270">
        <v>28.545514538159779</v>
      </c>
      <c r="AI12" s="270">
        <v>16.864533935834281</v>
      </c>
      <c r="AJ12" s="270">
        <v>17.335879254584437</v>
      </c>
      <c r="AK12" s="270"/>
      <c r="AL12" s="270"/>
      <c r="AM12" s="270"/>
      <c r="AN12" s="35"/>
      <c r="AO12" s="35"/>
      <c r="AP12" s="35"/>
      <c r="AQ12" s="35"/>
      <c r="AR12" s="540">
        <v>71.21650156243598</v>
      </c>
      <c r="AS12" s="270">
        <v>68.846750882666527</v>
      </c>
      <c r="AT12" s="270">
        <v>66.601141799715791</v>
      </c>
      <c r="AU12" s="270">
        <v>63.206549833303271</v>
      </c>
      <c r="AV12" s="270">
        <v>60.385404478978209</v>
      </c>
      <c r="AW12" s="270">
        <v>73.467298811543159</v>
      </c>
      <c r="AX12" s="270">
        <v>66.703289202094638</v>
      </c>
      <c r="AY12" s="270">
        <v>142.12071043974314</v>
      </c>
      <c r="AZ12" s="270">
        <v>134.90190916144903</v>
      </c>
      <c r="BA12" s="270">
        <v>133.60665664560344</v>
      </c>
      <c r="BB12" s="35">
        <v>139.49954707427324</v>
      </c>
      <c r="BC12" s="35">
        <v>142.52996864052179</v>
      </c>
      <c r="BD12" s="35">
        <v>140.31450937873629</v>
      </c>
      <c r="BE12" s="35">
        <v>141.49272604376409</v>
      </c>
      <c r="BF12" s="540">
        <v>160.22450630829934</v>
      </c>
      <c r="BG12" s="270">
        <v>64.891176780530344</v>
      </c>
      <c r="BH12" s="270">
        <v>59.870009944594408</v>
      </c>
      <c r="BI12" s="270">
        <v>57.706342344493457</v>
      </c>
      <c r="BJ12" s="270">
        <v>57.956589287210804</v>
      </c>
      <c r="BK12" s="270">
        <v>58.812498310060867</v>
      </c>
      <c r="BL12" s="270">
        <v>58.675289686835384</v>
      </c>
      <c r="BM12" s="270">
        <v>135.67782678298641</v>
      </c>
      <c r="BN12" s="270">
        <v>134.1735158416335</v>
      </c>
      <c r="BO12" s="270">
        <v>494.30517518258836</v>
      </c>
      <c r="BP12" s="35">
        <v>496.70058312770095</v>
      </c>
      <c r="BQ12" s="35">
        <v>499.47741568368116</v>
      </c>
      <c r="BR12" s="35">
        <v>393.38018171414063</v>
      </c>
      <c r="BS12" s="35">
        <v>346.70695435017609</v>
      </c>
      <c r="BT12" s="540"/>
      <c r="BU12" s="270"/>
      <c r="BV12" s="270"/>
      <c r="BW12" s="270">
        <v>1268.2847633736505</v>
      </c>
      <c r="BX12" s="270">
        <v>1280.6767324054492</v>
      </c>
      <c r="BY12" s="270">
        <v>1227.2862060518546</v>
      </c>
      <c r="BZ12" s="270">
        <v>2684.5626537850671</v>
      </c>
      <c r="CA12" s="270">
        <v>2504.0735268722301</v>
      </c>
      <c r="CB12" s="270">
        <v>2615.4537355030802</v>
      </c>
      <c r="CC12" s="270"/>
      <c r="CD12" s="35"/>
      <c r="CE12" s="35"/>
      <c r="CF12" s="35"/>
      <c r="CG12" s="35"/>
      <c r="CH12" s="540">
        <v>218.50956628310752</v>
      </c>
      <c r="CI12" s="270">
        <v>994.25823880769644</v>
      </c>
      <c r="CJ12" s="270">
        <v>1339.9997590448538</v>
      </c>
      <c r="CK12" s="270"/>
      <c r="CL12" s="270"/>
      <c r="CM12" s="270"/>
      <c r="CN12" s="270"/>
      <c r="CO12" s="270"/>
      <c r="CP12" s="270"/>
      <c r="CQ12" s="678"/>
      <c r="CR12" s="35"/>
      <c r="CS12" s="35"/>
      <c r="CT12" s="35"/>
      <c r="CU12" s="35"/>
      <c r="CV12" s="545"/>
      <c r="CW12" s="270"/>
      <c r="CX12" s="270"/>
      <c r="CY12" s="270"/>
      <c r="CZ12" s="270"/>
      <c r="DA12" s="270"/>
      <c r="DB12" s="270"/>
      <c r="DC12" s="270"/>
      <c r="DD12" s="270"/>
      <c r="DE12" s="270"/>
      <c r="DF12" s="35"/>
      <c r="DG12" s="35"/>
      <c r="DH12" s="35"/>
      <c r="DI12" s="35">
        <v>0</v>
      </c>
      <c r="DJ12" s="540"/>
      <c r="DK12" s="270"/>
      <c r="DL12" s="270"/>
      <c r="DM12" s="270"/>
      <c r="DN12" s="270"/>
      <c r="DO12" s="270"/>
      <c r="DP12" s="270"/>
      <c r="DQ12" s="270"/>
      <c r="DR12" s="270"/>
      <c r="DS12" s="35"/>
      <c r="DT12" s="35"/>
      <c r="DU12" s="35"/>
      <c r="DV12" s="35"/>
      <c r="DW12" s="540"/>
      <c r="DX12" s="270"/>
      <c r="DY12" s="270"/>
      <c r="DZ12" s="270"/>
      <c r="EA12" s="270"/>
      <c r="EB12" s="270"/>
      <c r="EC12" s="270"/>
      <c r="ED12" s="270"/>
      <c r="EE12" s="35"/>
      <c r="EF12" s="35"/>
      <c r="EG12" s="35"/>
      <c r="EH12" s="35"/>
      <c r="EI12" s="35"/>
      <c r="EJ12" s="540"/>
      <c r="EK12" s="270"/>
      <c r="EL12" s="270"/>
      <c r="EM12" s="270"/>
      <c r="EN12" s="270"/>
      <c r="EO12" s="270"/>
      <c r="EP12" s="270"/>
      <c r="EQ12" s="270"/>
      <c r="ER12" s="270"/>
      <c r="ES12" s="35"/>
      <c r="ET12" s="35"/>
      <c r="EU12" s="35"/>
      <c r="EV12" s="35"/>
      <c r="EW12" s="540"/>
      <c r="EX12" s="270"/>
      <c r="EY12" s="270"/>
      <c r="EZ12" s="270"/>
      <c r="FA12" s="270"/>
      <c r="FB12" s="270"/>
      <c r="FC12" s="270"/>
      <c r="FD12" s="270"/>
      <c r="FE12" s="270"/>
      <c r="FF12" s="35"/>
      <c r="FG12" s="35"/>
      <c r="FH12" s="35"/>
      <c r="FI12" s="35"/>
      <c r="FJ12" s="545"/>
      <c r="FK12" s="270"/>
      <c r="FL12" s="270"/>
      <c r="FM12" s="270"/>
      <c r="FN12" s="270"/>
      <c r="FO12" s="270"/>
      <c r="FP12" s="270"/>
      <c r="FQ12" s="270"/>
      <c r="FR12" s="270"/>
      <c r="FS12" s="270"/>
      <c r="FT12" s="35"/>
      <c r="FU12" s="35"/>
      <c r="FV12" s="35"/>
      <c r="FW12" s="35"/>
      <c r="FX12" s="540"/>
      <c r="FY12" s="270"/>
      <c r="FZ12" s="270"/>
      <c r="GA12" s="270"/>
      <c r="GB12" s="270"/>
      <c r="GC12" s="270"/>
      <c r="GD12" s="270"/>
      <c r="GE12" s="270"/>
      <c r="GF12" s="270"/>
      <c r="GG12" s="35"/>
      <c r="GH12" s="35"/>
      <c r="GI12" s="35"/>
      <c r="GJ12" s="35"/>
      <c r="GK12" s="540"/>
      <c r="GL12" s="270"/>
      <c r="GM12" s="270"/>
      <c r="GN12" s="270"/>
      <c r="GO12" s="270"/>
      <c r="GP12" s="270"/>
      <c r="GQ12" s="270"/>
      <c r="GR12" s="270"/>
      <c r="GS12" s="270"/>
      <c r="GT12" s="35"/>
      <c r="GU12" s="35"/>
      <c r="GV12" s="35"/>
      <c r="GW12" s="35"/>
    </row>
    <row r="13" spans="1:205" s="538" customFormat="1">
      <c r="A13" s="448" t="s">
        <v>5</v>
      </c>
      <c r="B13" s="540">
        <v>509.20834341425888</v>
      </c>
      <c r="C13" s="270">
        <v>544.63903610385171</v>
      </c>
      <c r="D13" s="270">
        <v>568.21392040601881</v>
      </c>
      <c r="E13" s="270">
        <v>576.29050294995011</v>
      </c>
      <c r="F13" s="270">
        <v>590.97830621534604</v>
      </c>
      <c r="G13" s="270">
        <v>613.02643718656941</v>
      </c>
      <c r="H13" s="270">
        <v>698.26982262422177</v>
      </c>
      <c r="I13" s="270">
        <v>811.80221633476185</v>
      </c>
      <c r="J13" s="270">
        <v>800.93731170916249</v>
      </c>
      <c r="K13" s="270">
        <v>696.97830238240851</v>
      </c>
      <c r="L13" s="35">
        <v>592.86811932674266</v>
      </c>
      <c r="M13" s="35">
        <v>620.30628708941606</v>
      </c>
      <c r="N13" s="35">
        <v>600.36915508499703</v>
      </c>
      <c r="O13" s="35">
        <v>633.97279546249626</v>
      </c>
      <c r="P13" s="540">
        <v>2125.4943366231701</v>
      </c>
      <c r="Q13" s="270">
        <v>2231.8658486042827</v>
      </c>
      <c r="R13" s="270">
        <v>2315.0271733253417</v>
      </c>
      <c r="S13" s="270">
        <v>2395.1478286641459</v>
      </c>
      <c r="T13" s="270">
        <v>2415.1441845409799</v>
      </c>
      <c r="U13" s="270">
        <v>2350.4537879568816</v>
      </c>
      <c r="V13" s="270">
        <v>2769.3011381473934</v>
      </c>
      <c r="W13" s="270">
        <v>3187.8450948996074</v>
      </c>
      <c r="X13" s="270">
        <v>3167.4641891712095</v>
      </c>
      <c r="Y13" s="270">
        <v>2784.5769323761756</v>
      </c>
      <c r="Z13" s="35">
        <v>2393.2916051059615</v>
      </c>
      <c r="AA13" s="35">
        <v>2522.197123340562</v>
      </c>
      <c r="AB13" s="35">
        <v>2342.7882570959205</v>
      </c>
      <c r="AC13" s="35">
        <v>2397.1773729930333</v>
      </c>
      <c r="AD13" s="540"/>
      <c r="AE13" s="270"/>
      <c r="AF13" s="270"/>
      <c r="AG13" s="270"/>
      <c r="AH13" s="270"/>
      <c r="AI13" s="270"/>
      <c r="AJ13" s="270"/>
      <c r="AK13" s="270"/>
      <c r="AL13" s="270"/>
      <c r="AM13" s="270"/>
      <c r="AN13" s="35"/>
      <c r="AO13" s="35"/>
      <c r="AP13" s="35"/>
      <c r="AQ13" s="35"/>
      <c r="AR13" s="540">
        <v>99.222394766501978</v>
      </c>
      <c r="AS13" s="270">
        <v>124.82475055981233</v>
      </c>
      <c r="AT13" s="270">
        <v>163.50078686364688</v>
      </c>
      <c r="AU13" s="270">
        <v>157.35703026257863</v>
      </c>
      <c r="AV13" s="270">
        <v>293.6726744673955</v>
      </c>
      <c r="AW13" s="270">
        <v>186.53559418867854</v>
      </c>
      <c r="AX13" s="270">
        <v>185.97026418508565</v>
      </c>
      <c r="AY13" s="270">
        <v>196.27811333555707</v>
      </c>
      <c r="AZ13" s="270">
        <v>197.01087027602497</v>
      </c>
      <c r="BA13" s="270">
        <v>157.56735034903301</v>
      </c>
      <c r="BB13" s="35">
        <v>140.44045046555746</v>
      </c>
      <c r="BC13" s="35">
        <v>155.37329719537374</v>
      </c>
      <c r="BD13" s="35">
        <v>157.65661530371816</v>
      </c>
      <c r="BE13" s="35">
        <v>196.84888266917551</v>
      </c>
      <c r="BF13" s="540"/>
      <c r="BG13" s="270"/>
      <c r="BH13" s="270"/>
      <c r="BI13" s="270"/>
      <c r="BJ13" s="270"/>
      <c r="BK13" s="270"/>
      <c r="BL13" s="270"/>
      <c r="BM13" s="270"/>
      <c r="BN13" s="270"/>
      <c r="BO13" s="270"/>
      <c r="BP13" s="35"/>
      <c r="BQ13" s="35"/>
      <c r="BR13" s="35"/>
      <c r="BS13" s="35">
        <v>0</v>
      </c>
      <c r="BT13" s="540"/>
      <c r="BU13" s="270"/>
      <c r="BV13" s="270"/>
      <c r="BW13" s="270"/>
      <c r="BX13" s="270"/>
      <c r="BY13" s="270"/>
      <c r="BZ13" s="270"/>
      <c r="CA13" s="270"/>
      <c r="CB13" s="270"/>
      <c r="CC13" s="270"/>
      <c r="CD13" s="35"/>
      <c r="CE13" s="35"/>
      <c r="CF13" s="35"/>
      <c r="CG13" s="35"/>
      <c r="CH13" s="540"/>
      <c r="CI13" s="270"/>
      <c r="CJ13" s="270"/>
      <c r="CK13" s="270"/>
      <c r="CL13" s="270"/>
      <c r="CM13" s="270"/>
      <c r="CN13" s="270"/>
      <c r="CO13" s="270"/>
      <c r="CP13" s="270"/>
      <c r="CQ13" s="678"/>
      <c r="CR13" s="35"/>
      <c r="CS13" s="35"/>
      <c r="CT13" s="35"/>
      <c r="CU13" s="35"/>
      <c r="CV13" s="545"/>
      <c r="CW13" s="270"/>
      <c r="CX13" s="270"/>
      <c r="CY13" s="270"/>
      <c r="CZ13" s="270"/>
      <c r="DA13" s="270"/>
      <c r="DB13" s="270"/>
      <c r="DC13" s="270"/>
      <c r="DD13" s="270"/>
      <c r="DE13" s="270"/>
      <c r="DF13" s="35"/>
      <c r="DG13" s="35"/>
      <c r="DH13" s="35"/>
      <c r="DI13" s="35">
        <v>0</v>
      </c>
      <c r="DJ13" s="540"/>
      <c r="DK13" s="270"/>
      <c r="DL13" s="270"/>
      <c r="DM13" s="270"/>
      <c r="DN13" s="270"/>
      <c r="DO13" s="270"/>
      <c r="DP13" s="270"/>
      <c r="DQ13" s="270"/>
      <c r="DR13" s="270"/>
      <c r="DS13" s="35"/>
      <c r="DT13" s="35"/>
      <c r="DU13" s="35"/>
      <c r="DV13" s="35"/>
      <c r="DW13" s="540"/>
      <c r="DX13" s="270"/>
      <c r="DY13" s="270"/>
      <c r="DZ13" s="270"/>
      <c r="EA13" s="270"/>
      <c r="EB13" s="270"/>
      <c r="EC13" s="270"/>
      <c r="ED13" s="270"/>
      <c r="EE13" s="35"/>
      <c r="EF13" s="35"/>
      <c r="EG13" s="35"/>
      <c r="EH13" s="35"/>
      <c r="EI13" s="35"/>
      <c r="EJ13" s="540"/>
      <c r="EK13" s="270"/>
      <c r="EL13" s="270"/>
      <c r="EM13" s="270"/>
      <c r="EN13" s="270"/>
      <c r="EO13" s="270"/>
      <c r="EP13" s="270"/>
      <c r="EQ13" s="270"/>
      <c r="ER13" s="270"/>
      <c r="ES13" s="35"/>
      <c r="ET13" s="35"/>
      <c r="EU13" s="35"/>
      <c r="EV13" s="35"/>
      <c r="EW13" s="540"/>
      <c r="EX13" s="270"/>
      <c r="EY13" s="270"/>
      <c r="EZ13" s="270"/>
      <c r="FA13" s="270"/>
      <c r="FB13" s="270"/>
      <c r="FC13" s="270"/>
      <c r="FD13" s="270"/>
      <c r="FE13" s="270"/>
      <c r="FF13" s="35"/>
      <c r="FG13" s="35"/>
      <c r="FH13" s="35"/>
      <c r="FI13" s="35"/>
      <c r="FJ13" s="545"/>
      <c r="FK13" s="270"/>
      <c r="FL13" s="270"/>
      <c r="FM13" s="270"/>
      <c r="FN13" s="270"/>
      <c r="FO13" s="270"/>
      <c r="FP13" s="270"/>
      <c r="FQ13" s="270"/>
      <c r="FR13" s="270"/>
      <c r="FS13" s="270"/>
      <c r="FT13" s="35"/>
      <c r="FU13" s="35"/>
      <c r="FV13" s="35"/>
      <c r="FW13" s="35"/>
      <c r="FX13" s="540"/>
      <c r="FY13" s="270"/>
      <c r="FZ13" s="270"/>
      <c r="GA13" s="270"/>
      <c r="GB13" s="270"/>
      <c r="GC13" s="270"/>
      <c r="GD13" s="270"/>
      <c r="GE13" s="270"/>
      <c r="GF13" s="270"/>
      <c r="GG13" s="35"/>
      <c r="GH13" s="35"/>
      <c r="GI13" s="35"/>
      <c r="GJ13" s="35"/>
      <c r="GK13" s="540"/>
      <c r="GL13" s="270"/>
      <c r="GM13" s="270"/>
      <c r="GN13" s="270"/>
      <c r="GO13" s="270"/>
      <c r="GP13" s="270"/>
      <c r="GQ13" s="270"/>
      <c r="GR13" s="270"/>
      <c r="GS13" s="270"/>
      <c r="GT13" s="35"/>
      <c r="GU13" s="35"/>
      <c r="GV13" s="35"/>
      <c r="GW13" s="35"/>
    </row>
    <row r="14" spans="1:205" s="538" customFormat="1">
      <c r="A14" s="448" t="s">
        <v>6</v>
      </c>
      <c r="B14" s="540">
        <v>759.48229309907185</v>
      </c>
      <c r="C14" s="270">
        <v>786.7879247693171</v>
      </c>
      <c r="D14" s="270">
        <v>697.37037051261859</v>
      </c>
      <c r="E14" s="270">
        <v>674.91670825785081</v>
      </c>
      <c r="F14" s="270">
        <v>791.25887223078848</v>
      </c>
      <c r="G14" s="270">
        <v>719.86182707285582</v>
      </c>
      <c r="H14" s="270">
        <v>729.28470156597018</v>
      </c>
      <c r="I14" s="270">
        <v>790.82557288039516</v>
      </c>
      <c r="J14" s="270">
        <v>749.49841982137821</v>
      </c>
      <c r="K14" s="270">
        <v>716.70219010461801</v>
      </c>
      <c r="L14" s="35">
        <v>526.39068760415023</v>
      </c>
      <c r="M14" s="35">
        <v>542.97383940123154</v>
      </c>
      <c r="N14" s="35">
        <v>549.30819901041184</v>
      </c>
      <c r="O14" s="35">
        <v>588.11135596405893</v>
      </c>
      <c r="P14" s="540">
        <v>2195.7118782432663</v>
      </c>
      <c r="Q14" s="270">
        <v>2286.6204574793546</v>
      </c>
      <c r="R14" s="270">
        <v>2049.5626663536191</v>
      </c>
      <c r="S14" s="270">
        <v>1962.103943010701</v>
      </c>
      <c r="T14" s="270">
        <v>2324.2147799486288</v>
      </c>
      <c r="U14" s="270">
        <v>2122.1316328176372</v>
      </c>
      <c r="V14" s="270">
        <v>2152.4201171256209</v>
      </c>
      <c r="W14" s="270">
        <v>2344.1131973448837</v>
      </c>
      <c r="X14" s="270">
        <v>2252.9286034494717</v>
      </c>
      <c r="Y14" s="270">
        <v>2181.4524698012237</v>
      </c>
      <c r="Z14" s="35">
        <v>1631.177156366057</v>
      </c>
      <c r="AA14" s="35">
        <v>1693.4681948794241</v>
      </c>
      <c r="AB14" s="35">
        <v>1728.1568930625981</v>
      </c>
      <c r="AC14" s="35">
        <v>1855.5270495014488</v>
      </c>
      <c r="AD14" s="540"/>
      <c r="AE14" s="270"/>
      <c r="AF14" s="270"/>
      <c r="AG14" s="270"/>
      <c r="AH14" s="270"/>
      <c r="AI14" s="270"/>
      <c r="AJ14" s="270"/>
      <c r="AK14" s="270"/>
      <c r="AL14" s="270"/>
      <c r="AM14" s="270"/>
      <c r="AN14" s="35"/>
      <c r="AO14" s="35"/>
      <c r="AP14" s="35"/>
      <c r="AQ14" s="35"/>
      <c r="AR14" s="540"/>
      <c r="AS14" s="270"/>
      <c r="AT14" s="270"/>
      <c r="AU14" s="270"/>
      <c r="AV14" s="270"/>
      <c r="AW14" s="270"/>
      <c r="AX14" s="270"/>
      <c r="AY14" s="270"/>
      <c r="AZ14" s="270"/>
      <c r="BA14" s="270"/>
      <c r="BB14" s="35"/>
      <c r="BC14" s="35"/>
      <c r="BD14" s="35"/>
      <c r="BE14" s="35"/>
      <c r="BF14" s="540"/>
      <c r="BG14" s="270"/>
      <c r="BH14" s="270"/>
      <c r="BI14" s="270"/>
      <c r="BJ14" s="270"/>
      <c r="BK14" s="270"/>
      <c r="BL14" s="270"/>
      <c r="BM14" s="270"/>
      <c r="BN14" s="270"/>
      <c r="BO14" s="270"/>
      <c r="BP14" s="35"/>
      <c r="BQ14" s="35"/>
      <c r="BR14" s="35"/>
      <c r="BS14" s="35">
        <v>0</v>
      </c>
      <c r="BT14" s="540"/>
      <c r="BU14" s="270"/>
      <c r="BV14" s="270"/>
      <c r="BW14" s="270"/>
      <c r="BX14" s="270"/>
      <c r="BY14" s="270"/>
      <c r="BZ14" s="270"/>
      <c r="CA14" s="270"/>
      <c r="CB14" s="270"/>
      <c r="CC14" s="270"/>
      <c r="CD14" s="35"/>
      <c r="CE14" s="35"/>
      <c r="CF14" s="35"/>
      <c r="CG14" s="35"/>
      <c r="CH14" s="540"/>
      <c r="CI14" s="270"/>
      <c r="CJ14" s="270"/>
      <c r="CK14" s="270"/>
      <c r="CL14" s="270"/>
      <c r="CM14" s="270"/>
      <c r="CN14" s="270"/>
      <c r="CO14" s="270"/>
      <c r="CP14" s="270"/>
      <c r="CQ14" s="678"/>
      <c r="CR14" s="35"/>
      <c r="CS14" s="35"/>
      <c r="CT14" s="35"/>
      <c r="CU14" s="35"/>
      <c r="CV14" s="545"/>
      <c r="CW14" s="270"/>
      <c r="CX14" s="270"/>
      <c r="CY14" s="270"/>
      <c r="CZ14" s="270"/>
      <c r="DA14" s="270"/>
      <c r="DB14" s="270"/>
      <c r="DC14" s="270"/>
      <c r="DD14" s="270"/>
      <c r="DE14" s="270"/>
      <c r="DF14" s="35">
        <v>32.831551981388948</v>
      </c>
      <c r="DG14" s="35">
        <v>32.795959045084224</v>
      </c>
      <c r="DH14" s="35">
        <v>37.029151249192275</v>
      </c>
      <c r="DI14" s="35">
        <v>0</v>
      </c>
      <c r="DJ14" s="540"/>
      <c r="DK14" s="270"/>
      <c r="DL14" s="270"/>
      <c r="DM14" s="270"/>
      <c r="DN14" s="270"/>
      <c r="DO14" s="270"/>
      <c r="DP14" s="270"/>
      <c r="DQ14" s="270"/>
      <c r="DR14" s="270"/>
      <c r="DS14" s="35"/>
      <c r="DT14" s="35"/>
      <c r="DU14" s="35"/>
      <c r="DV14" s="35"/>
      <c r="DW14" s="540"/>
      <c r="DX14" s="270"/>
      <c r="DY14" s="270"/>
      <c r="DZ14" s="270"/>
      <c r="EA14" s="270"/>
      <c r="EB14" s="270"/>
      <c r="EC14" s="270"/>
      <c r="ED14" s="270"/>
      <c r="EE14" s="35"/>
      <c r="EF14" s="35"/>
      <c r="EG14" s="35"/>
      <c r="EH14" s="35"/>
      <c r="EI14" s="35"/>
      <c r="EJ14" s="540"/>
      <c r="EK14" s="270"/>
      <c r="EL14" s="270"/>
      <c r="EM14" s="270"/>
      <c r="EN14" s="270"/>
      <c r="EO14" s="270"/>
      <c r="EP14" s="270"/>
      <c r="EQ14" s="270"/>
      <c r="ER14" s="270"/>
      <c r="ES14" s="35">
        <v>68.493059385760233</v>
      </c>
      <c r="ET14" s="35">
        <v>94.775059226775554</v>
      </c>
      <c r="EU14" s="35">
        <v>101.20014996425272</v>
      </c>
      <c r="EV14" s="35"/>
      <c r="EW14" s="540"/>
      <c r="EX14" s="270"/>
      <c r="EY14" s="270"/>
      <c r="EZ14" s="270"/>
      <c r="FA14" s="270"/>
      <c r="FB14" s="270"/>
      <c r="FC14" s="270"/>
      <c r="FD14" s="270"/>
      <c r="FE14" s="270"/>
      <c r="FF14" s="35">
        <v>378.05012643796658</v>
      </c>
      <c r="FG14" s="35">
        <v>373.40515417845972</v>
      </c>
      <c r="FH14" s="35">
        <v>378.79690291840382</v>
      </c>
      <c r="FI14" s="35"/>
      <c r="FJ14" s="545"/>
      <c r="FK14" s="270"/>
      <c r="FL14" s="270"/>
      <c r="FM14" s="270"/>
      <c r="FN14" s="270"/>
      <c r="FO14" s="270"/>
      <c r="FP14" s="270"/>
      <c r="FQ14" s="270"/>
      <c r="FR14" s="270"/>
      <c r="FS14" s="270"/>
      <c r="FT14" s="35"/>
      <c r="FU14" s="35"/>
      <c r="FV14" s="35"/>
      <c r="FW14" s="35"/>
      <c r="FX14" s="540"/>
      <c r="FY14" s="270"/>
      <c r="FZ14" s="270"/>
      <c r="GA14" s="270"/>
      <c r="GB14" s="270"/>
      <c r="GC14" s="270"/>
      <c r="GD14" s="270"/>
      <c r="GE14" s="270"/>
      <c r="GF14" s="270"/>
      <c r="GG14" s="35"/>
      <c r="GH14" s="35"/>
      <c r="GI14" s="35"/>
      <c r="GJ14" s="35"/>
      <c r="GK14" s="540"/>
      <c r="GL14" s="270"/>
      <c r="GM14" s="270"/>
      <c r="GN14" s="270"/>
      <c r="GO14" s="270"/>
      <c r="GP14" s="270"/>
      <c r="GQ14" s="270"/>
      <c r="GR14" s="270"/>
      <c r="GS14" s="270"/>
      <c r="GT14" s="35"/>
      <c r="GU14" s="35"/>
      <c r="GV14" s="35"/>
      <c r="GW14" s="35"/>
    </row>
    <row r="15" spans="1:205" s="538" customFormat="1">
      <c r="A15" s="448"/>
      <c r="B15" s="540"/>
      <c r="C15" s="270"/>
      <c r="D15" s="270"/>
      <c r="E15" s="270"/>
      <c r="F15" s="270"/>
      <c r="G15" s="270"/>
      <c r="H15" s="270"/>
      <c r="I15" s="270"/>
      <c r="J15" s="270"/>
      <c r="K15" s="270"/>
      <c r="L15" s="35"/>
      <c r="M15" s="35"/>
      <c r="N15" s="35"/>
      <c r="O15" s="35"/>
      <c r="P15" s="540"/>
      <c r="Q15" s="270"/>
      <c r="R15" s="270"/>
      <c r="S15" s="270"/>
      <c r="T15" s="270"/>
      <c r="U15" s="270"/>
      <c r="V15" s="270"/>
      <c r="W15" s="270"/>
      <c r="X15" s="270"/>
      <c r="Y15" s="270"/>
      <c r="Z15" s="35"/>
      <c r="AA15" s="35"/>
      <c r="AB15" s="35"/>
      <c r="AC15" s="35"/>
      <c r="AD15" s="540"/>
      <c r="AE15" s="270"/>
      <c r="AF15" s="270"/>
      <c r="AG15" s="270"/>
      <c r="AH15" s="270"/>
      <c r="AI15" s="270"/>
      <c r="AJ15" s="270"/>
      <c r="AK15" s="270"/>
      <c r="AL15" s="270"/>
      <c r="AM15" s="270"/>
      <c r="AN15" s="35"/>
      <c r="AO15" s="35"/>
      <c r="AP15" s="35"/>
      <c r="AQ15" s="35"/>
      <c r="AR15" s="540"/>
      <c r="AS15" s="270"/>
      <c r="AT15" s="270"/>
      <c r="AU15" s="270"/>
      <c r="AV15" s="270"/>
      <c r="AW15" s="270"/>
      <c r="AX15" s="270"/>
      <c r="AY15" s="270"/>
      <c r="AZ15" s="270"/>
      <c r="BA15" s="270"/>
      <c r="BB15" s="35"/>
      <c r="BC15" s="35"/>
      <c r="BD15" s="35"/>
      <c r="BE15" s="35"/>
      <c r="BF15" s="540"/>
      <c r="BG15" s="270"/>
      <c r="BH15" s="270"/>
      <c r="BI15" s="270"/>
      <c r="BJ15" s="270"/>
      <c r="BK15" s="270"/>
      <c r="BL15" s="270"/>
      <c r="BM15" s="270"/>
      <c r="BN15" s="270"/>
      <c r="BO15" s="270"/>
      <c r="BP15" s="35"/>
      <c r="BQ15" s="35"/>
      <c r="BR15" s="35"/>
      <c r="BS15" s="35"/>
      <c r="BT15" s="540"/>
      <c r="BU15" s="270"/>
      <c r="BV15" s="270"/>
      <c r="BW15" s="270"/>
      <c r="BX15" s="270"/>
      <c r="BY15" s="270"/>
      <c r="BZ15" s="270"/>
      <c r="CA15" s="270"/>
      <c r="CB15" s="270"/>
      <c r="CC15" s="270"/>
      <c r="CD15" s="35"/>
      <c r="CE15" s="35"/>
      <c r="CF15" s="35"/>
      <c r="CG15" s="35"/>
      <c r="CH15" s="540"/>
      <c r="CI15" s="270"/>
      <c r="CJ15" s="270"/>
      <c r="CK15" s="270"/>
      <c r="CL15" s="270"/>
      <c r="CM15" s="270"/>
      <c r="CN15" s="270"/>
      <c r="CO15" s="270"/>
      <c r="CP15" s="270"/>
      <c r="CQ15" s="677"/>
      <c r="CR15" s="35"/>
      <c r="CS15" s="35"/>
      <c r="CT15" s="35"/>
      <c r="CU15" s="35"/>
      <c r="CV15" s="545"/>
      <c r="CW15" s="270"/>
      <c r="CX15" s="270"/>
      <c r="CY15" s="270"/>
      <c r="CZ15" s="270"/>
      <c r="DA15" s="270"/>
      <c r="DB15" s="270"/>
      <c r="DC15" s="270"/>
      <c r="DD15" s="270"/>
      <c r="DE15" s="270"/>
      <c r="DF15" s="35"/>
      <c r="DG15" s="35"/>
      <c r="DH15" s="35"/>
      <c r="DI15" s="35">
        <v>0</v>
      </c>
      <c r="DJ15" s="540"/>
      <c r="DK15" s="270"/>
      <c r="DL15" s="270"/>
      <c r="DM15" s="270"/>
      <c r="DN15" s="270"/>
      <c r="DO15" s="270"/>
      <c r="DP15" s="270"/>
      <c r="DQ15" s="270"/>
      <c r="DR15" s="270"/>
      <c r="DS15" s="35"/>
      <c r="DT15" s="35"/>
      <c r="DU15" s="35"/>
      <c r="DV15" s="35"/>
      <c r="DW15" s="540"/>
      <c r="DX15" s="270"/>
      <c r="DY15" s="270"/>
      <c r="DZ15" s="270"/>
      <c r="EA15" s="270"/>
      <c r="EB15" s="270"/>
      <c r="EC15" s="270"/>
      <c r="ED15" s="270"/>
      <c r="EE15" s="35"/>
      <c r="EF15" s="35"/>
      <c r="EG15" s="35"/>
      <c r="EH15" s="35"/>
      <c r="EI15" s="35"/>
      <c r="EJ15" s="540"/>
      <c r="EK15" s="270"/>
      <c r="EL15" s="270"/>
      <c r="EM15" s="270"/>
      <c r="EN15" s="270"/>
      <c r="EO15" s="270"/>
      <c r="EP15" s="270"/>
      <c r="EQ15" s="270"/>
      <c r="ER15" s="270"/>
      <c r="ES15" s="35"/>
      <c r="ET15" s="35"/>
      <c r="EU15" s="35"/>
      <c r="EV15" s="35"/>
      <c r="EW15" s="540"/>
      <c r="EX15" s="270"/>
      <c r="EY15" s="270"/>
      <c r="EZ15" s="270"/>
      <c r="FA15" s="270"/>
      <c r="FB15" s="270"/>
      <c r="FC15" s="270"/>
      <c r="FD15" s="270"/>
      <c r="FE15" s="270"/>
      <c r="FF15" s="35"/>
      <c r="FG15" s="35"/>
      <c r="FH15" s="35"/>
      <c r="FI15" s="35"/>
      <c r="FJ15" s="545"/>
      <c r="FK15" s="270"/>
      <c r="FL15" s="270"/>
      <c r="FM15" s="270"/>
      <c r="FN15" s="270"/>
      <c r="FO15" s="270"/>
      <c r="FP15" s="270"/>
      <c r="FQ15" s="270"/>
      <c r="FR15" s="270"/>
      <c r="FS15" s="270"/>
      <c r="FT15" s="35"/>
      <c r="FU15" s="35"/>
      <c r="FV15" s="35"/>
      <c r="FW15" s="35"/>
      <c r="FX15" s="540"/>
      <c r="FY15" s="270"/>
      <c r="FZ15" s="270"/>
      <c r="GA15" s="270"/>
      <c r="GB15" s="270"/>
      <c r="GC15" s="270"/>
      <c r="GD15" s="270"/>
      <c r="GE15" s="270"/>
      <c r="GF15" s="270"/>
      <c r="GG15" s="35"/>
      <c r="GH15" s="35"/>
      <c r="GI15" s="35"/>
      <c r="GJ15" s="35"/>
      <c r="GK15" s="540"/>
      <c r="GL15" s="270"/>
      <c r="GM15" s="270"/>
      <c r="GN15" s="270"/>
      <c r="GO15" s="270"/>
      <c r="GP15" s="270"/>
      <c r="GQ15" s="270"/>
      <c r="GR15" s="270"/>
      <c r="GS15" s="270"/>
      <c r="GT15" s="35"/>
      <c r="GU15" s="35"/>
      <c r="GV15" s="35"/>
      <c r="GW15" s="35"/>
    </row>
    <row r="16" spans="1:205" s="538" customFormat="1">
      <c r="A16" s="448" t="s">
        <v>7</v>
      </c>
      <c r="B16" s="540">
        <v>1309.4546108904365</v>
      </c>
      <c r="C16" s="270">
        <v>1165.0038233152084</v>
      </c>
      <c r="D16" s="270">
        <v>1090.4592844364126</v>
      </c>
      <c r="E16" s="270">
        <v>1152.4501202444274</v>
      </c>
      <c r="F16" s="270">
        <v>1085.1961572518658</v>
      </c>
      <c r="G16" s="270">
        <v>1045.6055779361466</v>
      </c>
      <c r="H16" s="270">
        <v>1159.958168353704</v>
      </c>
      <c r="I16" s="270">
        <v>1352.113100953391</v>
      </c>
      <c r="J16" s="270">
        <v>1343.0063339416351</v>
      </c>
      <c r="K16" s="270">
        <v>1293.2711170641403</v>
      </c>
      <c r="L16" s="35">
        <v>1187.7269680514596</v>
      </c>
      <c r="M16" s="35">
        <v>1129.6041390545768</v>
      </c>
      <c r="N16" s="35">
        <v>1132.6417304753807</v>
      </c>
      <c r="O16" s="35">
        <v>1199.0969682054815</v>
      </c>
      <c r="P16" s="540">
        <v>3817.226213374357</v>
      </c>
      <c r="Q16" s="270">
        <v>1928.0024767801858</v>
      </c>
      <c r="R16" s="270">
        <v>301.74292082313463</v>
      </c>
      <c r="S16" s="270">
        <v>306.68928518773714</v>
      </c>
      <c r="T16" s="270">
        <v>279.75236246422327</v>
      </c>
      <c r="U16" s="270">
        <v>275.18674466267419</v>
      </c>
      <c r="V16" s="270">
        <v>2196.8706684239496</v>
      </c>
      <c r="W16" s="270">
        <v>2558.3203255744811</v>
      </c>
      <c r="X16" s="270">
        <v>2467.392119347634</v>
      </c>
      <c r="Y16" s="270">
        <v>2266.1601092319411</v>
      </c>
      <c r="Z16" s="35">
        <v>2132.9874142703757</v>
      </c>
      <c r="AA16" s="35">
        <v>2046.62206964759</v>
      </c>
      <c r="AB16" s="35">
        <v>2045.1591728946046</v>
      </c>
      <c r="AC16" s="35">
        <v>2168.5225808920791</v>
      </c>
      <c r="AD16" s="540">
        <v>539.60372720972782</v>
      </c>
      <c r="AE16" s="270">
        <v>609.21864773948107</v>
      </c>
      <c r="AF16" s="270">
        <v>2063.3151120543366</v>
      </c>
      <c r="AG16" s="270">
        <v>2173.3057627800576</v>
      </c>
      <c r="AH16" s="270">
        <v>1679.4945410226469</v>
      </c>
      <c r="AI16" s="270">
        <v>1610.0759858744241</v>
      </c>
      <c r="AJ16" s="270">
        <v>296.18943043438492</v>
      </c>
      <c r="AK16" s="270">
        <v>313.15271269188509</v>
      </c>
      <c r="AL16" s="270">
        <v>314.21679561182333</v>
      </c>
      <c r="AM16" s="270">
        <v>345.18803395367604</v>
      </c>
      <c r="AN16" s="35">
        <v>295.60089600419252</v>
      </c>
      <c r="AO16" s="35">
        <v>270.61462861695725</v>
      </c>
      <c r="AP16" s="35">
        <v>276.58211835507598</v>
      </c>
      <c r="AQ16" s="35">
        <v>289.94571145493563</v>
      </c>
      <c r="AR16" s="540">
        <v>62.505987332470163</v>
      </c>
      <c r="AS16" s="270">
        <v>45.822085519570592</v>
      </c>
      <c r="AT16" s="270">
        <v>38.742244140736176</v>
      </c>
      <c r="AU16" s="270">
        <v>39.88170675727725</v>
      </c>
      <c r="AV16" s="270"/>
      <c r="AW16" s="270"/>
      <c r="AX16" s="270"/>
      <c r="AY16" s="270"/>
      <c r="AZ16" s="270"/>
      <c r="BA16" s="270"/>
      <c r="BB16" s="35"/>
      <c r="BC16" s="35"/>
      <c r="BD16" s="35"/>
      <c r="BE16" s="35"/>
      <c r="BF16" s="540">
        <v>816.65723693726216</v>
      </c>
      <c r="BG16" s="270">
        <v>780.35850478032262</v>
      </c>
      <c r="BH16" s="270">
        <v>669.65866606657903</v>
      </c>
      <c r="BI16" s="270">
        <v>686.60986225666375</v>
      </c>
      <c r="BJ16" s="270">
        <v>595.80762633491554</v>
      </c>
      <c r="BK16" s="270">
        <v>537.3803126480816</v>
      </c>
      <c r="BL16" s="270">
        <v>541.32771244069386</v>
      </c>
      <c r="BM16" s="270">
        <v>722.08459648459643</v>
      </c>
      <c r="BN16" s="270">
        <v>522.8915820192401</v>
      </c>
      <c r="BO16" s="270">
        <v>605.0405640633918</v>
      </c>
      <c r="BP16" s="35">
        <v>566.20826342168004</v>
      </c>
      <c r="BQ16" s="35">
        <v>580.28296203397758</v>
      </c>
      <c r="BR16" s="35">
        <v>603.09136494884558</v>
      </c>
      <c r="BS16" s="35">
        <v>653.69486765428633</v>
      </c>
      <c r="BT16" s="540"/>
      <c r="BU16" s="270"/>
      <c r="BV16" s="270"/>
      <c r="BW16" s="270"/>
      <c r="BX16" s="270"/>
      <c r="BY16" s="270"/>
      <c r="BZ16" s="270"/>
      <c r="CA16" s="270"/>
      <c r="CB16" s="270"/>
      <c r="CC16" s="270"/>
      <c r="CD16" s="35"/>
      <c r="CE16" s="35"/>
      <c r="CF16" s="35"/>
      <c r="CG16" s="35"/>
      <c r="CH16" s="540"/>
      <c r="CI16" s="270"/>
      <c r="CJ16" s="270"/>
      <c r="CK16" s="270"/>
      <c r="CL16" s="270"/>
      <c r="CM16" s="270"/>
      <c r="CN16" s="270"/>
      <c r="CO16" s="270"/>
      <c r="CP16" s="270"/>
      <c r="CQ16" s="678"/>
      <c r="CR16" s="35"/>
      <c r="CS16" s="35"/>
      <c r="CT16" s="35"/>
      <c r="CU16" s="35"/>
      <c r="CV16" s="545"/>
      <c r="CW16" s="270"/>
      <c r="CX16" s="270"/>
      <c r="CY16" s="270"/>
      <c r="CZ16" s="270"/>
      <c r="DA16" s="270"/>
      <c r="DB16" s="270"/>
      <c r="DC16" s="270"/>
      <c r="DD16" s="270"/>
      <c r="DE16" s="270">
        <v>365.52883499696469</v>
      </c>
      <c r="DF16" s="35">
        <v>361.83444097479662</v>
      </c>
      <c r="DG16" s="35">
        <v>370.92667610033891</v>
      </c>
      <c r="DH16" s="35">
        <v>406.41927261241165</v>
      </c>
      <c r="DI16" s="35">
        <v>427.27046329025814</v>
      </c>
      <c r="DJ16" s="540"/>
      <c r="DK16" s="270"/>
      <c r="DL16" s="270"/>
      <c r="DM16" s="270"/>
      <c r="DN16" s="270"/>
      <c r="DO16" s="270"/>
      <c r="DP16" s="270"/>
      <c r="DQ16" s="270"/>
      <c r="DR16" s="270"/>
      <c r="DS16" s="35"/>
      <c r="DT16" s="35"/>
      <c r="DU16" s="35"/>
      <c r="DV16" s="35"/>
      <c r="DW16" s="540"/>
      <c r="DX16" s="270"/>
      <c r="DY16" s="270"/>
      <c r="DZ16" s="270"/>
      <c r="EA16" s="270"/>
      <c r="EB16" s="270"/>
      <c r="EC16" s="270"/>
      <c r="ED16" s="270"/>
      <c r="EE16" s="35">
        <v>342.53288474156795</v>
      </c>
      <c r="EF16" s="35">
        <v>339.9295441400705</v>
      </c>
      <c r="EG16" s="35">
        <v>345.29807598691457</v>
      </c>
      <c r="EH16" s="35">
        <v>372.82551401524353</v>
      </c>
      <c r="EI16" s="35">
        <v>388.58129222391324</v>
      </c>
      <c r="EJ16" s="540"/>
      <c r="EK16" s="270"/>
      <c r="EL16" s="270"/>
      <c r="EM16" s="270"/>
      <c r="EN16" s="270"/>
      <c r="EO16" s="270"/>
      <c r="EP16" s="270"/>
      <c r="EQ16" s="270"/>
      <c r="ER16" s="270">
        <v>370.72633920126196</v>
      </c>
      <c r="ES16" s="35">
        <v>360.37630409472416</v>
      </c>
      <c r="ET16" s="35">
        <v>370.20626661150908</v>
      </c>
      <c r="EU16" s="35">
        <v>408.53386200642456</v>
      </c>
      <c r="EV16" s="35">
        <v>431.01759435038514</v>
      </c>
      <c r="EW16" s="540"/>
      <c r="EX16" s="270"/>
      <c r="EY16" s="270"/>
      <c r="EZ16" s="270"/>
      <c r="FA16" s="270"/>
      <c r="FB16" s="270"/>
      <c r="FC16" s="270"/>
      <c r="FD16" s="270"/>
      <c r="FE16" s="270">
        <v>513.79607698001473</v>
      </c>
      <c r="FF16" s="35">
        <v>565.59733277766202</v>
      </c>
      <c r="FG16" s="35">
        <v>577.05990021779087</v>
      </c>
      <c r="FH16" s="35">
        <v>659.63318708594795</v>
      </c>
      <c r="FI16" s="35">
        <v>740.59623665270942</v>
      </c>
      <c r="FJ16" s="545"/>
      <c r="FK16" s="270"/>
      <c r="FL16" s="270"/>
      <c r="FM16" s="270"/>
      <c r="FN16" s="270"/>
      <c r="FO16" s="270"/>
      <c r="FP16" s="270"/>
      <c r="FQ16" s="270"/>
      <c r="FR16" s="270"/>
      <c r="FS16" s="270"/>
      <c r="FT16" s="35"/>
      <c r="FU16" s="35"/>
      <c r="FV16" s="35"/>
      <c r="FW16" s="35"/>
      <c r="FX16" s="540"/>
      <c r="FY16" s="270"/>
      <c r="FZ16" s="270"/>
      <c r="GA16" s="270"/>
      <c r="GB16" s="270"/>
      <c r="GC16" s="270"/>
      <c r="GD16" s="270"/>
      <c r="GE16" s="270"/>
      <c r="GF16" s="270"/>
      <c r="GG16" s="35"/>
      <c r="GH16" s="35"/>
      <c r="GI16" s="35"/>
      <c r="GJ16" s="35"/>
      <c r="GK16" s="540"/>
      <c r="GL16" s="270"/>
      <c r="GM16" s="270"/>
      <c r="GN16" s="270"/>
      <c r="GO16" s="270"/>
      <c r="GP16" s="270"/>
      <c r="GQ16" s="270"/>
      <c r="GR16" s="270"/>
      <c r="GS16" s="270"/>
      <c r="GT16" s="35"/>
      <c r="GU16" s="35"/>
      <c r="GV16" s="35"/>
      <c r="GW16" s="35"/>
    </row>
    <row r="17" spans="1:205" s="538" customFormat="1">
      <c r="A17" s="448" t="s">
        <v>8</v>
      </c>
      <c r="B17" s="540">
        <v>620.16232211686474</v>
      </c>
      <c r="C17" s="270">
        <v>578.59001924739118</v>
      </c>
      <c r="D17" s="270">
        <v>514.68011873628336</v>
      </c>
      <c r="E17" s="270">
        <v>510.53660508291102</v>
      </c>
      <c r="F17" s="270">
        <v>500.73213028102344</v>
      </c>
      <c r="G17" s="270">
        <v>517.28734165635285</v>
      </c>
      <c r="H17" s="270">
        <v>531.38796632162757</v>
      </c>
      <c r="I17" s="270">
        <v>597.05569487755713</v>
      </c>
      <c r="J17" s="270">
        <v>580.20848651885979</v>
      </c>
      <c r="K17" s="270">
        <v>514.89806108260655</v>
      </c>
      <c r="L17" s="35">
        <v>509.39716493349721</v>
      </c>
      <c r="M17" s="35">
        <v>470.84473147780386</v>
      </c>
      <c r="N17" s="35">
        <v>483.49434473703604</v>
      </c>
      <c r="O17" s="35">
        <v>466.49772796718975</v>
      </c>
      <c r="P17" s="540">
        <v>2008.0347584641888</v>
      </c>
      <c r="Q17" s="270">
        <v>1896.2120629523945</v>
      </c>
      <c r="R17" s="270">
        <v>1718.4099622122355</v>
      </c>
      <c r="S17" s="270">
        <v>1770.8596759434299</v>
      </c>
      <c r="T17" s="270">
        <v>1790.263191049331</v>
      </c>
      <c r="U17" s="270">
        <v>1811.2542638993332</v>
      </c>
      <c r="V17" s="270">
        <v>1885.2472523619167</v>
      </c>
      <c r="W17" s="270">
        <v>2123.001115966701</v>
      </c>
      <c r="X17" s="270">
        <v>2079.8001945346955</v>
      </c>
      <c r="Y17" s="270">
        <v>1847.5373123615732</v>
      </c>
      <c r="Z17" s="35">
        <v>1408.1446056521156</v>
      </c>
      <c r="AA17" s="35">
        <v>1296.9464639166433</v>
      </c>
      <c r="AB17" s="35">
        <v>1329.4125240054402</v>
      </c>
      <c r="AC17" s="35">
        <v>1293.6845281292169</v>
      </c>
      <c r="AD17" s="540"/>
      <c r="AE17" s="270"/>
      <c r="AF17" s="270"/>
      <c r="AG17" s="270"/>
      <c r="AH17" s="270"/>
      <c r="AI17" s="270"/>
      <c r="AJ17" s="270"/>
      <c r="AK17" s="270"/>
      <c r="AL17" s="270"/>
      <c r="AM17" s="270"/>
      <c r="AN17" s="35"/>
      <c r="AO17" s="35"/>
      <c r="AP17" s="35"/>
      <c r="AQ17" s="35"/>
      <c r="AR17" s="540"/>
      <c r="AS17" s="270"/>
      <c r="AT17" s="270"/>
      <c r="AU17" s="270"/>
      <c r="AV17" s="270"/>
      <c r="AW17" s="270"/>
      <c r="AX17" s="270"/>
      <c r="AY17" s="270"/>
      <c r="AZ17" s="270"/>
      <c r="BA17" s="270"/>
      <c r="BB17" s="35"/>
      <c r="BC17" s="35"/>
      <c r="BD17" s="35"/>
      <c r="BE17" s="35"/>
      <c r="BF17" s="540"/>
      <c r="BG17" s="270"/>
      <c r="BH17" s="270"/>
      <c r="BI17" s="270"/>
      <c r="BJ17" s="270"/>
      <c r="BK17" s="270"/>
      <c r="BL17" s="270"/>
      <c r="BM17" s="270"/>
      <c r="BN17" s="270"/>
      <c r="BO17" s="270"/>
      <c r="BP17" s="35"/>
      <c r="BQ17" s="35"/>
      <c r="BR17" s="35"/>
      <c r="BS17" s="35"/>
      <c r="BT17" s="540"/>
      <c r="BU17" s="270"/>
      <c r="BV17" s="270"/>
      <c r="BW17" s="270"/>
      <c r="BX17" s="270"/>
      <c r="BY17" s="270"/>
      <c r="BZ17" s="270"/>
      <c r="CA17" s="270"/>
      <c r="CB17" s="270"/>
      <c r="CC17" s="270"/>
      <c r="CD17" s="35"/>
      <c r="CE17" s="35"/>
      <c r="CF17" s="35"/>
      <c r="CG17" s="35"/>
      <c r="CH17" s="540"/>
      <c r="CI17" s="270"/>
      <c r="CJ17" s="270"/>
      <c r="CK17" s="270"/>
      <c r="CL17" s="270"/>
      <c r="CM17" s="270"/>
      <c r="CN17" s="270"/>
      <c r="CO17" s="270"/>
      <c r="CP17" s="270"/>
      <c r="CQ17" s="678"/>
      <c r="CR17" s="35"/>
      <c r="CS17" s="35"/>
      <c r="CT17" s="35"/>
      <c r="CU17" s="35"/>
      <c r="CV17" s="545"/>
      <c r="CW17" s="270">
        <v>342.56473053792087</v>
      </c>
      <c r="CX17" s="270">
        <v>65.159812742376559</v>
      </c>
      <c r="CY17" s="270">
        <v>60.274853847697074</v>
      </c>
      <c r="CZ17" s="270">
        <v>219.20631185581422</v>
      </c>
      <c r="DA17" s="270">
        <v>232.09334858653216</v>
      </c>
      <c r="DB17" s="270">
        <v>306.20949508087841</v>
      </c>
      <c r="DC17" s="270">
        <v>323.2975226043726</v>
      </c>
      <c r="DD17" s="270">
        <v>358.5811329222351</v>
      </c>
      <c r="DE17" s="270">
        <v>511.03811068303088</v>
      </c>
      <c r="DF17" s="35">
        <v>443.27958390719573</v>
      </c>
      <c r="DG17" s="35">
        <v>469.16836568056965</v>
      </c>
      <c r="DH17" s="35">
        <v>710.7997862125942</v>
      </c>
      <c r="DI17" s="35">
        <v>703.68245767693986</v>
      </c>
      <c r="DJ17" s="540"/>
      <c r="DK17" s="270"/>
      <c r="DL17" s="270"/>
      <c r="DM17" s="270"/>
      <c r="DN17" s="270"/>
      <c r="DO17" s="270"/>
      <c r="DP17" s="270"/>
      <c r="DQ17" s="270"/>
      <c r="DR17" s="270"/>
      <c r="DS17" s="35"/>
      <c r="DT17" s="35"/>
      <c r="DU17" s="35"/>
      <c r="DV17" s="35"/>
      <c r="DW17" s="540"/>
      <c r="DX17" s="270">
        <v>36.589181390964022</v>
      </c>
      <c r="DY17" s="270">
        <v>33.392479342537726</v>
      </c>
      <c r="DZ17" s="270">
        <v>158.68999475270601</v>
      </c>
      <c r="EA17" s="270">
        <v>171.27989266312923</v>
      </c>
      <c r="EB17" s="270">
        <v>222.32909298939046</v>
      </c>
      <c r="EC17" s="270">
        <v>245.80921711674171</v>
      </c>
      <c r="ED17" s="270">
        <v>273.22956308929827</v>
      </c>
      <c r="EE17" s="35">
        <v>338.03793279871866</v>
      </c>
      <c r="EF17" s="35">
        <v>286.85578457622205</v>
      </c>
      <c r="EG17" s="35">
        <v>495.98094415769168</v>
      </c>
      <c r="EH17" s="35">
        <v>494.8949964808603</v>
      </c>
      <c r="EI17" s="35">
        <v>490.63344347073064</v>
      </c>
      <c r="EJ17" s="540"/>
      <c r="EK17" s="270">
        <v>70.211635339364065</v>
      </c>
      <c r="EL17" s="270">
        <v>67.24726816581628</v>
      </c>
      <c r="EM17" s="270">
        <v>250.53532301710322</v>
      </c>
      <c r="EN17" s="270">
        <v>271.55260852992001</v>
      </c>
      <c r="EO17" s="270">
        <v>363.47404261980705</v>
      </c>
      <c r="EP17" s="270">
        <v>373.63176682407891</v>
      </c>
      <c r="EQ17" s="270">
        <v>414.55858179186998</v>
      </c>
      <c r="ER17" s="270"/>
      <c r="ES17" s="35">
        <v>496.89364673202647</v>
      </c>
      <c r="ET17" s="35">
        <v>772.51167770829204</v>
      </c>
      <c r="EU17" s="35">
        <v>797.20459102444738</v>
      </c>
      <c r="EV17" s="35">
        <v>788.22628295482684</v>
      </c>
      <c r="EW17" s="540"/>
      <c r="EX17" s="270">
        <v>113.30913143108265</v>
      </c>
      <c r="EY17" s="270">
        <v>106.70547854592617</v>
      </c>
      <c r="EZ17" s="270">
        <v>293.98993288590606</v>
      </c>
      <c r="FA17" s="270">
        <v>322.9224510678655</v>
      </c>
      <c r="FB17" s="270">
        <v>426.00157087915062</v>
      </c>
      <c r="FC17" s="270">
        <v>460.29821768466331</v>
      </c>
      <c r="FD17" s="270">
        <v>518.63276988713073</v>
      </c>
      <c r="FE17" s="270">
        <v>814.51612824745439</v>
      </c>
      <c r="FF17" s="35">
        <v>743.08605478678339</v>
      </c>
      <c r="FG17" s="35">
        <v>1034.2333007753293</v>
      </c>
      <c r="FH17" s="35">
        <v>1054.6915910134508</v>
      </c>
      <c r="FI17" s="35">
        <v>1070.3753022008989</v>
      </c>
      <c r="FJ17" s="545"/>
      <c r="FK17" s="270"/>
      <c r="FL17" s="270"/>
      <c r="FM17" s="270"/>
      <c r="FN17" s="270"/>
      <c r="FO17" s="270"/>
      <c r="FP17" s="270"/>
      <c r="FQ17" s="270"/>
      <c r="FR17" s="270"/>
      <c r="FS17" s="270"/>
      <c r="FT17" s="35"/>
      <c r="FU17" s="35"/>
      <c r="FV17" s="35"/>
      <c r="FW17" s="35"/>
      <c r="FX17" s="540"/>
      <c r="FY17" s="270"/>
      <c r="FZ17" s="270"/>
      <c r="GA17" s="270"/>
      <c r="GB17" s="270"/>
      <c r="GC17" s="270"/>
      <c r="GD17" s="270"/>
      <c r="GE17" s="270"/>
      <c r="GF17" s="270"/>
      <c r="GG17" s="35"/>
      <c r="GH17" s="35"/>
      <c r="GI17" s="35"/>
      <c r="GJ17" s="35"/>
      <c r="GK17" s="540"/>
      <c r="GL17" s="270"/>
      <c r="GM17" s="270"/>
      <c r="GN17" s="270"/>
      <c r="GO17" s="270"/>
      <c r="GP17" s="270"/>
      <c r="GQ17" s="270"/>
      <c r="GR17" s="270"/>
      <c r="GS17" s="270"/>
      <c r="GT17" s="35"/>
      <c r="GU17" s="35"/>
      <c r="GV17" s="35"/>
      <c r="GW17" s="35"/>
    </row>
    <row r="18" spans="1:205" s="538" customFormat="1">
      <c r="A18" s="448" t="s">
        <v>9</v>
      </c>
      <c r="B18" s="540">
        <v>573.86015251188428</v>
      </c>
      <c r="C18" s="270">
        <v>597.16618244690051</v>
      </c>
      <c r="D18" s="270">
        <v>517.18030986330427</v>
      </c>
      <c r="E18" s="270">
        <v>487.966378487464</v>
      </c>
      <c r="F18" s="270">
        <v>527.0913249885914</v>
      </c>
      <c r="G18" s="270">
        <v>572.57558722546571</v>
      </c>
      <c r="H18" s="270">
        <v>621.6946727855111</v>
      </c>
      <c r="I18" s="270">
        <v>682.72293602644345</v>
      </c>
      <c r="J18" s="270">
        <v>695.84449180264005</v>
      </c>
      <c r="K18" s="270">
        <v>659.05918653203366</v>
      </c>
      <c r="L18" s="35">
        <v>593.97901114962372</v>
      </c>
      <c r="M18" s="35">
        <v>572.61643594364671</v>
      </c>
      <c r="N18" s="35">
        <v>571.32099106712951</v>
      </c>
      <c r="O18" s="35" t="s">
        <v>16</v>
      </c>
      <c r="P18" s="540">
        <v>1156.9878595685047</v>
      </c>
      <c r="Q18" s="270">
        <v>1185.802097573915</v>
      </c>
      <c r="R18" s="270">
        <v>1022.9264559502185</v>
      </c>
      <c r="S18" s="270">
        <v>956.48960754890618</v>
      </c>
      <c r="T18" s="270">
        <v>1034.8493352196608</v>
      </c>
      <c r="U18" s="270">
        <v>1132.6089410916675</v>
      </c>
      <c r="V18" s="270">
        <v>1268.7592433464658</v>
      </c>
      <c r="W18" s="270">
        <v>1382.4777606148864</v>
      </c>
      <c r="X18" s="270">
        <v>1390.6056338355493</v>
      </c>
      <c r="Y18" s="270">
        <v>1400.3588534187652</v>
      </c>
      <c r="Z18" s="35">
        <v>1266.2749843144304</v>
      </c>
      <c r="AA18" s="35">
        <v>1179.5844396954553</v>
      </c>
      <c r="AB18" s="35">
        <v>1125.6102324777462</v>
      </c>
      <c r="AC18" s="35"/>
      <c r="AD18" s="540"/>
      <c r="AE18" s="270"/>
      <c r="AF18" s="270"/>
      <c r="AG18" s="270"/>
      <c r="AH18" s="270"/>
      <c r="AI18" s="270"/>
      <c r="AJ18" s="270"/>
      <c r="AK18" s="270"/>
      <c r="AL18" s="270"/>
      <c r="AM18" s="270"/>
      <c r="AN18" s="35"/>
      <c r="AO18" s="35"/>
      <c r="AP18" s="35"/>
      <c r="AQ18" s="35"/>
      <c r="AR18" s="540"/>
      <c r="AS18" s="270"/>
      <c r="AT18" s="270"/>
      <c r="AU18" s="270"/>
      <c r="AV18" s="270"/>
      <c r="AW18" s="270"/>
      <c r="AX18" s="270"/>
      <c r="AY18" s="270"/>
      <c r="AZ18" s="270"/>
      <c r="BA18" s="270"/>
      <c r="BB18" s="35"/>
      <c r="BC18" s="35"/>
      <c r="BD18" s="35"/>
      <c r="BE18" s="35"/>
      <c r="BF18" s="540"/>
      <c r="BG18" s="270"/>
      <c r="BH18" s="270"/>
      <c r="BI18" s="270"/>
      <c r="BJ18" s="270"/>
      <c r="BK18" s="270"/>
      <c r="BL18" s="270"/>
      <c r="BM18" s="270"/>
      <c r="BN18" s="270"/>
      <c r="BO18" s="270"/>
      <c r="BP18" s="35"/>
      <c r="BQ18" s="35"/>
      <c r="BR18" s="35"/>
      <c r="BS18" s="35"/>
      <c r="BT18" s="540"/>
      <c r="BU18" s="270"/>
      <c r="BV18" s="270"/>
      <c r="BW18" s="270"/>
      <c r="BX18" s="270"/>
      <c r="BY18" s="270"/>
      <c r="BZ18" s="270"/>
      <c r="CA18" s="270"/>
      <c r="CB18" s="270"/>
      <c r="CC18" s="270"/>
      <c r="CD18" s="35"/>
      <c r="CE18" s="35"/>
      <c r="CF18" s="35"/>
      <c r="CG18" s="35"/>
      <c r="CH18" s="540"/>
      <c r="CI18" s="270"/>
      <c r="CJ18" s="270"/>
      <c r="CK18" s="270"/>
      <c r="CL18" s="270"/>
      <c r="CM18" s="270"/>
      <c r="CN18" s="270"/>
      <c r="CO18" s="270"/>
      <c r="CP18" s="270"/>
      <c r="CQ18" s="678"/>
      <c r="CR18" s="35"/>
      <c r="CS18" s="35"/>
      <c r="CT18" s="35"/>
      <c r="CU18" s="35"/>
      <c r="CV18" s="545"/>
      <c r="CW18" s="270"/>
      <c r="CX18" s="270"/>
      <c r="CY18" s="270"/>
      <c r="CZ18" s="270"/>
      <c r="DA18" s="270"/>
      <c r="DB18" s="270"/>
      <c r="DC18" s="270"/>
      <c r="DD18" s="270"/>
      <c r="DE18" s="270"/>
      <c r="DF18" s="35"/>
      <c r="DG18" s="35"/>
      <c r="DH18" s="35"/>
      <c r="DI18" s="35">
        <v>0</v>
      </c>
      <c r="DJ18" s="540"/>
      <c r="DK18" s="270"/>
      <c r="DL18" s="270"/>
      <c r="DM18" s="270"/>
      <c r="DN18" s="270"/>
      <c r="DO18" s="270"/>
      <c r="DP18" s="270"/>
      <c r="DQ18" s="270"/>
      <c r="DR18" s="270"/>
      <c r="DS18" s="35"/>
      <c r="DT18" s="35"/>
      <c r="DU18" s="35"/>
      <c r="DV18" s="35"/>
      <c r="DW18" s="540"/>
      <c r="DX18" s="270"/>
      <c r="DY18" s="270"/>
      <c r="DZ18" s="270"/>
      <c r="EA18" s="270"/>
      <c r="EB18" s="270"/>
      <c r="EC18" s="270"/>
      <c r="ED18" s="270"/>
      <c r="EE18" s="35"/>
      <c r="EF18" s="35"/>
      <c r="EG18" s="35"/>
      <c r="EH18" s="35"/>
      <c r="EI18" s="35"/>
      <c r="EJ18" s="540"/>
      <c r="EK18" s="270"/>
      <c r="EL18" s="270"/>
      <c r="EM18" s="270"/>
      <c r="EN18" s="270"/>
      <c r="EO18" s="270"/>
      <c r="EP18" s="270"/>
      <c r="EQ18" s="270"/>
      <c r="ER18" s="270"/>
      <c r="ES18" s="35"/>
      <c r="ET18" s="35"/>
      <c r="EU18" s="35"/>
      <c r="EV18" s="35"/>
      <c r="EW18" s="540"/>
      <c r="EX18" s="270"/>
      <c r="EY18" s="270"/>
      <c r="EZ18" s="270"/>
      <c r="FA18" s="270"/>
      <c r="FB18" s="270"/>
      <c r="FC18" s="270"/>
      <c r="FD18" s="270"/>
      <c r="FE18" s="270"/>
      <c r="FF18" s="35"/>
      <c r="FG18" s="35"/>
      <c r="FH18" s="35"/>
      <c r="FI18" s="35"/>
      <c r="FJ18" s="545"/>
      <c r="FK18" s="270"/>
      <c r="FL18" s="270"/>
      <c r="FM18" s="270"/>
      <c r="FN18" s="270"/>
      <c r="FO18" s="270"/>
      <c r="FP18" s="270"/>
      <c r="FQ18" s="270"/>
      <c r="FR18" s="270"/>
      <c r="FS18" s="270"/>
      <c r="FT18" s="35"/>
      <c r="FU18" s="35"/>
      <c r="FV18" s="35"/>
      <c r="FW18" s="35"/>
      <c r="FX18" s="540"/>
      <c r="FY18" s="270"/>
      <c r="FZ18" s="270"/>
      <c r="GA18" s="270"/>
      <c r="GB18" s="144"/>
      <c r="GC18" s="144"/>
      <c r="GD18" s="144"/>
      <c r="GE18" s="144"/>
      <c r="GF18" s="270"/>
      <c r="GG18" s="35"/>
      <c r="GH18" s="35"/>
      <c r="GI18" s="35"/>
      <c r="GJ18" s="35"/>
      <c r="GK18" s="540"/>
      <c r="GL18" s="270"/>
      <c r="GM18" s="270"/>
      <c r="GN18" s="270"/>
      <c r="GO18" s="270"/>
      <c r="GP18" s="270"/>
      <c r="GQ18" s="270"/>
      <c r="GR18" s="270"/>
      <c r="GS18" s="270"/>
      <c r="GT18" s="35"/>
      <c r="GU18" s="35"/>
      <c r="GV18" s="35"/>
      <c r="GW18" s="35"/>
    </row>
    <row r="19" spans="1:205" s="538" customFormat="1">
      <c r="A19" s="448" t="s">
        <v>10</v>
      </c>
      <c r="B19" s="540">
        <v>492.85896289177259</v>
      </c>
      <c r="C19" s="270">
        <v>439.92105438187173</v>
      </c>
      <c r="D19" s="270">
        <v>374.10008877806803</v>
      </c>
      <c r="E19" s="270">
        <v>376.72279004697384</v>
      </c>
      <c r="F19" s="270">
        <v>321.76266116586277</v>
      </c>
      <c r="G19" s="270">
        <v>568.03841760220155</v>
      </c>
      <c r="H19" s="270">
        <v>666.56035043912357</v>
      </c>
      <c r="I19" s="270">
        <v>1480.8187618088334</v>
      </c>
      <c r="J19" s="270">
        <v>734.83144450801058</v>
      </c>
      <c r="K19" s="270">
        <v>592.10677562615774</v>
      </c>
      <c r="L19" s="35">
        <v>408.94802917079323</v>
      </c>
      <c r="M19" s="35">
        <v>380.09802509579373</v>
      </c>
      <c r="N19" s="35">
        <v>714.7935117618872</v>
      </c>
      <c r="O19" s="35">
        <v>740.14580241383646</v>
      </c>
      <c r="P19" s="540">
        <v>867.67558593520573</v>
      </c>
      <c r="Q19" s="270">
        <v>786.19454086440965</v>
      </c>
      <c r="R19" s="270">
        <v>675.26161191757171</v>
      </c>
      <c r="S19" s="270">
        <v>619.6777705695373</v>
      </c>
      <c r="T19" s="270">
        <v>627.08149416883555</v>
      </c>
      <c r="U19" s="270">
        <v>1141.0447521461465</v>
      </c>
      <c r="V19" s="270">
        <v>1329.5789682097786</v>
      </c>
      <c r="W19" s="270">
        <v>2154.0803278650478</v>
      </c>
      <c r="X19" s="270">
        <v>1130.8148171380822</v>
      </c>
      <c r="Y19" s="270">
        <v>899.91023575540851</v>
      </c>
      <c r="Z19" s="35">
        <v>647.43979337384201</v>
      </c>
      <c r="AA19" s="35">
        <v>619.99515017899307</v>
      </c>
      <c r="AB19" s="35">
        <v>942.57377605848785</v>
      </c>
      <c r="AC19" s="35">
        <v>1014.8498102683336</v>
      </c>
      <c r="AD19" s="540"/>
      <c r="AE19" s="270"/>
      <c r="AF19" s="270"/>
      <c r="AG19" s="270"/>
      <c r="AH19" s="270"/>
      <c r="AI19" s="270"/>
      <c r="AJ19" s="270"/>
      <c r="AK19" s="270"/>
      <c r="AL19" s="270"/>
      <c r="AM19" s="270"/>
      <c r="AN19" s="35"/>
      <c r="AO19" s="35"/>
      <c r="AP19" s="35"/>
      <c r="AQ19" s="35"/>
      <c r="AR19" s="540">
        <v>855.70018271656636</v>
      </c>
      <c r="AS19" s="270">
        <v>749.02642253603631</v>
      </c>
      <c r="AT19" s="270">
        <v>639.8733051997267</v>
      </c>
      <c r="AU19" s="270">
        <v>802.30856166516878</v>
      </c>
      <c r="AV19" s="270"/>
      <c r="AW19" s="270"/>
      <c r="AX19" s="270">
        <v>74.961439425314509</v>
      </c>
      <c r="AY19" s="270">
        <v>713.7267330007968</v>
      </c>
      <c r="AZ19" s="270">
        <v>120.78301582944751</v>
      </c>
      <c r="BA19" s="270">
        <v>116.92299820872644</v>
      </c>
      <c r="BB19" s="35">
        <v>64.345494310634265</v>
      </c>
      <c r="BC19" s="35">
        <v>39.944474271377914</v>
      </c>
      <c r="BD19" s="35">
        <v>426.4155795684012</v>
      </c>
      <c r="BE19" s="35">
        <v>348.40291848110439</v>
      </c>
      <c r="BF19" s="540">
        <v>22.409465758336321</v>
      </c>
      <c r="BG19" s="270">
        <v>21.712527344214127</v>
      </c>
      <c r="BH19" s="270">
        <v>21.262489867094672</v>
      </c>
      <c r="BI19" s="270">
        <v>100.88976183576435</v>
      </c>
      <c r="BJ19" s="270">
        <v>418.38934936994326</v>
      </c>
      <c r="BK19" s="270">
        <v>350.90225750311134</v>
      </c>
      <c r="BL19" s="270">
        <v>0</v>
      </c>
      <c r="BM19" s="270">
        <v>167.14097430930676</v>
      </c>
      <c r="BN19" s="270">
        <v>159.00494787522621</v>
      </c>
      <c r="BO19" s="270">
        <v>154.85258801783399</v>
      </c>
      <c r="BP19" s="35">
        <v>85.196596787755283</v>
      </c>
      <c r="BQ19" s="35">
        <v>53.72383299709734</v>
      </c>
      <c r="BR19" s="35"/>
      <c r="BS19" s="35"/>
      <c r="BT19" s="540">
        <v>51.440329218106996</v>
      </c>
      <c r="BU19" s="270">
        <v>52.838483324174668</v>
      </c>
      <c r="BV19" s="270">
        <v>47.320411794068839</v>
      </c>
      <c r="BW19" s="270">
        <v>98.914566810561183</v>
      </c>
      <c r="BX19" s="270">
        <v>92.147038772796463</v>
      </c>
      <c r="BY19" s="270">
        <v>86.432591367583754</v>
      </c>
      <c r="BZ19" s="270">
        <v>84.080416321938955</v>
      </c>
      <c r="CA19" s="270">
        <v>1387.3725627608619</v>
      </c>
      <c r="CB19" s="270">
        <v>834.96756508055978</v>
      </c>
      <c r="CC19" s="270">
        <v>636.69353588343131</v>
      </c>
      <c r="CD19" s="35">
        <v>410.79305866736036</v>
      </c>
      <c r="CE19" s="35">
        <v>362.57839464670394</v>
      </c>
      <c r="CF19" s="35">
        <v>653.0612788268545</v>
      </c>
      <c r="CG19" s="35">
        <v>480.56691093226726</v>
      </c>
      <c r="CH19" s="540">
        <v>19.861449836184416</v>
      </c>
      <c r="CI19" s="270"/>
      <c r="CJ19" s="270"/>
      <c r="CK19" s="270"/>
      <c r="CL19" s="270"/>
      <c r="CM19" s="270"/>
      <c r="CN19" s="270"/>
      <c r="CO19" s="270">
        <v>308.38885632987387</v>
      </c>
      <c r="CP19" s="270">
        <v>174.80045693286098</v>
      </c>
      <c r="CQ19" s="678">
        <v>180.02933300885104</v>
      </c>
      <c r="CR19" s="35">
        <v>86.811975408591465</v>
      </c>
      <c r="CS19" s="35">
        <v>54.951778032222123</v>
      </c>
      <c r="CT19" s="35">
        <v>391.23657295499771</v>
      </c>
      <c r="CU19" s="35">
        <v>632.57992970218788</v>
      </c>
      <c r="CV19" s="545"/>
      <c r="CW19" s="270"/>
      <c r="CX19" s="270"/>
      <c r="CY19" s="270"/>
      <c r="CZ19" s="270">
        <v>3.017881541594277</v>
      </c>
      <c r="DA19" s="270">
        <v>3.0353199447667794</v>
      </c>
      <c r="DB19" s="270">
        <v>5.8421038081643104</v>
      </c>
      <c r="DC19" s="270">
        <v>384.89025610687861</v>
      </c>
      <c r="DD19" s="270">
        <v>217.08385241423829</v>
      </c>
      <c r="DE19" s="270">
        <v>209.14600155783745</v>
      </c>
      <c r="DF19" s="35">
        <v>82.363676087280808</v>
      </c>
      <c r="DG19" s="35">
        <v>67.162666926060155</v>
      </c>
      <c r="DH19" s="35">
        <v>317.84545452611593</v>
      </c>
      <c r="DI19" s="35">
        <v>188.97313906694575</v>
      </c>
      <c r="DJ19" s="540"/>
      <c r="DK19" s="270"/>
      <c r="DL19" s="270"/>
      <c r="DM19" s="270"/>
      <c r="DN19" s="270"/>
      <c r="DO19" s="270">
        <v>175.10929758088022</v>
      </c>
      <c r="DP19" s="270">
        <v>479.00883069427522</v>
      </c>
      <c r="DQ19" s="270"/>
      <c r="DR19" s="270"/>
      <c r="DS19" s="35"/>
      <c r="DT19" s="35"/>
      <c r="DU19" s="35"/>
      <c r="DV19" s="35"/>
      <c r="DW19" s="540"/>
      <c r="DX19" s="270"/>
      <c r="DY19" s="270"/>
      <c r="DZ19" s="270">
        <v>3.4029794106900804</v>
      </c>
      <c r="EA19" s="270">
        <v>3.4422269811669373</v>
      </c>
      <c r="EB19" s="270">
        <v>3.4469387244244989</v>
      </c>
      <c r="EC19" s="270">
        <v>251.67626037499724</v>
      </c>
      <c r="ED19" s="270">
        <v>163.19908377504873</v>
      </c>
      <c r="EE19" s="35">
        <v>164.1518285663139</v>
      </c>
      <c r="EF19" s="35">
        <v>57.081276059098414</v>
      </c>
      <c r="EG19" s="35">
        <v>61.073061768846358</v>
      </c>
      <c r="EH19" s="35">
        <v>166.75802420886762</v>
      </c>
      <c r="EI19" s="35">
        <v>142.13068154191748</v>
      </c>
      <c r="EJ19" s="540"/>
      <c r="EK19" s="270"/>
      <c r="EL19" s="270"/>
      <c r="EM19" s="270"/>
      <c r="EN19" s="270"/>
      <c r="EO19" s="270"/>
      <c r="EP19" s="270">
        <v>445.58190389321896</v>
      </c>
      <c r="EQ19" s="270">
        <v>251.74044448709864</v>
      </c>
      <c r="ER19" s="270">
        <v>232.11688832116317</v>
      </c>
      <c r="ES19" s="35">
        <v>118.98490358882864</v>
      </c>
      <c r="ET19" s="35">
        <v>84.207474310388861</v>
      </c>
      <c r="EU19" s="35">
        <v>807.72808252168363</v>
      </c>
      <c r="EV19" s="35">
        <v>209.8205512314187</v>
      </c>
      <c r="EW19" s="540"/>
      <c r="EX19" s="270"/>
      <c r="EY19" s="270"/>
      <c r="EZ19" s="270">
        <v>16.095086726178295</v>
      </c>
      <c r="FA19" s="270">
        <v>15.920082012351612</v>
      </c>
      <c r="FB19" s="270">
        <v>15.666837918197567</v>
      </c>
      <c r="FC19" s="270">
        <v>658.97652919810275</v>
      </c>
      <c r="FD19" s="270">
        <v>287.82871933620561</v>
      </c>
      <c r="FE19" s="270">
        <v>292.55601537493135</v>
      </c>
      <c r="FF19" s="35">
        <v>98.867035279620382</v>
      </c>
      <c r="FG19" s="35">
        <v>72.787126235832403</v>
      </c>
      <c r="FH19" s="35">
        <v>358.7235994327292</v>
      </c>
      <c r="FI19" s="35">
        <v>460.44266936299283</v>
      </c>
      <c r="FJ19" s="545"/>
      <c r="FK19" s="270"/>
      <c r="FL19" s="270"/>
      <c r="FM19" s="270"/>
      <c r="FN19" s="270"/>
      <c r="FO19" s="270"/>
      <c r="FP19" s="270"/>
      <c r="FQ19" s="270"/>
      <c r="FR19" s="270"/>
      <c r="FS19" s="270"/>
      <c r="FT19" s="35"/>
      <c r="FU19" s="35"/>
      <c r="FV19" s="35"/>
      <c r="FW19" s="35"/>
      <c r="FX19" s="540"/>
      <c r="FY19" s="270"/>
      <c r="FZ19" s="270"/>
      <c r="GA19" s="270"/>
      <c r="GB19" s="270"/>
      <c r="GC19" s="270"/>
      <c r="GD19" s="270"/>
      <c r="GE19" s="270"/>
      <c r="GF19" s="270"/>
      <c r="GG19" s="35"/>
      <c r="GH19" s="35"/>
      <c r="GI19" s="35"/>
      <c r="GJ19" s="35"/>
      <c r="GK19" s="540"/>
      <c r="GL19" s="270"/>
      <c r="GM19" s="270"/>
      <c r="GN19" s="270"/>
      <c r="GO19" s="270"/>
      <c r="GP19" s="270"/>
      <c r="GQ19" s="270"/>
      <c r="GR19" s="270"/>
      <c r="GS19" s="270"/>
      <c r="GT19" s="35"/>
      <c r="GU19" s="35"/>
      <c r="GV19" s="35">
        <v>47.243474964864319</v>
      </c>
      <c r="GW19" s="35"/>
    </row>
    <row r="20" spans="1:205" s="538" customFormat="1">
      <c r="A20" s="448"/>
      <c r="B20" s="540"/>
      <c r="C20" s="270"/>
      <c r="D20" s="270"/>
      <c r="E20" s="270"/>
      <c r="F20" s="270"/>
      <c r="G20" s="270"/>
      <c r="H20" s="270"/>
      <c r="I20" s="270"/>
      <c r="J20" s="270"/>
      <c r="K20" s="270"/>
      <c r="L20" s="35"/>
      <c r="M20" s="35"/>
      <c r="N20" s="35"/>
      <c r="O20" s="35"/>
      <c r="P20" s="540"/>
      <c r="Q20" s="270"/>
      <c r="R20" s="270"/>
      <c r="S20" s="270"/>
      <c r="T20" s="270"/>
      <c r="U20" s="270"/>
      <c r="V20" s="270"/>
      <c r="W20" s="270"/>
      <c r="X20" s="270"/>
      <c r="Y20" s="270"/>
      <c r="Z20" s="35"/>
      <c r="AA20" s="35"/>
      <c r="AB20" s="35"/>
      <c r="AC20" s="35"/>
      <c r="AD20" s="540"/>
      <c r="AE20" s="270"/>
      <c r="AF20" s="270"/>
      <c r="AG20" s="270"/>
      <c r="AH20" s="270"/>
      <c r="AI20" s="270"/>
      <c r="AJ20" s="270"/>
      <c r="AK20" s="270"/>
      <c r="AL20" s="270"/>
      <c r="AM20" s="270"/>
      <c r="AN20" s="35"/>
      <c r="AO20" s="35"/>
      <c r="AP20" s="35"/>
      <c r="AQ20" s="35"/>
      <c r="AR20" s="540"/>
      <c r="AS20" s="270"/>
      <c r="AT20" s="270"/>
      <c r="AU20" s="270"/>
      <c r="AV20" s="270"/>
      <c r="AW20" s="270"/>
      <c r="AX20" s="270"/>
      <c r="AY20" s="270"/>
      <c r="AZ20" s="270"/>
      <c r="BA20" s="270"/>
      <c r="BB20" s="35"/>
      <c r="BC20" s="35"/>
      <c r="BD20" s="35"/>
      <c r="BE20" s="35"/>
      <c r="BF20" s="540"/>
      <c r="BG20" s="270"/>
      <c r="BH20" s="270"/>
      <c r="BI20" s="270"/>
      <c r="BJ20" s="270"/>
      <c r="BK20" s="270"/>
      <c r="BL20" s="270"/>
      <c r="BM20" s="270"/>
      <c r="BN20" s="270"/>
      <c r="BO20" s="270"/>
      <c r="BP20" s="35"/>
      <c r="BQ20" s="35"/>
      <c r="BR20" s="35"/>
      <c r="BS20" s="35"/>
      <c r="BT20" s="540"/>
      <c r="BU20" s="270"/>
      <c r="BV20" s="270"/>
      <c r="BW20" s="270"/>
      <c r="BX20" s="270"/>
      <c r="BY20" s="270"/>
      <c r="BZ20" s="270"/>
      <c r="CA20" s="270"/>
      <c r="CB20" s="270"/>
      <c r="CC20" s="270"/>
      <c r="CD20" s="35"/>
      <c r="CE20" s="35"/>
      <c r="CF20" s="35"/>
      <c r="CG20" s="35"/>
      <c r="CH20" s="540"/>
      <c r="CI20" s="270"/>
      <c r="CJ20" s="270"/>
      <c r="CK20" s="270"/>
      <c r="CL20" s="270"/>
      <c r="CM20" s="270"/>
      <c r="CN20" s="270"/>
      <c r="CO20" s="270"/>
      <c r="CP20" s="270"/>
      <c r="CQ20" s="677"/>
      <c r="CR20" s="35"/>
      <c r="CS20" s="35"/>
      <c r="CT20" s="35"/>
      <c r="CU20" s="35"/>
      <c r="CV20" s="545"/>
      <c r="CW20" s="270"/>
      <c r="CX20" s="270"/>
      <c r="CY20" s="270"/>
      <c r="CZ20" s="270"/>
      <c r="DA20" s="270"/>
      <c r="DB20" s="270"/>
      <c r="DC20" s="270"/>
      <c r="DD20" s="270"/>
      <c r="DE20" s="270"/>
      <c r="DF20" s="35"/>
      <c r="DG20" s="35"/>
      <c r="DH20" s="35"/>
      <c r="DI20" s="35">
        <v>0</v>
      </c>
      <c r="DJ20" s="540"/>
      <c r="DK20" s="270"/>
      <c r="DL20" s="270"/>
      <c r="DM20" s="270"/>
      <c r="DN20" s="270"/>
      <c r="DO20" s="270"/>
      <c r="DP20" s="270"/>
      <c r="DQ20" s="270"/>
      <c r="DR20" s="270"/>
      <c r="DS20" s="35"/>
      <c r="DT20" s="35"/>
      <c r="DU20" s="35"/>
      <c r="DV20" s="35"/>
      <c r="DW20" s="540"/>
      <c r="DX20" s="270"/>
      <c r="DY20" s="270"/>
      <c r="DZ20" s="270"/>
      <c r="EA20" s="270"/>
      <c r="EB20" s="270"/>
      <c r="EC20" s="270"/>
      <c r="ED20" s="270"/>
      <c r="EE20" s="270"/>
      <c r="EF20" s="35"/>
      <c r="EG20" s="35"/>
      <c r="EH20" s="35"/>
      <c r="EI20" s="35"/>
      <c r="EJ20" s="540"/>
      <c r="EK20" s="270"/>
      <c r="EL20" s="270"/>
      <c r="EM20" s="270"/>
      <c r="EN20" s="270"/>
      <c r="EO20" s="270"/>
      <c r="EP20" s="270"/>
      <c r="EQ20" s="270"/>
      <c r="ER20" s="270"/>
      <c r="ES20" s="35"/>
      <c r="ET20" s="35"/>
      <c r="EU20" s="35"/>
      <c r="EV20" s="35"/>
      <c r="EW20" s="540"/>
      <c r="EX20" s="270"/>
      <c r="EY20" s="270"/>
      <c r="EZ20" s="270"/>
      <c r="FA20" s="270"/>
      <c r="FB20" s="270"/>
      <c r="FC20" s="270"/>
      <c r="FD20" s="270"/>
      <c r="FE20" s="270"/>
      <c r="FF20" s="35"/>
      <c r="FG20" s="35"/>
      <c r="FH20" s="35"/>
      <c r="FI20" s="35"/>
      <c r="FJ20" s="545"/>
      <c r="FK20" s="270"/>
      <c r="FL20" s="270"/>
      <c r="FM20" s="270"/>
      <c r="FN20" s="270"/>
      <c r="FO20" s="270"/>
      <c r="FP20" s="270"/>
      <c r="FQ20" s="270"/>
      <c r="FR20" s="270"/>
      <c r="FS20" s="270"/>
      <c r="FT20" s="35"/>
      <c r="FU20" s="35"/>
      <c r="FV20" s="35"/>
      <c r="FW20" s="35"/>
      <c r="FX20" s="540"/>
      <c r="FY20" s="270"/>
      <c r="FZ20" s="270"/>
      <c r="GA20" s="270"/>
      <c r="GB20" s="270"/>
      <c r="GC20" s="270"/>
      <c r="GD20" s="270"/>
      <c r="GE20" s="270"/>
      <c r="GF20" s="270"/>
      <c r="GG20" s="35"/>
      <c r="GH20" s="35"/>
      <c r="GI20" s="35"/>
      <c r="GJ20" s="35"/>
      <c r="GK20" s="540"/>
      <c r="GL20" s="270"/>
      <c r="GM20" s="270"/>
      <c r="GN20" s="270"/>
      <c r="GO20" s="270"/>
      <c r="GP20" s="270"/>
      <c r="GQ20" s="270"/>
      <c r="GR20" s="270"/>
      <c r="GS20" s="270"/>
      <c r="GT20" s="35"/>
      <c r="GU20" s="35"/>
      <c r="GV20" s="35"/>
      <c r="GW20" s="35"/>
    </row>
    <row r="21" spans="1:205" s="538" customFormat="1">
      <c r="A21" s="448" t="s">
        <v>11</v>
      </c>
      <c r="B21" s="540">
        <v>494.87019607225307</v>
      </c>
      <c r="C21" s="270">
        <v>505.86714097724581</v>
      </c>
      <c r="D21" s="270">
        <v>500.73165876853432</v>
      </c>
      <c r="E21" s="270">
        <v>492.13921873261427</v>
      </c>
      <c r="F21" s="270">
        <v>513.28853796624617</v>
      </c>
      <c r="G21" s="270">
        <v>533.95772628463067</v>
      </c>
      <c r="H21" s="270">
        <v>550.34643751145859</v>
      </c>
      <c r="I21" s="270">
        <v>584.90509986949166</v>
      </c>
      <c r="J21" s="270">
        <v>582.25050854382255</v>
      </c>
      <c r="K21" s="270">
        <v>579.07067565663829</v>
      </c>
      <c r="L21" s="35">
        <v>588.89964040626046</v>
      </c>
      <c r="M21" s="35">
        <v>538.33519098932459</v>
      </c>
      <c r="N21" s="35">
        <v>570.29533246553433</v>
      </c>
      <c r="O21" s="35">
        <v>609.42885666330858</v>
      </c>
      <c r="P21" s="540">
        <v>2089.6195560760762</v>
      </c>
      <c r="Q21" s="270">
        <v>2157.5546647205015</v>
      </c>
      <c r="R21" s="270">
        <v>2172.7981005391207</v>
      </c>
      <c r="S21" s="270">
        <v>2198.8094692891596</v>
      </c>
      <c r="T21" s="270">
        <v>2332.7334707383625</v>
      </c>
      <c r="U21" s="270">
        <v>2408.8475361152009</v>
      </c>
      <c r="V21" s="270">
        <v>2443.4634592808575</v>
      </c>
      <c r="W21" s="270">
        <v>2580.6003221396627</v>
      </c>
      <c r="X21" s="270">
        <v>1457.2329621549113</v>
      </c>
      <c r="Y21" s="270">
        <v>1456.5143692233696</v>
      </c>
      <c r="Z21" s="35">
        <v>1507.3859269567388</v>
      </c>
      <c r="AA21" s="35">
        <v>1397.4530958807945</v>
      </c>
      <c r="AB21" s="35">
        <v>1479.374602176892</v>
      </c>
      <c r="AC21" s="35">
        <v>1584.8492358168407</v>
      </c>
      <c r="AD21" s="540"/>
      <c r="AE21" s="270"/>
      <c r="AF21" s="270"/>
      <c r="AG21" s="270"/>
      <c r="AH21" s="270"/>
      <c r="AI21" s="270"/>
      <c r="AJ21" s="270"/>
      <c r="AK21" s="270"/>
      <c r="AL21" s="270"/>
      <c r="AM21" s="270"/>
      <c r="AN21" s="35">
        <v>803.42766468516629</v>
      </c>
      <c r="AO21" s="35">
        <v>749.60406632823958</v>
      </c>
      <c r="AP21" s="35">
        <v>792.00933800233452</v>
      </c>
      <c r="AQ21" s="35">
        <v>817.90470007270562</v>
      </c>
      <c r="AR21" s="540">
        <v>10.941267970083693</v>
      </c>
      <c r="AS21" s="270">
        <v>10.92162793770223</v>
      </c>
      <c r="AT21" s="270">
        <v>10.198476933573005</v>
      </c>
      <c r="AU21" s="270">
        <v>9.6049835497358771</v>
      </c>
      <c r="AV21" s="270">
        <v>9.8786839617800286</v>
      </c>
      <c r="AW21" s="270">
        <v>10.360036760021579</v>
      </c>
      <c r="AX21" s="270">
        <v>10.71121674530187</v>
      </c>
      <c r="AY21" s="270">
        <v>11.186932012326263</v>
      </c>
      <c r="AZ21" s="270">
        <v>76.920657541893647</v>
      </c>
      <c r="BA21" s="270">
        <v>79.098946422990679</v>
      </c>
      <c r="BB21" s="35"/>
      <c r="BC21" s="35"/>
      <c r="BD21" s="35"/>
      <c r="BE21" s="35"/>
      <c r="BF21" s="540"/>
      <c r="BG21" s="270"/>
      <c r="BH21" s="270"/>
      <c r="BI21" s="270"/>
      <c r="BJ21" s="270"/>
      <c r="BK21" s="270"/>
      <c r="BL21" s="270"/>
      <c r="BM21" s="270"/>
      <c r="BN21" s="270"/>
      <c r="BO21" s="270"/>
      <c r="BP21" s="35"/>
      <c r="BQ21" s="35"/>
      <c r="BR21" s="35"/>
      <c r="BS21" s="35"/>
      <c r="BT21" s="540"/>
      <c r="BU21" s="270"/>
      <c r="BV21" s="270"/>
      <c r="BW21" s="270"/>
      <c r="BX21" s="270"/>
      <c r="BY21" s="270"/>
      <c r="BZ21" s="270"/>
      <c r="CA21" s="270"/>
      <c r="CB21" s="270"/>
      <c r="CC21" s="270"/>
      <c r="CD21" s="35"/>
      <c r="CE21" s="35"/>
      <c r="CF21" s="35"/>
      <c r="CG21" s="35"/>
      <c r="CH21" s="540"/>
      <c r="CI21" s="270"/>
      <c r="CJ21" s="270"/>
      <c r="CK21" s="270"/>
      <c r="CL21" s="270"/>
      <c r="CM21" s="270"/>
      <c r="CN21" s="270"/>
      <c r="CO21" s="270"/>
      <c r="CP21" s="270"/>
      <c r="CQ21" s="678"/>
      <c r="CR21" s="35"/>
      <c r="CS21" s="35"/>
      <c r="CT21" s="35"/>
      <c r="CU21" s="35"/>
      <c r="CV21" s="545"/>
      <c r="CW21" s="270"/>
      <c r="CX21" s="270"/>
      <c r="CY21" s="270"/>
      <c r="CZ21" s="270"/>
      <c r="DA21" s="270"/>
      <c r="DB21" s="270"/>
      <c r="DC21" s="270"/>
      <c r="DD21" s="270"/>
      <c r="DE21" s="270"/>
      <c r="DF21" s="35"/>
      <c r="DG21" s="35"/>
      <c r="DH21" s="35"/>
      <c r="DI21" s="35">
        <v>0</v>
      </c>
      <c r="DJ21" s="540"/>
      <c r="DK21" s="270"/>
      <c r="DL21" s="270"/>
      <c r="DM21" s="270"/>
      <c r="DN21" s="270"/>
      <c r="DO21" s="270"/>
      <c r="DP21" s="270"/>
      <c r="DQ21" s="270"/>
      <c r="DR21" s="270"/>
      <c r="DS21" s="35"/>
      <c r="DT21" s="35"/>
      <c r="DU21" s="35"/>
      <c r="DV21" s="35"/>
      <c r="DW21" s="540"/>
      <c r="DX21" s="270"/>
      <c r="DY21" s="270"/>
      <c r="DZ21" s="270"/>
      <c r="EA21" s="270"/>
      <c r="EB21" s="270"/>
      <c r="EC21" s="270"/>
      <c r="ED21" s="270"/>
      <c r="EE21" s="270"/>
      <c r="EF21" s="35"/>
      <c r="EG21" s="35"/>
      <c r="EH21" s="35"/>
      <c r="EI21" s="35"/>
      <c r="EJ21" s="540"/>
      <c r="EK21" s="270"/>
      <c r="EL21" s="270"/>
      <c r="EM21" s="270"/>
      <c r="EN21" s="270"/>
      <c r="EO21" s="270"/>
      <c r="EP21" s="270"/>
      <c r="EQ21" s="270"/>
      <c r="ER21" s="270"/>
      <c r="ES21" s="35"/>
      <c r="ET21" s="35"/>
      <c r="EU21" s="35"/>
      <c r="EV21" s="35"/>
      <c r="EW21" s="540"/>
      <c r="EX21" s="270"/>
      <c r="EY21" s="270"/>
      <c r="EZ21" s="270"/>
      <c r="FA21" s="270"/>
      <c r="FB21" s="270"/>
      <c r="FC21" s="270"/>
      <c r="FD21" s="270"/>
      <c r="FE21" s="270"/>
      <c r="FF21" s="35"/>
      <c r="FG21" s="35"/>
      <c r="FH21" s="35"/>
      <c r="FI21" s="35"/>
      <c r="FJ21" s="545"/>
      <c r="FK21" s="270"/>
      <c r="FL21" s="270"/>
      <c r="FM21" s="270"/>
      <c r="FN21" s="270"/>
      <c r="FO21" s="270"/>
      <c r="FP21" s="270"/>
      <c r="FQ21" s="270"/>
      <c r="FR21" s="270"/>
      <c r="FS21" s="270"/>
      <c r="FT21" s="35"/>
      <c r="FU21" s="35"/>
      <c r="FV21" s="35"/>
      <c r="FW21" s="35"/>
      <c r="FX21" s="540"/>
      <c r="FY21" s="270"/>
      <c r="FZ21" s="270"/>
      <c r="GA21" s="270"/>
      <c r="GB21" s="270"/>
      <c r="GC21" s="270"/>
      <c r="GD21" s="270"/>
      <c r="GE21" s="270"/>
      <c r="GF21" s="270"/>
      <c r="GG21" s="35"/>
      <c r="GH21" s="35"/>
      <c r="GI21" s="35"/>
      <c r="GJ21" s="35"/>
      <c r="GK21" s="540"/>
      <c r="GL21" s="270"/>
      <c r="GM21" s="270"/>
      <c r="GN21" s="270"/>
      <c r="GO21" s="270"/>
      <c r="GP21" s="270"/>
      <c r="GQ21" s="270"/>
      <c r="GR21" s="270"/>
      <c r="GS21" s="270"/>
      <c r="GT21" s="35"/>
      <c r="GU21" s="35"/>
      <c r="GV21" s="35">
        <v>636.59805911455032</v>
      </c>
      <c r="GW21" s="35"/>
    </row>
    <row r="22" spans="1:205" s="538" customFormat="1">
      <c r="A22" s="448" t="s">
        <v>12</v>
      </c>
      <c r="B22" s="540">
        <v>400.26652179092781</v>
      </c>
      <c r="C22" s="270">
        <v>408.10489697643061</v>
      </c>
      <c r="D22" s="270">
        <v>373.34196013920842</v>
      </c>
      <c r="E22" s="270">
        <v>351.21198393358787</v>
      </c>
      <c r="F22" s="270">
        <v>402.40822872683566</v>
      </c>
      <c r="G22" s="270">
        <v>425.3196065603949</v>
      </c>
      <c r="H22" s="270">
        <v>428.25628027855953</v>
      </c>
      <c r="I22" s="270">
        <v>454.26442384340879</v>
      </c>
      <c r="J22" s="270">
        <v>442.78283119239791</v>
      </c>
      <c r="K22" s="270">
        <v>619.41171060193233</v>
      </c>
      <c r="L22" s="35">
        <v>565.01078765832835</v>
      </c>
      <c r="M22" s="35">
        <v>684.25002383970275</v>
      </c>
      <c r="N22" s="35">
        <v>834.93320244281813</v>
      </c>
      <c r="O22" s="35">
        <v>478.20393882103224</v>
      </c>
      <c r="P22" s="540">
        <v>915.69819226752111</v>
      </c>
      <c r="Q22" s="270">
        <v>933.66636258679955</v>
      </c>
      <c r="R22" s="270">
        <v>866.00961905550571</v>
      </c>
      <c r="S22" s="270">
        <v>833.17549060622343</v>
      </c>
      <c r="T22" s="270">
        <v>980.34040751205998</v>
      </c>
      <c r="U22" s="270">
        <v>1049.9103107195085</v>
      </c>
      <c r="V22" s="270">
        <v>988.13427149582697</v>
      </c>
      <c r="W22" s="270">
        <v>942.76131493123228</v>
      </c>
      <c r="X22" s="270">
        <v>919.4980734532046</v>
      </c>
      <c r="Y22" s="270">
        <v>1160.2713061532418</v>
      </c>
      <c r="Z22" s="35">
        <v>1047.9014214765969</v>
      </c>
      <c r="AA22" s="35">
        <v>1422.537634727672</v>
      </c>
      <c r="AB22" s="35">
        <v>1713.3626788468052</v>
      </c>
      <c r="AC22" s="35">
        <v>1004.2722005076205</v>
      </c>
      <c r="AD22" s="540"/>
      <c r="AE22" s="270"/>
      <c r="AF22" s="270"/>
      <c r="AG22" s="270"/>
      <c r="AH22" s="270"/>
      <c r="AI22" s="270"/>
      <c r="AJ22" s="270"/>
      <c r="AK22" s="270"/>
      <c r="AL22" s="270"/>
      <c r="AM22" s="270">
        <v>189.00117787586163</v>
      </c>
      <c r="AN22" s="35">
        <v>166.73599498226906</v>
      </c>
      <c r="AO22" s="35">
        <v>57.106942544633547</v>
      </c>
      <c r="AP22" s="35">
        <v>164.25204167613393</v>
      </c>
      <c r="AQ22" s="35">
        <v>4.1825513797733214</v>
      </c>
      <c r="AR22" s="540"/>
      <c r="AS22" s="270"/>
      <c r="AT22" s="270"/>
      <c r="AU22" s="270"/>
      <c r="AV22" s="270"/>
      <c r="AW22" s="270"/>
      <c r="AX22" s="270"/>
      <c r="AY22" s="270"/>
      <c r="AZ22" s="270"/>
      <c r="BA22" s="270">
        <v>102.52506416976742</v>
      </c>
      <c r="BB22" s="35">
        <v>104.70595514777089</v>
      </c>
      <c r="BC22" s="35"/>
      <c r="BD22" s="35">
        <v>3.6006241953266489</v>
      </c>
      <c r="BE22" s="35">
        <v>5.7153738476983742</v>
      </c>
      <c r="BF22" s="540"/>
      <c r="BG22" s="270"/>
      <c r="BH22" s="270"/>
      <c r="BI22" s="270"/>
      <c r="BJ22" s="270"/>
      <c r="BK22" s="270"/>
      <c r="BL22" s="270"/>
      <c r="BM22" s="270"/>
      <c r="BN22" s="270"/>
      <c r="BO22" s="270">
        <v>103.03122073678549</v>
      </c>
      <c r="BP22" s="35">
        <v>162.79550194865462</v>
      </c>
      <c r="BQ22" s="35"/>
      <c r="BR22" s="35"/>
      <c r="BS22" s="35"/>
      <c r="BT22" s="540"/>
      <c r="BU22" s="270"/>
      <c r="BV22" s="270"/>
      <c r="BW22" s="270"/>
      <c r="BX22" s="270"/>
      <c r="BY22" s="270"/>
      <c r="BZ22" s="270"/>
      <c r="CA22" s="270"/>
      <c r="CB22" s="270"/>
      <c r="CC22" s="270">
        <v>124.28773352673679</v>
      </c>
      <c r="CD22" s="35">
        <v>111.94975174557277</v>
      </c>
      <c r="CE22" s="35"/>
      <c r="CF22" s="35"/>
      <c r="CG22" s="35"/>
      <c r="CH22" s="540"/>
      <c r="CI22" s="270"/>
      <c r="CJ22" s="270"/>
      <c r="CK22" s="270"/>
      <c r="CL22" s="270"/>
      <c r="CM22" s="270"/>
      <c r="CN22" s="270"/>
      <c r="CO22" s="270"/>
      <c r="CP22" s="270"/>
      <c r="CQ22" s="678">
        <v>35.10459542152104</v>
      </c>
      <c r="CR22" s="35">
        <v>28.677009817450617</v>
      </c>
      <c r="CS22" s="35"/>
      <c r="CT22" s="35"/>
      <c r="CU22" s="35"/>
      <c r="CV22" s="545"/>
      <c r="CW22" s="270"/>
      <c r="CX22" s="270"/>
      <c r="CY22" s="270"/>
      <c r="CZ22" s="270"/>
      <c r="DA22" s="270"/>
      <c r="DB22" s="270"/>
      <c r="DC22" s="270"/>
      <c r="DD22" s="270"/>
      <c r="DE22" s="270"/>
      <c r="DF22" s="35"/>
      <c r="DG22" s="35"/>
      <c r="DH22" s="35"/>
      <c r="DI22" s="35">
        <v>0</v>
      </c>
      <c r="DJ22" s="540"/>
      <c r="DK22" s="270"/>
      <c r="DL22" s="270"/>
      <c r="DM22" s="270"/>
      <c r="DN22" s="270"/>
      <c r="DO22" s="270"/>
      <c r="DP22" s="270"/>
      <c r="DQ22" s="270"/>
      <c r="DR22" s="270"/>
      <c r="DS22" s="35"/>
      <c r="DT22" s="35"/>
      <c r="DU22" s="35"/>
      <c r="DV22" s="35"/>
      <c r="DW22" s="540"/>
      <c r="DX22" s="270"/>
      <c r="DY22" s="270"/>
      <c r="DZ22" s="270"/>
      <c r="EA22" s="270"/>
      <c r="EB22" s="270"/>
      <c r="EC22" s="270"/>
      <c r="ED22" s="270"/>
      <c r="EE22" s="270"/>
      <c r="EF22" s="35"/>
      <c r="EG22" s="35"/>
      <c r="EH22" s="35"/>
      <c r="EI22" s="35"/>
      <c r="EJ22" s="540"/>
      <c r="EK22" s="270"/>
      <c r="EL22" s="270"/>
      <c r="EM22" s="270"/>
      <c r="EN22" s="270"/>
      <c r="EO22" s="270"/>
      <c r="EP22" s="270"/>
      <c r="EQ22" s="270"/>
      <c r="ER22" s="270"/>
      <c r="ES22" s="35"/>
      <c r="ET22" s="35"/>
      <c r="EU22" s="35"/>
      <c r="EV22" s="35"/>
      <c r="EW22" s="540"/>
      <c r="EX22" s="270"/>
      <c r="EY22" s="270"/>
      <c r="EZ22" s="270"/>
      <c r="FA22" s="270"/>
      <c r="FB22" s="270"/>
      <c r="FC22" s="270"/>
      <c r="FD22" s="270"/>
      <c r="FE22" s="270"/>
      <c r="FF22" s="35"/>
      <c r="FG22" s="35"/>
      <c r="FH22" s="35"/>
      <c r="FI22" s="35"/>
      <c r="FJ22" s="545"/>
      <c r="FK22" s="270"/>
      <c r="FL22" s="270"/>
      <c r="FM22" s="270"/>
      <c r="FN22" s="270"/>
      <c r="FO22" s="270"/>
      <c r="FP22" s="270"/>
      <c r="FQ22" s="270"/>
      <c r="FR22" s="270"/>
      <c r="FS22" s="270"/>
      <c r="FT22" s="35"/>
      <c r="FU22" s="35"/>
      <c r="FV22" s="35"/>
      <c r="FW22" s="35"/>
      <c r="FX22" s="540"/>
      <c r="FY22" s="270"/>
      <c r="FZ22" s="270"/>
      <c r="GA22" s="270"/>
      <c r="GB22" s="270"/>
      <c r="GC22" s="270"/>
      <c r="GD22" s="270"/>
      <c r="GE22" s="270"/>
      <c r="GF22" s="270"/>
      <c r="GG22" s="35"/>
      <c r="GH22" s="35"/>
      <c r="GI22" s="35"/>
      <c r="GJ22" s="35"/>
      <c r="GK22" s="540"/>
      <c r="GL22" s="270"/>
      <c r="GM22" s="270"/>
      <c r="GN22" s="270"/>
      <c r="GO22" s="270"/>
      <c r="GP22" s="270"/>
      <c r="GQ22" s="270"/>
      <c r="GR22" s="270"/>
      <c r="GS22" s="270"/>
      <c r="GT22" s="35"/>
      <c r="GU22" s="35"/>
      <c r="GV22" s="35"/>
      <c r="GW22" s="35"/>
    </row>
    <row r="23" spans="1:205" s="538" customFormat="1">
      <c r="A23" s="448" t="s">
        <v>13</v>
      </c>
      <c r="B23" s="540">
        <v>521.78820844759639</v>
      </c>
      <c r="C23" s="270">
        <v>503.43055042956655</v>
      </c>
      <c r="D23" s="270">
        <v>463.24444249928359</v>
      </c>
      <c r="E23" s="270">
        <v>414.91236764285748</v>
      </c>
      <c r="F23" s="270">
        <v>445.70859657747133</v>
      </c>
      <c r="G23" s="270">
        <v>464.67438494934873</v>
      </c>
      <c r="H23" s="270">
        <v>493.86304309999002</v>
      </c>
      <c r="I23" s="270">
        <v>609.08529086375484</v>
      </c>
      <c r="J23" s="270">
        <v>547.32289781863994</v>
      </c>
      <c r="K23" s="270">
        <v>503.92352567155598</v>
      </c>
      <c r="L23" s="35">
        <v>528.16973863993974</v>
      </c>
      <c r="M23" s="35">
        <v>501.23408271194808</v>
      </c>
      <c r="N23" s="35">
        <v>542.79429843266905</v>
      </c>
      <c r="O23" s="35">
        <v>573.76702086359467</v>
      </c>
      <c r="P23" s="540">
        <v>1228.1193045079103</v>
      </c>
      <c r="Q23" s="270">
        <v>1188.7108160456037</v>
      </c>
      <c r="R23" s="270">
        <v>1139.7578221299341</v>
      </c>
      <c r="S23" s="270">
        <v>1000.9560895380988</v>
      </c>
      <c r="T23" s="270">
        <v>1083.0561158015119</v>
      </c>
      <c r="U23" s="270">
        <v>1128.6559654129801</v>
      </c>
      <c r="V23" s="270">
        <v>1210.7259702663112</v>
      </c>
      <c r="W23" s="270">
        <v>968.83618666819439</v>
      </c>
      <c r="X23" s="270">
        <v>760.88610098851757</v>
      </c>
      <c r="Y23" s="270">
        <v>710.01772807992938</v>
      </c>
      <c r="Z23" s="35">
        <v>742.30606010746669</v>
      </c>
      <c r="AA23" s="35">
        <v>668.37484119392309</v>
      </c>
      <c r="AB23" s="35">
        <v>711.79922861704063</v>
      </c>
      <c r="AC23" s="35">
        <v>754.68561203563377</v>
      </c>
      <c r="AD23" s="540">
        <v>306.46459592724113</v>
      </c>
      <c r="AE23" s="270">
        <v>297.17648710508348</v>
      </c>
      <c r="AF23" s="270">
        <v>246.11970778461765</v>
      </c>
      <c r="AG23" s="270">
        <v>227.8954450610519</v>
      </c>
      <c r="AH23" s="270">
        <v>244.89024621295295</v>
      </c>
      <c r="AI23" s="270">
        <v>255.73944703518359</v>
      </c>
      <c r="AJ23" s="270">
        <v>271.8541083090044</v>
      </c>
      <c r="AK23" s="270">
        <v>593.58678855066671</v>
      </c>
      <c r="AL23" s="270">
        <v>637.88696970193564</v>
      </c>
      <c r="AM23" s="270">
        <v>564.80141845942637</v>
      </c>
      <c r="AN23" s="35">
        <v>594.27516456640569</v>
      </c>
      <c r="AO23" s="35">
        <v>664.17765835336445</v>
      </c>
      <c r="AP23" s="35">
        <v>724.60249821809043</v>
      </c>
      <c r="AQ23" s="35">
        <v>776.73511096779771</v>
      </c>
      <c r="AR23" s="540"/>
      <c r="AS23" s="270"/>
      <c r="AT23" s="270"/>
      <c r="AU23" s="270"/>
      <c r="AV23" s="270"/>
      <c r="AW23" s="270"/>
      <c r="AX23" s="270"/>
      <c r="AY23" s="270"/>
      <c r="AZ23" s="270"/>
      <c r="BA23" s="270"/>
      <c r="BB23" s="35"/>
      <c r="BC23" s="35"/>
      <c r="BD23" s="35"/>
      <c r="BE23" s="35">
        <v>140.62090196194882</v>
      </c>
      <c r="BF23" s="540">
        <v>262.59644693790312</v>
      </c>
      <c r="BG23" s="270">
        <v>260.01165098220889</v>
      </c>
      <c r="BH23" s="270">
        <v>272.24086967060794</v>
      </c>
      <c r="BI23" s="270">
        <v>201.62609080157887</v>
      </c>
      <c r="BJ23" s="270">
        <v>240.51312247047932</v>
      </c>
      <c r="BK23" s="270">
        <v>294.29859432378618</v>
      </c>
      <c r="BL23" s="270">
        <v>310.64922851868624</v>
      </c>
      <c r="BM23" s="270">
        <v>331.09954762173135</v>
      </c>
      <c r="BN23" s="270">
        <v>354.37956386791086</v>
      </c>
      <c r="BO23" s="270">
        <v>250.79686475062155</v>
      </c>
      <c r="BP23" s="35">
        <v>273.11367384967713</v>
      </c>
      <c r="BQ23" s="35">
        <v>265.934238050141</v>
      </c>
      <c r="BR23" s="35"/>
      <c r="BS23" s="35"/>
      <c r="BT23" s="540"/>
      <c r="BU23" s="270"/>
      <c r="BV23" s="270"/>
      <c r="BW23" s="270"/>
      <c r="BX23" s="270"/>
      <c r="BY23" s="270"/>
      <c r="BZ23" s="270"/>
      <c r="CA23" s="270"/>
      <c r="CB23" s="270">
        <v>17.691424314845278</v>
      </c>
      <c r="CC23" s="270">
        <v>38.089367287450386</v>
      </c>
      <c r="CD23" s="35">
        <v>2.8386810563590417</v>
      </c>
      <c r="CE23" s="35"/>
      <c r="CF23" s="35"/>
      <c r="CG23" s="35"/>
      <c r="CH23" s="540"/>
      <c r="CI23" s="270"/>
      <c r="CJ23" s="270"/>
      <c r="CK23" s="270"/>
      <c r="CL23" s="270"/>
      <c r="CM23" s="270"/>
      <c r="CN23" s="270"/>
      <c r="CO23" s="270"/>
      <c r="CP23" s="270"/>
      <c r="CQ23" s="678"/>
      <c r="CR23" s="35"/>
      <c r="CS23" s="35"/>
      <c r="CT23" s="35"/>
      <c r="CU23" s="35"/>
      <c r="CV23" s="545"/>
      <c r="CW23" s="270"/>
      <c r="CX23" s="270"/>
      <c r="CY23" s="270"/>
      <c r="CZ23" s="270"/>
      <c r="DA23" s="270"/>
      <c r="DB23" s="270"/>
      <c r="DC23" s="270"/>
      <c r="DD23" s="270"/>
      <c r="DE23" s="270"/>
      <c r="DF23" s="35"/>
      <c r="DG23" s="35">
        <v>32.324297277364678</v>
      </c>
      <c r="DH23" s="35"/>
      <c r="DI23" s="35">
        <v>0</v>
      </c>
      <c r="DJ23" s="540"/>
      <c r="DK23" s="270"/>
      <c r="DL23" s="270"/>
      <c r="DM23" s="270"/>
      <c r="DN23" s="270"/>
      <c r="DO23" s="270"/>
      <c r="DP23" s="270"/>
      <c r="DQ23" s="270"/>
      <c r="DR23" s="270"/>
      <c r="DS23" s="35"/>
      <c r="DT23" s="35"/>
      <c r="DU23" s="35"/>
      <c r="DV23" s="35"/>
      <c r="DW23" s="540"/>
      <c r="DX23" s="270"/>
      <c r="DY23" s="270"/>
      <c r="DZ23" s="270"/>
      <c r="EA23" s="270"/>
      <c r="EB23" s="270"/>
      <c r="EC23" s="270"/>
      <c r="ED23" s="270"/>
      <c r="EE23" s="270"/>
      <c r="EF23" s="35"/>
      <c r="EG23" s="35"/>
      <c r="EH23" s="35"/>
      <c r="EI23" s="35"/>
      <c r="EJ23" s="540"/>
      <c r="EK23" s="270"/>
      <c r="EL23" s="270"/>
      <c r="EM23" s="270"/>
      <c r="EN23" s="270"/>
      <c r="EO23" s="270"/>
      <c r="EP23" s="270"/>
      <c r="EQ23" s="270"/>
      <c r="ER23" s="270"/>
      <c r="ES23" s="35"/>
      <c r="ET23" s="35"/>
      <c r="EU23" s="35"/>
      <c r="EV23" s="35"/>
      <c r="EW23" s="540"/>
      <c r="EX23" s="270"/>
      <c r="EY23" s="270"/>
      <c r="EZ23" s="270"/>
      <c r="FA23" s="270"/>
      <c r="FB23" s="270"/>
      <c r="FC23" s="270"/>
      <c r="FD23" s="270"/>
      <c r="FE23" s="270"/>
      <c r="FF23" s="35"/>
      <c r="FG23" s="35"/>
      <c r="FH23" s="35"/>
      <c r="FI23" s="35"/>
      <c r="FJ23" s="545"/>
      <c r="FK23" s="270"/>
      <c r="FL23" s="270"/>
      <c r="FM23" s="270"/>
      <c r="FN23" s="270"/>
      <c r="FO23" s="270"/>
      <c r="FP23" s="270"/>
      <c r="FQ23" s="270"/>
      <c r="FR23" s="270"/>
      <c r="FS23" s="270"/>
      <c r="FT23" s="35"/>
      <c r="FU23" s="35"/>
      <c r="FV23" s="35"/>
      <c r="FW23" s="35"/>
      <c r="FX23" s="540"/>
      <c r="FY23" s="270"/>
      <c r="FZ23" s="270"/>
      <c r="GA23" s="270"/>
      <c r="GB23" s="270"/>
      <c r="GC23" s="270"/>
      <c r="GD23" s="270"/>
      <c r="GE23" s="270"/>
      <c r="GF23" s="270"/>
      <c r="GG23" s="35"/>
      <c r="GH23" s="35"/>
      <c r="GI23" s="35"/>
      <c r="GJ23" s="35"/>
      <c r="GK23" s="540"/>
      <c r="GL23" s="270"/>
      <c r="GM23" s="270"/>
      <c r="GN23" s="270"/>
      <c r="GO23" s="270"/>
      <c r="GP23" s="270"/>
      <c r="GQ23" s="270"/>
      <c r="GR23" s="270"/>
      <c r="GS23" s="270"/>
      <c r="GT23" s="35"/>
      <c r="GU23" s="35"/>
      <c r="GV23" s="35"/>
      <c r="GW23" s="35"/>
    </row>
    <row r="24" spans="1:205" s="538" customFormat="1">
      <c r="A24" s="449" t="s">
        <v>14</v>
      </c>
      <c r="B24" s="541">
        <v>523.62268542074685</v>
      </c>
      <c r="C24" s="542">
        <v>645.41104627213815</v>
      </c>
      <c r="D24" s="542">
        <v>637.49268662737859</v>
      </c>
      <c r="E24" s="542">
        <v>560.21471968079084</v>
      </c>
      <c r="F24" s="542">
        <v>541.41106543101762</v>
      </c>
      <c r="G24" s="542">
        <v>571.39097038959619</v>
      </c>
      <c r="H24" s="542">
        <v>657.24676537467394</v>
      </c>
      <c r="I24" s="542">
        <v>693.18286574054059</v>
      </c>
      <c r="J24" s="542">
        <v>712.71266631237336</v>
      </c>
      <c r="K24" s="542">
        <v>727.12115471320737</v>
      </c>
      <c r="L24" s="277">
        <v>717.50441083334067</v>
      </c>
      <c r="M24" s="277">
        <v>728.40287576681885</v>
      </c>
      <c r="N24" s="277">
        <v>782.92130023763252</v>
      </c>
      <c r="O24" s="277">
        <v>792.19465548654443</v>
      </c>
      <c r="P24" s="541">
        <v>1279.6032540226392</v>
      </c>
      <c r="Q24" s="542">
        <v>1446.8999456343736</v>
      </c>
      <c r="R24" s="542">
        <v>1507.747389397977</v>
      </c>
      <c r="S24" s="542">
        <v>1315.2152650092162</v>
      </c>
      <c r="T24" s="542">
        <v>1164.0274235385004</v>
      </c>
      <c r="U24" s="542">
        <v>1220.2712069173569</v>
      </c>
      <c r="V24" s="542">
        <v>1329.714254708588</v>
      </c>
      <c r="W24" s="542">
        <v>1339.1525152824468</v>
      </c>
      <c r="X24" s="542">
        <v>1420.8987525423599</v>
      </c>
      <c r="Y24" s="542">
        <v>1452.3391324180723</v>
      </c>
      <c r="Z24" s="277">
        <v>1446.6204181545179</v>
      </c>
      <c r="AA24" s="277">
        <v>1447.3854665630899</v>
      </c>
      <c r="AB24" s="277">
        <v>1540.304765219912</v>
      </c>
      <c r="AC24" s="277">
        <v>1559.4151783262348</v>
      </c>
      <c r="AD24" s="541"/>
      <c r="AE24" s="542"/>
      <c r="AF24" s="542"/>
      <c r="AG24" s="542"/>
      <c r="AH24" s="542"/>
      <c r="AI24" s="542"/>
      <c r="AJ24" s="542"/>
      <c r="AK24" s="542"/>
      <c r="AL24" s="542"/>
      <c r="AM24" s="542"/>
      <c r="AN24" s="277"/>
      <c r="AO24" s="277"/>
      <c r="AP24" s="277"/>
      <c r="AQ24" s="277"/>
      <c r="AR24" s="541">
        <v>291.65921899536789</v>
      </c>
      <c r="AS24" s="542">
        <v>297.94374408133996</v>
      </c>
      <c r="AT24" s="542">
        <v>264.81767896071568</v>
      </c>
      <c r="AU24" s="542">
        <v>161.74017922140203</v>
      </c>
      <c r="AV24" s="542">
        <v>137.00185019891114</v>
      </c>
      <c r="AW24" s="542">
        <v>177.40698530882878</v>
      </c>
      <c r="AX24" s="542">
        <v>182.0085563135473</v>
      </c>
      <c r="AY24" s="542">
        <v>183.1594824453006</v>
      </c>
      <c r="AZ24" s="542">
        <v>275.33890460688048</v>
      </c>
      <c r="BA24" s="542">
        <v>270.32625078715307</v>
      </c>
      <c r="BB24" s="277">
        <v>253.77501462325188</v>
      </c>
      <c r="BC24" s="277">
        <v>260.84462519829526</v>
      </c>
      <c r="BD24" s="277">
        <v>269.56954546136194</v>
      </c>
      <c r="BE24" s="277">
        <v>245.50518837279995</v>
      </c>
      <c r="BF24" s="541"/>
      <c r="BG24" s="542"/>
      <c r="BH24" s="542"/>
      <c r="BI24" s="542"/>
      <c r="BJ24" s="542"/>
      <c r="BK24" s="542"/>
      <c r="BL24" s="542"/>
      <c r="BM24" s="542"/>
      <c r="BN24" s="542"/>
      <c r="BO24" s="542"/>
      <c r="BP24" s="277"/>
      <c r="BQ24" s="277"/>
      <c r="BR24" s="277"/>
      <c r="BS24" s="277"/>
      <c r="BT24" s="541"/>
      <c r="BU24" s="542"/>
      <c r="BV24" s="542"/>
      <c r="BW24" s="542"/>
      <c r="BX24" s="542"/>
      <c r="BY24" s="542"/>
      <c r="BZ24" s="542"/>
      <c r="CA24" s="542"/>
      <c r="CB24" s="542"/>
      <c r="CC24" s="542">
        <v>12.800873872989728</v>
      </c>
      <c r="CD24" s="277">
        <v>12.51687169997893</v>
      </c>
      <c r="CE24" s="277">
        <v>12.386495829363632</v>
      </c>
      <c r="CF24" s="277">
        <v>12.599867071402397</v>
      </c>
      <c r="CG24" s="277">
        <v>13.054645658840768</v>
      </c>
      <c r="CH24" s="541"/>
      <c r="CI24" s="542">
        <v>151.7492528116758</v>
      </c>
      <c r="CJ24" s="542">
        <v>77.402183255217125</v>
      </c>
      <c r="CK24" s="542">
        <v>34.587277972511636</v>
      </c>
      <c r="CL24" s="542">
        <v>41.400318420550413</v>
      </c>
      <c r="CM24" s="542">
        <v>10.300491960079755</v>
      </c>
      <c r="CN24" s="542">
        <v>82.49985562525265</v>
      </c>
      <c r="CO24" s="542">
        <v>119.96743135825953</v>
      </c>
      <c r="CP24" s="542"/>
      <c r="CQ24" s="679">
        <v>25.087387733939892</v>
      </c>
      <c r="CR24" s="277">
        <v>40.323729654662209</v>
      </c>
      <c r="CS24" s="277">
        <v>65.334620788332984</v>
      </c>
      <c r="CT24" s="277">
        <v>59.176666584007194</v>
      </c>
      <c r="CU24" s="277">
        <v>60.907327760602875</v>
      </c>
      <c r="CV24" s="546">
        <v>42.686129620411904</v>
      </c>
      <c r="CW24" s="542">
        <v>280.06524897237443</v>
      </c>
      <c r="CX24" s="542">
        <v>307.98473131198574</v>
      </c>
      <c r="CY24" s="542">
        <v>55.85450092489188</v>
      </c>
      <c r="CZ24" s="542">
        <v>34.257254601072859</v>
      </c>
      <c r="DA24" s="542">
        <v>32.971946149338294</v>
      </c>
      <c r="DB24" s="542">
        <v>0</v>
      </c>
      <c r="DC24" s="542">
        <v>965.38310877706522</v>
      </c>
      <c r="DD24" s="542">
        <v>0</v>
      </c>
      <c r="DE24" s="542">
        <v>11.823696435093794</v>
      </c>
      <c r="DF24" s="277">
        <v>31.147270618937707</v>
      </c>
      <c r="DG24" s="277">
        <v>35.213726404455727</v>
      </c>
      <c r="DH24" s="277">
        <v>37.433137610203154</v>
      </c>
      <c r="DI24" s="277">
        <v>39.372679159530264</v>
      </c>
      <c r="DJ24" s="541">
        <v>70.768806580579934</v>
      </c>
      <c r="DK24" s="542">
        <v>309.913897388458</v>
      </c>
      <c r="DL24" s="542"/>
      <c r="DM24" s="542"/>
      <c r="DN24" s="542"/>
      <c r="DO24" s="542"/>
      <c r="DP24" s="542">
        <v>602.8037549336841</v>
      </c>
      <c r="DQ24" s="542"/>
      <c r="DR24" s="542">
        <v>46.42231253961743</v>
      </c>
      <c r="DS24" s="277">
        <v>41.557904012924681</v>
      </c>
      <c r="DT24" s="277">
        <v>41.900569443883526</v>
      </c>
      <c r="DU24" s="277">
        <v>46.39463387367244</v>
      </c>
      <c r="DV24" s="277">
        <v>49.71607925821214</v>
      </c>
      <c r="DW24" s="541"/>
      <c r="DX24" s="542"/>
      <c r="DY24" s="542"/>
      <c r="DZ24" s="542"/>
      <c r="EA24" s="542"/>
      <c r="EB24" s="542"/>
      <c r="EC24" s="542"/>
      <c r="ED24" s="542"/>
      <c r="EE24" s="542"/>
      <c r="EF24" s="277"/>
      <c r="EG24" s="277"/>
      <c r="EH24" s="277"/>
      <c r="EI24" s="277"/>
      <c r="EJ24" s="541"/>
      <c r="EK24" s="542"/>
      <c r="EL24" s="542"/>
      <c r="EM24" s="542"/>
      <c r="EN24" s="542"/>
      <c r="EO24" s="542"/>
      <c r="EP24" s="542">
        <v>823.20887086645257</v>
      </c>
      <c r="EQ24" s="542"/>
      <c r="ER24" s="542"/>
      <c r="ES24" s="277"/>
      <c r="ET24" s="277"/>
      <c r="EU24" s="277"/>
      <c r="EV24" s="277"/>
      <c r="EW24" s="541">
        <v>393.51516651112121</v>
      </c>
      <c r="EX24" s="542">
        <v>306.97803434208856</v>
      </c>
      <c r="EY24" s="542">
        <v>95.119948892299334</v>
      </c>
      <c r="EZ24" s="542">
        <v>50.879224068616921</v>
      </c>
      <c r="FA24" s="542">
        <v>48.862449598383236</v>
      </c>
      <c r="FB24" s="542">
        <v>0</v>
      </c>
      <c r="FC24" s="542">
        <v>1084.0645203039585</v>
      </c>
      <c r="FD24" s="542"/>
      <c r="FE24" s="542"/>
      <c r="FF24" s="277">
        <v>33.457292602425319</v>
      </c>
      <c r="FG24" s="277">
        <v>61.631989399297822</v>
      </c>
      <c r="FH24" s="277">
        <v>63.324231940830536</v>
      </c>
      <c r="FI24" s="277">
        <v>63.943019664698788</v>
      </c>
      <c r="FJ24" s="546"/>
      <c r="FK24" s="542"/>
      <c r="FL24" s="542"/>
      <c r="FM24" s="542"/>
      <c r="FN24" s="542"/>
      <c r="FO24" s="542"/>
      <c r="FP24" s="542"/>
      <c r="FQ24" s="542"/>
      <c r="FR24" s="542"/>
      <c r="FS24" s="542"/>
      <c r="FT24" s="277"/>
      <c r="FU24" s="277"/>
      <c r="FV24" s="277"/>
      <c r="FW24" s="277"/>
      <c r="FX24" s="541"/>
      <c r="FY24" s="542"/>
      <c r="FZ24" s="542"/>
      <c r="GA24" s="542"/>
      <c r="GB24" s="542"/>
      <c r="GC24" s="542"/>
      <c r="GD24" s="542"/>
      <c r="GE24" s="542"/>
      <c r="GF24" s="542"/>
      <c r="GG24" s="277"/>
      <c r="GH24" s="277"/>
      <c r="GI24" s="277"/>
      <c r="GJ24" s="277"/>
      <c r="GK24" s="541"/>
      <c r="GL24" s="542"/>
      <c r="GM24" s="542"/>
      <c r="GN24" s="542"/>
      <c r="GO24" s="542"/>
      <c r="GP24" s="542"/>
      <c r="GQ24" s="542"/>
      <c r="GR24" s="542"/>
      <c r="GS24" s="542"/>
      <c r="GT24" s="277"/>
      <c r="GU24" s="277"/>
      <c r="GV24" s="35"/>
      <c r="GW24" s="35"/>
    </row>
    <row r="25" spans="1:205">
      <c r="B25" s="63"/>
      <c r="C25" s="63"/>
      <c r="D25" s="63"/>
      <c r="E25" s="63"/>
      <c r="F25" s="63"/>
      <c r="G25" s="153"/>
      <c r="H25" s="153"/>
      <c r="I25" s="153"/>
      <c r="J25" s="153"/>
      <c r="K25" s="153"/>
      <c r="L25" s="89"/>
      <c r="M25" s="89"/>
      <c r="N25" s="89"/>
      <c r="O25" s="89"/>
      <c r="P25" s="63"/>
      <c r="Q25" s="63"/>
      <c r="R25" s="63"/>
      <c r="S25" s="63"/>
      <c r="T25" s="63"/>
      <c r="U25" s="63"/>
      <c r="V25" s="153"/>
      <c r="W25" s="153"/>
      <c r="X25" s="153"/>
      <c r="Y25" s="153"/>
      <c r="Z25" s="89"/>
      <c r="AA25" s="89"/>
      <c r="AB25" s="89"/>
      <c r="AC25" s="89"/>
      <c r="AD25" s="63"/>
      <c r="AE25" s="63"/>
      <c r="AF25" s="63"/>
      <c r="AG25" s="63"/>
      <c r="AH25" s="63"/>
      <c r="AJ25" s="153"/>
      <c r="AK25" s="153"/>
      <c r="AM25" s="153"/>
      <c r="AN25" s="89"/>
      <c r="AO25" s="89"/>
      <c r="AP25" s="89"/>
      <c r="AQ25" s="89"/>
      <c r="AR25" s="63"/>
      <c r="AS25" s="63"/>
      <c r="AT25" s="63"/>
      <c r="AU25" s="63"/>
      <c r="AV25" s="63"/>
      <c r="AW25" s="63"/>
      <c r="AX25" s="153"/>
      <c r="AY25" s="153"/>
      <c r="BA25" s="153"/>
      <c r="BB25" s="89"/>
      <c r="BC25" s="89"/>
      <c r="BD25" s="89"/>
      <c r="BE25" s="89"/>
      <c r="BF25" s="63"/>
      <c r="BG25" s="63"/>
      <c r="BH25" s="63"/>
      <c r="BI25" s="63"/>
      <c r="BJ25" s="63"/>
      <c r="BK25" s="63"/>
      <c r="BL25" s="153"/>
      <c r="BM25" s="153"/>
      <c r="BO25" s="153"/>
      <c r="BP25" s="89"/>
      <c r="BQ25" s="89"/>
      <c r="BR25" s="89"/>
      <c r="BS25" s="89"/>
      <c r="BT25" s="63"/>
      <c r="BU25" s="63"/>
      <c r="BV25" s="63"/>
      <c r="BW25" s="63"/>
      <c r="BX25" s="63"/>
      <c r="BY25" s="63"/>
      <c r="BZ25" s="153"/>
      <c r="CA25" s="153"/>
      <c r="CC25" s="153"/>
      <c r="CD25" s="89"/>
      <c r="CE25" s="89"/>
      <c r="CF25" s="89"/>
      <c r="CG25" s="89"/>
      <c r="CH25" s="63"/>
      <c r="CI25" s="63"/>
      <c r="CJ25" s="63"/>
      <c r="CK25" s="63"/>
      <c r="CL25" s="63"/>
      <c r="CM25" s="63"/>
      <c r="CN25" s="153"/>
      <c r="CO25" s="153"/>
      <c r="CQ25" s="153"/>
      <c r="CR25" s="89"/>
      <c r="CS25" s="89"/>
      <c r="CT25" s="89"/>
      <c r="CU25" s="89"/>
      <c r="CV25" s="63"/>
      <c r="CW25" s="63"/>
      <c r="CX25" s="63"/>
      <c r="CY25" s="63"/>
      <c r="CZ25" s="63"/>
      <c r="DA25" s="153"/>
      <c r="DB25" s="153"/>
      <c r="DC25" s="153"/>
      <c r="DE25" s="153"/>
      <c r="DF25" s="89"/>
      <c r="DG25" s="89"/>
      <c r="DH25" s="89"/>
      <c r="DI25" s="89"/>
      <c r="DJ25" s="63"/>
      <c r="DK25" s="63"/>
      <c r="DL25" s="63"/>
      <c r="DM25" s="63"/>
      <c r="DN25" s="63"/>
      <c r="DO25" s="153"/>
      <c r="DP25" s="153"/>
      <c r="DR25" s="153"/>
      <c r="DS25" s="89"/>
      <c r="DT25" s="89"/>
      <c r="DU25" s="89"/>
      <c r="DV25" s="89"/>
      <c r="DW25" s="63"/>
      <c r="DX25" s="63"/>
      <c r="DY25" s="63"/>
      <c r="DZ25" s="63"/>
      <c r="EA25" s="63"/>
      <c r="EB25" s="153"/>
      <c r="EC25" s="153"/>
      <c r="ED25" s="153"/>
      <c r="EE25" s="153"/>
      <c r="EF25" s="89"/>
      <c r="EG25" s="89"/>
      <c r="EH25" s="89"/>
      <c r="EI25" s="89"/>
      <c r="EJ25" s="63"/>
      <c r="EK25" s="63"/>
      <c r="EL25" s="63"/>
      <c r="EM25" s="63"/>
      <c r="EN25" s="63"/>
      <c r="EO25" s="153"/>
      <c r="EP25" s="153"/>
      <c r="EQ25" s="153"/>
      <c r="ER25" s="153"/>
      <c r="ES25" s="89"/>
      <c r="ET25" s="89"/>
      <c r="EU25" s="89"/>
      <c r="EV25" s="89"/>
      <c r="EW25" s="63"/>
      <c r="EX25" s="63"/>
      <c r="EY25" s="63"/>
      <c r="EZ25" s="63"/>
      <c r="FA25" s="63"/>
      <c r="FB25" s="153"/>
      <c r="FC25" s="153"/>
      <c r="FD25" s="153"/>
      <c r="FE25" s="153"/>
      <c r="FF25" s="89"/>
      <c r="FG25" s="89"/>
      <c r="FH25" s="89"/>
      <c r="FI25" s="89"/>
      <c r="FJ25" s="63"/>
      <c r="FK25" s="63"/>
      <c r="FL25" s="63"/>
      <c r="FM25" s="63"/>
      <c r="FN25" s="63"/>
      <c r="FO25" s="153"/>
      <c r="FP25" s="153"/>
      <c r="FQ25" s="153"/>
      <c r="FS25" s="153"/>
      <c r="FT25" s="89"/>
      <c r="FU25" s="89"/>
      <c r="FV25" s="89"/>
      <c r="FW25" s="89"/>
      <c r="FX25" s="63"/>
      <c r="GC25" s="153"/>
      <c r="GD25" s="153"/>
      <c r="GE25" s="153"/>
      <c r="GF25" s="153"/>
      <c r="GG25" s="89"/>
      <c r="GH25" s="89"/>
      <c r="GI25" s="89"/>
      <c r="GJ25" s="89"/>
      <c r="GK25" s="63"/>
      <c r="GL25" s="63"/>
      <c r="GM25" s="63"/>
      <c r="GN25" s="63"/>
      <c r="GO25" s="63"/>
      <c r="GS25" s="153"/>
      <c r="GT25" s="89"/>
      <c r="GU25" s="89"/>
      <c r="GV25" s="89"/>
      <c r="GW25" s="89"/>
    </row>
    <row r="26" spans="1:205" ht="15.75">
      <c r="B26" s="675" t="s">
        <v>157</v>
      </c>
      <c r="L26" s="446"/>
      <c r="M26" s="446"/>
      <c r="N26" s="446"/>
      <c r="O26" s="446"/>
      <c r="Z26" s="446"/>
      <c r="AA26" s="446"/>
      <c r="AB26" s="446"/>
      <c r="AC26" s="446"/>
      <c r="AN26" s="446"/>
      <c r="AO26" s="446"/>
      <c r="AP26" s="446"/>
      <c r="AQ26" s="446"/>
      <c r="BB26" s="446"/>
      <c r="BC26" s="446"/>
      <c r="BD26" s="446"/>
      <c r="BE26" s="446"/>
      <c r="BP26" s="446"/>
      <c r="BQ26" s="446"/>
      <c r="BR26" s="446"/>
      <c r="BS26" s="446"/>
      <c r="CD26" s="446"/>
      <c r="CE26" s="446"/>
      <c r="CF26" s="446"/>
      <c r="CG26" s="446"/>
      <c r="CR26" s="446"/>
      <c r="CS26" s="446"/>
      <c r="CT26" s="446"/>
      <c r="CU26" s="446"/>
      <c r="DF26" s="446"/>
      <c r="DG26" s="446"/>
      <c r="DH26" s="446"/>
      <c r="DI26" s="446"/>
      <c r="DS26" s="446"/>
      <c r="DT26" s="446"/>
      <c r="DU26" s="446"/>
      <c r="DV26" s="446"/>
      <c r="EF26" s="446"/>
      <c r="EG26" s="446"/>
      <c r="EH26" s="446"/>
      <c r="EI26" s="446"/>
      <c r="ES26" s="446"/>
      <c r="ET26" s="446"/>
      <c r="EU26" s="446"/>
      <c r="EV26" s="446"/>
      <c r="FF26" s="446"/>
      <c r="FG26" s="446"/>
      <c r="FH26" s="446"/>
      <c r="FI26" s="446"/>
      <c r="FT26" s="446"/>
      <c r="FU26" s="446"/>
      <c r="FV26" s="446"/>
      <c r="FW26" s="446"/>
      <c r="GG26" s="446"/>
      <c r="GH26" s="446"/>
      <c r="GI26" s="446"/>
      <c r="GJ26" s="446"/>
      <c r="GT26" s="446"/>
      <c r="GU26" s="446"/>
      <c r="GV26" s="446"/>
      <c r="GW26" s="446"/>
    </row>
    <row r="27" spans="1:205" ht="15.75">
      <c r="L27" s="446"/>
      <c r="M27" s="446"/>
      <c r="N27" s="446"/>
      <c r="O27" s="446"/>
      <c r="Z27" s="446"/>
      <c r="AA27" s="446"/>
      <c r="AB27" s="446"/>
      <c r="AC27" s="446"/>
      <c r="AN27" s="446"/>
      <c r="AO27" s="446"/>
      <c r="AP27" s="446"/>
      <c r="AQ27" s="446"/>
      <c r="BB27" s="446"/>
      <c r="BC27" s="446"/>
      <c r="BD27" s="446"/>
      <c r="BE27" s="446"/>
      <c r="BP27" s="446"/>
      <c r="BQ27" s="446"/>
      <c r="BR27" s="446"/>
      <c r="BS27" s="446"/>
      <c r="CD27" s="446"/>
      <c r="CE27" s="446"/>
      <c r="CF27" s="446"/>
      <c r="CG27" s="446"/>
      <c r="CR27" s="446"/>
      <c r="CS27" s="446"/>
      <c r="CT27" s="446"/>
      <c r="CU27" s="446"/>
      <c r="DF27" s="446"/>
      <c r="DG27" s="446"/>
      <c r="DH27" s="446"/>
      <c r="DI27" s="446"/>
      <c r="DS27" s="446"/>
      <c r="DT27" s="446"/>
      <c r="DU27" s="446"/>
      <c r="DV27" s="446"/>
      <c r="EF27" s="446"/>
      <c r="EG27" s="446"/>
      <c r="EH27" s="446"/>
      <c r="EI27" s="446"/>
      <c r="ES27" s="446"/>
      <c r="ET27" s="446"/>
      <c r="EU27" s="446"/>
      <c r="EV27" s="446"/>
      <c r="FF27" s="446"/>
      <c r="FG27" s="446"/>
      <c r="FH27" s="446"/>
      <c r="FI27" s="446"/>
      <c r="FT27" s="446"/>
      <c r="FU27" s="446"/>
      <c r="FV27" s="446"/>
      <c r="FW27" s="446"/>
      <c r="GG27" s="446"/>
      <c r="GH27" s="446"/>
      <c r="GI27" s="446"/>
      <c r="GJ27" s="446"/>
      <c r="GT27" s="446"/>
      <c r="GU27" s="446"/>
      <c r="GV27" s="446"/>
      <c r="GW27" s="446"/>
    </row>
  </sheetData>
  <phoneticPr fontId="5" type="noConversion"/>
  <pageMargins left="0.75" right="0.75" top="1" bottom="1" header="0.5" footer="0.5"/>
  <pageSetup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0099"/>
  </sheetPr>
  <dimension ref="A1:DC27"/>
  <sheetViews>
    <sheetView zoomScale="90" zoomScaleNormal="90" workbookViewId="0">
      <pane xSplit="1" ySplit="3" topLeftCell="BF4" activePane="bottomRight" state="frozen"/>
      <selection activeCell="L23" sqref="L23"/>
      <selection pane="topRight" activeCell="L23" sqref="L23"/>
      <selection pane="bottomLeft" activeCell="L23" sqref="L23"/>
      <selection pane="bottomRight" activeCell="Z3" sqref="Z3:AA3"/>
    </sheetView>
  </sheetViews>
  <sheetFormatPr defaultRowHeight="15"/>
  <cols>
    <col min="1" max="1" width="10.77734375" style="65" customWidth="1"/>
    <col min="7" max="7" width="8.88671875" style="154"/>
    <col min="8" max="11" width="8.88671875" style="153"/>
    <col min="12" max="12" width="6.88671875" style="153" bestFit="1" customWidth="1"/>
    <col min="13" max="15" width="7.109375" style="153" customWidth="1"/>
    <col min="16" max="16" width="8.88671875" style="63"/>
    <col min="21" max="24" width="8.88671875" style="153"/>
    <col min="25" max="25" width="9" style="153" customWidth="1"/>
    <col min="26" max="28" width="7.109375" style="153" customWidth="1"/>
    <col min="29" max="29" width="8.88671875" style="63"/>
    <col min="34" max="37" width="8.88671875" style="153"/>
    <col min="38" max="38" width="9" style="153" customWidth="1"/>
    <col min="39" max="41" width="7.109375" style="153" customWidth="1"/>
    <col min="42" max="42" width="8.88671875" style="63"/>
    <col min="47" max="50" width="8.88671875" style="153"/>
    <col min="51" max="51" width="9" style="153" customWidth="1"/>
    <col min="52" max="54" width="7.109375" style="153" customWidth="1"/>
    <col min="55" max="55" width="8.88671875" style="63"/>
    <col min="60" max="63" width="8.88671875" style="153"/>
    <col min="64" max="64" width="9" style="153" customWidth="1"/>
    <col min="65" max="67" width="7.109375" style="153" customWidth="1"/>
    <col min="68" max="68" width="8.88671875" style="63"/>
    <col min="73" max="73" width="8.88671875" style="154"/>
    <col min="74" max="77" width="8.88671875" style="153"/>
    <col min="78" max="78" width="9" style="153" customWidth="1"/>
    <col min="79" max="81" width="7.109375" style="153" customWidth="1"/>
    <col min="82" max="82" width="8.88671875" style="184"/>
    <col min="83" max="86" width="8.88671875" style="185"/>
    <col min="87" max="90" width="8.88671875" style="184"/>
    <col min="91" max="91" width="9" style="153" customWidth="1"/>
    <col min="92" max="94" width="7.109375" style="153" customWidth="1"/>
    <col min="95" max="104" width="9" style="153" customWidth="1"/>
    <col min="105" max="107" width="7.109375" style="153" customWidth="1"/>
  </cols>
  <sheetData>
    <row r="1" spans="1:107">
      <c r="A1" s="186"/>
      <c r="B1" s="46" t="s">
        <v>26</v>
      </c>
      <c r="C1" s="49"/>
      <c r="D1" s="49"/>
      <c r="E1" s="49"/>
      <c r="F1" s="49"/>
      <c r="G1" s="152"/>
      <c r="H1" s="152"/>
      <c r="I1" s="152"/>
      <c r="J1" s="152"/>
      <c r="K1" s="152"/>
      <c r="L1" s="147"/>
      <c r="M1" s="147"/>
      <c r="N1" s="147"/>
      <c r="O1" s="147"/>
      <c r="P1" s="47"/>
      <c r="Q1" s="47"/>
      <c r="R1" s="47"/>
      <c r="S1" s="47"/>
      <c r="T1" s="47"/>
      <c r="U1" s="152"/>
      <c r="V1" s="152"/>
      <c r="W1" s="152"/>
      <c r="X1" s="152"/>
      <c r="Y1" s="147"/>
      <c r="Z1" s="147"/>
      <c r="AA1" s="147"/>
      <c r="AB1" s="147"/>
      <c r="AC1" s="47"/>
      <c r="AD1" s="47"/>
      <c r="AE1" s="47"/>
      <c r="AF1" s="47"/>
      <c r="AG1" s="47"/>
      <c r="AH1" s="152"/>
      <c r="AI1" s="152"/>
      <c r="AJ1" s="152"/>
      <c r="AK1" s="152"/>
      <c r="AL1" s="147"/>
      <c r="AM1" s="147"/>
      <c r="AN1" s="147"/>
      <c r="AO1" s="147"/>
      <c r="AP1" s="47"/>
      <c r="AQ1" s="47"/>
      <c r="AR1" s="47"/>
      <c r="AS1" s="47"/>
      <c r="AT1" s="47"/>
      <c r="AU1" s="152"/>
      <c r="AV1" s="152"/>
      <c r="AW1" s="152"/>
      <c r="AX1" s="152"/>
      <c r="AY1" s="147"/>
      <c r="AZ1" s="147"/>
      <c r="BA1" s="147"/>
      <c r="BB1" s="147"/>
      <c r="BC1" s="47"/>
      <c r="BD1" s="47"/>
      <c r="BE1" s="47"/>
      <c r="BF1" s="47"/>
      <c r="BG1" s="47"/>
      <c r="BH1" s="152"/>
      <c r="BI1" s="152"/>
      <c r="BJ1" s="152"/>
      <c r="BK1" s="152"/>
      <c r="BL1" s="147"/>
      <c r="BM1" s="147"/>
      <c r="BN1" s="147"/>
      <c r="BO1" s="147"/>
      <c r="BP1" s="47"/>
      <c r="BQ1" s="49"/>
      <c r="BR1" s="47"/>
      <c r="BS1" s="47"/>
      <c r="BT1" s="47"/>
      <c r="BU1" s="147"/>
      <c r="BV1" s="152"/>
      <c r="BW1" s="152"/>
      <c r="BX1" s="152"/>
      <c r="BY1" s="152"/>
      <c r="BZ1" s="147"/>
      <c r="CA1" s="147"/>
      <c r="CB1" s="147"/>
      <c r="CC1" s="147"/>
      <c r="CD1" s="183"/>
      <c r="CE1" s="183"/>
      <c r="CF1" s="183"/>
      <c r="CG1" s="183"/>
      <c r="CH1" s="183"/>
      <c r="CI1" s="187"/>
      <c r="CJ1" s="187"/>
      <c r="CK1" s="187"/>
      <c r="CL1" s="187"/>
      <c r="CM1" s="147"/>
      <c r="CN1" s="147"/>
      <c r="CO1" s="147"/>
      <c r="CP1" s="147"/>
      <c r="CQ1" s="147"/>
      <c r="CR1" s="147"/>
      <c r="CS1" s="147"/>
      <c r="CT1" s="147"/>
      <c r="CU1" s="147"/>
      <c r="CV1" s="147"/>
      <c r="CW1" s="147"/>
      <c r="CX1" s="147"/>
      <c r="CY1" s="147"/>
      <c r="CZ1" s="147"/>
      <c r="DA1" s="147"/>
      <c r="DB1" s="149"/>
      <c r="DC1" s="149"/>
    </row>
    <row r="2" spans="1:107" s="162" customFormat="1">
      <c r="A2" s="44"/>
      <c r="B2" s="637" t="s">
        <v>25</v>
      </c>
      <c r="C2" s="419"/>
      <c r="D2" s="419"/>
      <c r="E2" s="419"/>
      <c r="F2" s="419"/>
      <c r="G2" s="419"/>
      <c r="H2" s="419"/>
      <c r="I2" s="419"/>
      <c r="J2" s="419"/>
      <c r="K2" s="419"/>
      <c r="L2" s="419"/>
      <c r="M2" s="691"/>
      <c r="N2" s="419"/>
      <c r="O2" s="419"/>
      <c r="P2" s="637" t="s">
        <v>33</v>
      </c>
      <c r="Q2" s="419"/>
      <c r="R2" s="419"/>
      <c r="S2" s="419"/>
      <c r="T2" s="419"/>
      <c r="U2" s="419"/>
      <c r="V2" s="419"/>
      <c r="W2" s="419"/>
      <c r="X2" s="419"/>
      <c r="Y2" s="419"/>
      <c r="Z2" s="691"/>
      <c r="AA2" s="419"/>
      <c r="AB2" s="419"/>
      <c r="AC2" s="637" t="s">
        <v>21</v>
      </c>
      <c r="AD2" s="419"/>
      <c r="AE2" s="419"/>
      <c r="AF2" s="419"/>
      <c r="AG2" s="419"/>
      <c r="AH2" s="419"/>
      <c r="AI2" s="419"/>
      <c r="AJ2" s="419"/>
      <c r="AK2" s="419"/>
      <c r="AL2" s="419"/>
      <c r="AM2" s="691"/>
      <c r="AN2" s="419"/>
      <c r="AO2" s="419"/>
      <c r="AP2" s="637" t="s">
        <v>34</v>
      </c>
      <c r="AQ2" s="419"/>
      <c r="AR2" s="419"/>
      <c r="AS2" s="419"/>
      <c r="AT2" s="419"/>
      <c r="AU2" s="419"/>
      <c r="AV2" s="419"/>
      <c r="AW2" s="419"/>
      <c r="AX2" s="419"/>
      <c r="AY2" s="419"/>
      <c r="AZ2" s="691"/>
      <c r="BA2" s="419"/>
      <c r="BB2" s="419"/>
      <c r="BC2" s="637" t="s">
        <v>35</v>
      </c>
      <c r="BD2" s="419"/>
      <c r="BE2" s="419"/>
      <c r="BF2" s="419"/>
      <c r="BG2" s="419"/>
      <c r="BH2" s="419"/>
      <c r="BI2" s="419"/>
      <c r="BJ2" s="419"/>
      <c r="BK2" s="419"/>
      <c r="BL2" s="419"/>
      <c r="BM2" s="691"/>
      <c r="BN2" s="419"/>
      <c r="BO2" s="419"/>
      <c r="BP2" s="637" t="s">
        <v>54</v>
      </c>
      <c r="BQ2" s="419"/>
      <c r="BR2" s="419"/>
      <c r="BS2" s="419"/>
      <c r="BT2" s="419"/>
      <c r="BU2" s="419"/>
      <c r="BV2" s="419"/>
      <c r="BW2" s="419"/>
      <c r="BX2" s="419"/>
      <c r="BY2" s="419"/>
      <c r="BZ2" s="419"/>
      <c r="CA2" s="691"/>
      <c r="CB2" s="419"/>
      <c r="CC2" s="419"/>
      <c r="CD2" s="637" t="s">
        <v>55</v>
      </c>
      <c r="CE2" s="419"/>
      <c r="CF2" s="419"/>
      <c r="CG2" s="419"/>
      <c r="CH2" s="419"/>
      <c r="CI2" s="419"/>
      <c r="CJ2" s="419"/>
      <c r="CK2" s="419"/>
      <c r="CL2" s="419"/>
      <c r="CM2" s="419"/>
      <c r="CN2" s="691"/>
      <c r="CO2" s="419"/>
      <c r="CP2" s="419"/>
      <c r="CQ2" s="637" t="s">
        <v>56</v>
      </c>
      <c r="CR2" s="419"/>
      <c r="CS2" s="419"/>
      <c r="CT2" s="419"/>
      <c r="CU2" s="419"/>
      <c r="CV2" s="419"/>
      <c r="CW2" s="419"/>
      <c r="CX2" s="419"/>
      <c r="CY2" s="419"/>
      <c r="CZ2" s="419"/>
      <c r="DA2" s="691"/>
      <c r="DB2" s="700"/>
      <c r="DC2" s="700"/>
    </row>
    <row r="3" spans="1:107" s="162" customFormat="1">
      <c r="A3" s="64"/>
      <c r="B3" s="636" t="s">
        <v>22</v>
      </c>
      <c r="C3" s="420" t="s">
        <v>23</v>
      </c>
      <c r="D3" s="420" t="s">
        <v>62</v>
      </c>
      <c r="E3" s="420" t="s">
        <v>87</v>
      </c>
      <c r="F3" s="420" t="s">
        <v>93</v>
      </c>
      <c r="G3" s="420" t="s">
        <v>103</v>
      </c>
      <c r="H3" s="420" t="s">
        <v>107</v>
      </c>
      <c r="I3" s="420" t="s">
        <v>109</v>
      </c>
      <c r="J3" s="420" t="s">
        <v>115</v>
      </c>
      <c r="K3" s="420" t="s">
        <v>122</v>
      </c>
      <c r="L3" s="420" t="s">
        <v>132</v>
      </c>
      <c r="M3" s="704" t="s">
        <v>159</v>
      </c>
      <c r="N3" s="704" t="s">
        <v>178</v>
      </c>
      <c r="O3" s="704" t="s">
        <v>179</v>
      </c>
      <c r="P3" s="636" t="s">
        <v>23</v>
      </c>
      <c r="Q3" s="420" t="s">
        <v>62</v>
      </c>
      <c r="R3" s="420" t="s">
        <v>87</v>
      </c>
      <c r="S3" s="420" t="s">
        <v>93</v>
      </c>
      <c r="T3" s="420" t="s">
        <v>103</v>
      </c>
      <c r="U3" s="420" t="s">
        <v>107</v>
      </c>
      <c r="V3" s="420" t="s">
        <v>109</v>
      </c>
      <c r="W3" s="420" t="s">
        <v>115</v>
      </c>
      <c r="X3" s="420" t="s">
        <v>122</v>
      </c>
      <c r="Y3" s="420" t="s">
        <v>132</v>
      </c>
      <c r="Z3" s="704" t="s">
        <v>159</v>
      </c>
      <c r="AA3" s="704" t="s">
        <v>178</v>
      </c>
      <c r="AB3" s="701" t="s">
        <v>179</v>
      </c>
      <c r="AC3" s="636" t="s">
        <v>23</v>
      </c>
      <c r="AD3" s="420" t="s">
        <v>62</v>
      </c>
      <c r="AE3" s="420" t="s">
        <v>87</v>
      </c>
      <c r="AF3" s="420" t="s">
        <v>93</v>
      </c>
      <c r="AG3" s="420" t="s">
        <v>103</v>
      </c>
      <c r="AH3" s="420" t="s">
        <v>107</v>
      </c>
      <c r="AI3" s="420" t="s">
        <v>109</v>
      </c>
      <c r="AJ3" s="420" t="s">
        <v>115</v>
      </c>
      <c r="AK3" s="420" t="s">
        <v>122</v>
      </c>
      <c r="AL3" s="420" t="s">
        <v>132</v>
      </c>
      <c r="AM3" s="701" t="s">
        <v>159</v>
      </c>
      <c r="AN3" s="701" t="s">
        <v>178</v>
      </c>
      <c r="AO3" s="701" t="s">
        <v>179</v>
      </c>
      <c r="AP3" s="636" t="s">
        <v>23</v>
      </c>
      <c r="AQ3" s="420" t="s">
        <v>62</v>
      </c>
      <c r="AR3" s="420" t="s">
        <v>87</v>
      </c>
      <c r="AS3" s="420" t="s">
        <v>93</v>
      </c>
      <c r="AT3" s="420" t="s">
        <v>103</v>
      </c>
      <c r="AU3" s="420" t="s">
        <v>107</v>
      </c>
      <c r="AV3" s="420" t="s">
        <v>109</v>
      </c>
      <c r="AW3" s="420" t="s">
        <v>115</v>
      </c>
      <c r="AX3" s="420" t="s">
        <v>122</v>
      </c>
      <c r="AY3" s="420" t="s">
        <v>132</v>
      </c>
      <c r="AZ3" s="701" t="s">
        <v>159</v>
      </c>
      <c r="BA3" s="701" t="s">
        <v>178</v>
      </c>
      <c r="BB3" s="701" t="s">
        <v>179</v>
      </c>
      <c r="BC3" s="636" t="s">
        <v>23</v>
      </c>
      <c r="BD3" s="420" t="s">
        <v>62</v>
      </c>
      <c r="BE3" s="420" t="s">
        <v>87</v>
      </c>
      <c r="BF3" s="420" t="s">
        <v>93</v>
      </c>
      <c r="BG3" s="420" t="s">
        <v>103</v>
      </c>
      <c r="BH3" s="420" t="s">
        <v>107</v>
      </c>
      <c r="BI3" s="420" t="s">
        <v>109</v>
      </c>
      <c r="BJ3" s="420" t="s">
        <v>115</v>
      </c>
      <c r="BK3" s="420" t="s">
        <v>122</v>
      </c>
      <c r="BL3" s="420" t="s">
        <v>132</v>
      </c>
      <c r="BM3" s="701" t="s">
        <v>159</v>
      </c>
      <c r="BN3" s="701" t="s">
        <v>178</v>
      </c>
      <c r="BO3" s="701" t="s">
        <v>179</v>
      </c>
      <c r="BP3" s="636" t="s">
        <v>22</v>
      </c>
      <c r="BQ3" s="420" t="s">
        <v>23</v>
      </c>
      <c r="BR3" s="420" t="s">
        <v>62</v>
      </c>
      <c r="BS3" s="420" t="s">
        <v>87</v>
      </c>
      <c r="BT3" s="420" t="s">
        <v>93</v>
      </c>
      <c r="BU3" s="420" t="s">
        <v>103</v>
      </c>
      <c r="BV3" s="420" t="s">
        <v>107</v>
      </c>
      <c r="BW3" s="420" t="s">
        <v>109</v>
      </c>
      <c r="BX3" s="420" t="s">
        <v>115</v>
      </c>
      <c r="BY3" s="420" t="s">
        <v>122</v>
      </c>
      <c r="BZ3" s="420" t="s">
        <v>132</v>
      </c>
      <c r="CA3" s="701" t="s">
        <v>159</v>
      </c>
      <c r="CB3" s="701" t="s">
        <v>178</v>
      </c>
      <c r="CC3" s="701" t="s">
        <v>179</v>
      </c>
      <c r="CD3" s="636" t="s">
        <v>23</v>
      </c>
      <c r="CE3" s="420" t="s">
        <v>62</v>
      </c>
      <c r="CF3" s="420" t="s">
        <v>87</v>
      </c>
      <c r="CG3" s="420" t="s">
        <v>93</v>
      </c>
      <c r="CH3" s="420" t="s">
        <v>103</v>
      </c>
      <c r="CI3" s="420" t="s">
        <v>107</v>
      </c>
      <c r="CJ3" s="420" t="s">
        <v>109</v>
      </c>
      <c r="CK3" s="420" t="s">
        <v>115</v>
      </c>
      <c r="CL3" s="420" t="s">
        <v>122</v>
      </c>
      <c r="CM3" s="420" t="s">
        <v>132</v>
      </c>
      <c r="CN3" s="701" t="s">
        <v>159</v>
      </c>
      <c r="CO3" s="701" t="s">
        <v>178</v>
      </c>
      <c r="CP3" s="701" t="s">
        <v>179</v>
      </c>
      <c r="CQ3" s="636" t="s">
        <v>23</v>
      </c>
      <c r="CR3" s="420" t="s">
        <v>62</v>
      </c>
      <c r="CS3" s="420" t="s">
        <v>87</v>
      </c>
      <c r="CT3" s="420" t="s">
        <v>93</v>
      </c>
      <c r="CU3" s="420" t="s">
        <v>103</v>
      </c>
      <c r="CV3" s="420" t="s">
        <v>107</v>
      </c>
      <c r="CW3" s="420" t="s">
        <v>109</v>
      </c>
      <c r="CX3" s="420" t="s">
        <v>115</v>
      </c>
      <c r="CY3" s="420" t="s">
        <v>122</v>
      </c>
      <c r="CZ3" s="420" t="s">
        <v>132</v>
      </c>
      <c r="DA3" s="701" t="s">
        <v>159</v>
      </c>
      <c r="DB3" s="701" t="s">
        <v>178</v>
      </c>
      <c r="DC3" s="701" t="s">
        <v>179</v>
      </c>
    </row>
    <row r="4" spans="1:107" s="162" customFormat="1">
      <c r="A4" s="66" t="s">
        <v>20</v>
      </c>
      <c r="B4" s="443">
        <v>696.30493157252533</v>
      </c>
      <c r="C4" s="444">
        <v>715.03460994670525</v>
      </c>
      <c r="D4" s="444">
        <v>740.89754974863672</v>
      </c>
      <c r="E4" s="444">
        <v>763.58136527690431</v>
      </c>
      <c r="F4" s="444">
        <v>831.32396821881252</v>
      </c>
      <c r="G4" s="444">
        <v>888.56451087392611</v>
      </c>
      <c r="H4" s="444">
        <v>1009.1102229504447</v>
      </c>
      <c r="I4" s="444">
        <v>1101.8159036732336</v>
      </c>
      <c r="J4" s="444">
        <v>1186.9234569021783</v>
      </c>
      <c r="K4" s="444">
        <v>1199.0794578489999</v>
      </c>
      <c r="L4" s="444">
        <v>1108.4616168343166</v>
      </c>
      <c r="M4" s="444">
        <v>1058.1731526367098</v>
      </c>
      <c r="N4" s="444">
        <v>1187.6802845941991</v>
      </c>
      <c r="O4" s="444">
        <v>1296.2791845667157</v>
      </c>
      <c r="P4" s="443">
        <v>16.572207475428652</v>
      </c>
      <c r="Q4" s="444">
        <v>48.467481131466549</v>
      </c>
      <c r="R4" s="444">
        <v>279.66860595073791</v>
      </c>
      <c r="S4" s="444">
        <v>52.743091268182958</v>
      </c>
      <c r="T4" s="444">
        <v>59.940202814165232</v>
      </c>
      <c r="U4" s="444">
        <v>68.113201313614979</v>
      </c>
      <c r="V4" s="444"/>
      <c r="W4" s="444">
        <v>538.89818088552136</v>
      </c>
      <c r="X4" s="444">
        <v>486.73306821175646</v>
      </c>
      <c r="Y4" s="444">
        <v>358.80685524673896</v>
      </c>
      <c r="Z4" s="444">
        <v>365.19930337985636</v>
      </c>
      <c r="AA4" s="444">
        <v>307.4279282649739</v>
      </c>
      <c r="AB4" s="444">
        <v>319.82064393889038</v>
      </c>
      <c r="AC4" s="443">
        <v>904.40662439599078</v>
      </c>
      <c r="AD4" s="444">
        <v>939.1063311182985</v>
      </c>
      <c r="AE4" s="444">
        <v>988.13891876084961</v>
      </c>
      <c r="AF4" s="444">
        <v>1094.239908414766</v>
      </c>
      <c r="AG4" s="444">
        <v>1241.6750138327441</v>
      </c>
      <c r="AH4" s="444">
        <v>1368.4814530615249</v>
      </c>
      <c r="AI4" s="444">
        <v>1371.5368224935849</v>
      </c>
      <c r="AJ4" s="444">
        <v>1419.7375536854597</v>
      </c>
      <c r="AK4" s="444">
        <v>1560.6791702281666</v>
      </c>
      <c r="AL4" s="444">
        <v>1446.539936026003</v>
      </c>
      <c r="AM4" s="444">
        <v>1324.8177074186433</v>
      </c>
      <c r="AN4" s="444">
        <v>1624.5166397945402</v>
      </c>
      <c r="AO4" s="444">
        <v>1608.5489950633098</v>
      </c>
      <c r="AP4" s="443">
        <v>588.43794479513952</v>
      </c>
      <c r="AQ4" s="444">
        <v>577.87954218732852</v>
      </c>
      <c r="AR4" s="444">
        <v>564.17361329368498</v>
      </c>
      <c r="AS4" s="444">
        <v>553.88276707346097</v>
      </c>
      <c r="AT4" s="444">
        <v>646.40348401032918</v>
      </c>
      <c r="AU4" s="444">
        <v>722.1696636375566</v>
      </c>
      <c r="AV4" s="444">
        <v>728.79605993223299</v>
      </c>
      <c r="AW4" s="444">
        <v>733.24235782492269</v>
      </c>
      <c r="AX4" s="444">
        <v>855.78861896743217</v>
      </c>
      <c r="AY4" s="444">
        <v>756.13265773030105</v>
      </c>
      <c r="AZ4" s="444">
        <v>731.00682005591977</v>
      </c>
      <c r="BA4" s="444">
        <v>826.08228711663457</v>
      </c>
      <c r="BB4" s="444">
        <v>792.45560971707494</v>
      </c>
      <c r="BC4" s="443">
        <v>450.27397375598133</v>
      </c>
      <c r="BD4" s="444">
        <v>448.98196103309908</v>
      </c>
      <c r="BE4" s="444">
        <v>556.18638887514533</v>
      </c>
      <c r="BF4" s="444">
        <v>593.63373239817292</v>
      </c>
      <c r="BG4" s="444">
        <v>622.56325268076739</v>
      </c>
      <c r="BH4" s="444">
        <v>579.27120791711866</v>
      </c>
      <c r="BI4" s="444">
        <v>664.08176080583928</v>
      </c>
      <c r="BJ4" s="444">
        <v>639.23486385310423</v>
      </c>
      <c r="BK4" s="444">
        <v>620.50837806607854</v>
      </c>
      <c r="BL4" s="444">
        <v>578.80472452595438</v>
      </c>
      <c r="BM4" s="444">
        <v>669.00713410596575</v>
      </c>
      <c r="BN4" s="444">
        <v>772.14517418709067</v>
      </c>
      <c r="BO4" s="444">
        <v>843.38662620426294</v>
      </c>
      <c r="BP4" s="443">
        <v>71.819280122010582</v>
      </c>
      <c r="BQ4" s="444">
        <v>0.60104081800194453</v>
      </c>
      <c r="BR4" s="444">
        <v>0.52737858707091045</v>
      </c>
      <c r="BS4" s="444"/>
      <c r="BT4" s="444"/>
      <c r="BU4" s="444"/>
      <c r="BV4" s="444"/>
      <c r="BW4" s="444"/>
      <c r="BX4" s="444"/>
      <c r="BY4" s="444"/>
      <c r="BZ4" s="444"/>
      <c r="CA4" s="444"/>
      <c r="CB4" s="444"/>
      <c r="CC4" s="702">
        <v>2.362343927437156E-2</v>
      </c>
      <c r="CD4" s="443">
        <v>1.0190179532918258</v>
      </c>
      <c r="CE4" s="444">
        <v>0.81284414587076814</v>
      </c>
      <c r="CF4" s="444">
        <v>0.62629468922088616</v>
      </c>
      <c r="CG4" s="444"/>
      <c r="CH4" s="444"/>
      <c r="CI4" s="444"/>
      <c r="CJ4" s="444"/>
      <c r="CK4" s="444"/>
      <c r="CL4" s="444"/>
      <c r="CM4" s="444"/>
      <c r="CN4" s="444"/>
      <c r="CO4" s="444"/>
      <c r="CP4" s="444"/>
      <c r="CQ4" s="443"/>
      <c r="CR4" s="444"/>
      <c r="CS4" s="444"/>
      <c r="CT4" s="444"/>
      <c r="CU4" s="444"/>
      <c r="CV4" s="444"/>
      <c r="CW4" s="444"/>
      <c r="CX4" s="444"/>
      <c r="CY4" s="444"/>
      <c r="CZ4" s="444"/>
      <c r="DA4" s="444"/>
      <c r="DB4" s="260"/>
      <c r="DC4" s="703">
        <v>0.10607825768507885</v>
      </c>
    </row>
    <row r="5" spans="1:107" s="162" customFormat="1">
      <c r="A5" s="66"/>
      <c r="B5" s="445"/>
      <c r="C5" s="260"/>
      <c r="D5" s="260"/>
      <c r="E5" s="260"/>
      <c r="F5" s="260"/>
      <c r="G5" s="260"/>
      <c r="H5" s="260"/>
      <c r="I5" s="260"/>
      <c r="J5" s="260"/>
      <c r="K5" s="260"/>
      <c r="L5" s="260"/>
      <c r="M5" s="260"/>
      <c r="N5" s="260"/>
      <c r="O5" s="260"/>
      <c r="P5" s="445"/>
      <c r="Q5" s="260"/>
      <c r="R5" s="260"/>
      <c r="S5" s="260"/>
      <c r="T5" s="260"/>
      <c r="U5" s="260"/>
      <c r="V5" s="260"/>
      <c r="W5" s="260"/>
      <c r="X5" s="260"/>
      <c r="Y5" s="260"/>
      <c r="Z5" s="260"/>
      <c r="AA5" s="260"/>
      <c r="AB5" s="260"/>
      <c r="AC5" s="445"/>
      <c r="AD5" s="260"/>
      <c r="AE5" s="260"/>
      <c r="AF5" s="260"/>
      <c r="AG5" s="260"/>
      <c r="AH5" s="260"/>
      <c r="AI5" s="260"/>
      <c r="AJ5" s="260"/>
      <c r="AK5" s="260"/>
      <c r="AL5" s="260"/>
      <c r="AM5" s="260"/>
      <c r="AN5" s="260"/>
      <c r="AO5" s="260"/>
      <c r="AP5" s="445"/>
      <c r="AQ5" s="260"/>
      <c r="AR5" s="260"/>
      <c r="AS5" s="260"/>
      <c r="AT5" s="260"/>
      <c r="AU5" s="260"/>
      <c r="AV5" s="260"/>
      <c r="AW5" s="260"/>
      <c r="AX5" s="260"/>
      <c r="AY5" s="260"/>
      <c r="AZ5" s="260"/>
      <c r="BA5" s="260"/>
      <c r="BB5" s="260"/>
      <c r="BC5" s="445"/>
      <c r="BD5" s="260"/>
      <c r="BE5" s="260"/>
      <c r="BF5" s="260"/>
      <c r="BG5" s="260"/>
      <c r="BH5" s="260"/>
      <c r="BI5" s="260"/>
      <c r="BJ5" s="260"/>
      <c r="BK5" s="260"/>
      <c r="BL5" s="260"/>
      <c r="BM5" s="260"/>
      <c r="BN5" s="260"/>
      <c r="BO5" s="260"/>
      <c r="BP5" s="445"/>
      <c r="BQ5" s="260"/>
      <c r="BR5" s="260"/>
      <c r="BS5" s="260"/>
      <c r="BT5" s="260"/>
      <c r="BU5" s="260"/>
      <c r="BV5" s="260"/>
      <c r="BW5" s="260"/>
      <c r="BX5" s="260"/>
      <c r="BY5" s="260"/>
      <c r="BZ5" s="260"/>
      <c r="CA5" s="260"/>
      <c r="CB5" s="260"/>
      <c r="CC5" s="260"/>
      <c r="CD5" s="445"/>
      <c r="CE5" s="260"/>
      <c r="CF5" s="260"/>
      <c r="CG5" s="260"/>
      <c r="CH5" s="260"/>
      <c r="CI5" s="260"/>
      <c r="CJ5" s="260"/>
      <c r="CK5" s="260"/>
      <c r="CL5" s="260"/>
      <c r="CM5" s="260"/>
      <c r="CN5" s="260"/>
      <c r="CO5" s="260"/>
      <c r="CP5" s="260"/>
      <c r="CQ5" s="445"/>
      <c r="CR5" s="260"/>
      <c r="CS5" s="260"/>
      <c r="CT5" s="260"/>
      <c r="CU5" s="260"/>
      <c r="CV5" s="260"/>
      <c r="CW5" s="260"/>
      <c r="CX5" s="260"/>
      <c r="CY5" s="260"/>
      <c r="CZ5" s="260"/>
      <c r="DA5" s="260"/>
      <c r="DB5" s="260"/>
      <c r="DC5" s="260"/>
    </row>
    <row r="6" spans="1:107" s="162" customFormat="1">
      <c r="A6" s="58" t="s">
        <v>0</v>
      </c>
      <c r="B6" s="267">
        <v>32.719110481717877</v>
      </c>
      <c r="C6" s="35">
        <v>40.622890276187988</v>
      </c>
      <c r="D6" s="35">
        <v>28.502544780113237</v>
      </c>
      <c r="E6" s="35">
        <v>5.828971800075835</v>
      </c>
      <c r="F6" s="35">
        <v>8.0382585428656466</v>
      </c>
      <c r="G6" s="35">
        <v>9.5097333351460858</v>
      </c>
      <c r="H6" s="35">
        <v>43.98667349479679</v>
      </c>
      <c r="I6" s="35">
        <v>39.771168441784219</v>
      </c>
      <c r="J6" s="35">
        <v>39.388323492005576</v>
      </c>
      <c r="K6" s="35">
        <v>31.346529340098215</v>
      </c>
      <c r="L6" s="35">
        <v>28.545714775987669</v>
      </c>
      <c r="M6" s="35">
        <v>19.457907743772374</v>
      </c>
      <c r="N6" s="35">
        <v>21.691546827240341</v>
      </c>
      <c r="O6" s="35">
        <v>42.730334602914795</v>
      </c>
      <c r="P6" s="267"/>
      <c r="Q6" s="35"/>
      <c r="R6" s="35"/>
      <c r="S6" s="35"/>
      <c r="T6" s="35"/>
      <c r="U6" s="35"/>
      <c r="V6" s="35"/>
      <c r="W6" s="35"/>
      <c r="X6" s="35"/>
      <c r="Y6" s="35"/>
      <c r="Z6" s="35"/>
      <c r="AA6" s="35">
        <v>0</v>
      </c>
      <c r="AB6" s="35"/>
      <c r="AC6" s="267"/>
      <c r="AD6" s="35"/>
      <c r="AE6" s="35"/>
      <c r="AF6" s="35">
        <v>5.634115263808849</v>
      </c>
      <c r="AG6" s="35">
        <v>5.5308469777841891</v>
      </c>
      <c r="AH6" s="35">
        <v>4.9520961619071802</v>
      </c>
      <c r="AI6" s="35"/>
      <c r="AJ6" s="35">
        <v>3.1331615646756958</v>
      </c>
      <c r="AK6" s="35">
        <v>2.3587412797239518</v>
      </c>
      <c r="AL6" s="35">
        <v>26.446094925773036</v>
      </c>
      <c r="AM6" s="35"/>
      <c r="AN6" s="35">
        <v>3.4574225197951578</v>
      </c>
      <c r="AO6" s="35">
        <v>72.051038335519124</v>
      </c>
      <c r="AP6" s="267">
        <v>57.853485957697096</v>
      </c>
      <c r="AQ6" s="35">
        <v>38.838788337603226</v>
      </c>
      <c r="AR6" s="35">
        <v>6.4474753595088057</v>
      </c>
      <c r="AS6" s="35">
        <v>4.5747114669542794</v>
      </c>
      <c r="AT6" s="35">
        <v>7.0841230010555574</v>
      </c>
      <c r="AU6" s="35">
        <v>62.995534876077386</v>
      </c>
      <c r="AV6" s="35">
        <v>63.331706549991246</v>
      </c>
      <c r="AW6" s="35">
        <v>58.94352793659408</v>
      </c>
      <c r="AX6" s="35">
        <v>45.323358160014998</v>
      </c>
      <c r="AY6" s="35">
        <v>31.819775270075347</v>
      </c>
      <c r="AZ6" s="35">
        <v>37.671528677868494</v>
      </c>
      <c r="BA6" s="35">
        <v>40.12834780678309</v>
      </c>
      <c r="BB6" s="35">
        <v>30.581071403438326</v>
      </c>
      <c r="BC6" s="267">
        <v>8.3521931242590792</v>
      </c>
      <c r="BD6" s="35">
        <v>11.058954854597973</v>
      </c>
      <c r="BE6" s="35">
        <v>6.480440790264165</v>
      </c>
      <c r="BF6" s="35">
        <v>20.072127183566476</v>
      </c>
      <c r="BG6" s="35">
        <v>19.337084067789931</v>
      </c>
      <c r="BH6" s="35">
        <v>26.932310637877364</v>
      </c>
      <c r="BI6" s="35">
        <v>14.44381774282231</v>
      </c>
      <c r="BJ6" s="35">
        <v>22.666232431837361</v>
      </c>
      <c r="BK6" s="35">
        <v>15.792422815615357</v>
      </c>
      <c r="BL6" s="35">
        <v>20.935243202623312</v>
      </c>
      <c r="BM6" s="35">
        <v>0.52971713105201823</v>
      </c>
      <c r="BN6" s="35"/>
      <c r="BO6" s="35">
        <v>9.4920563353543521</v>
      </c>
      <c r="BP6" s="267">
        <v>11.633704503905602</v>
      </c>
      <c r="BQ6" s="35">
        <v>10.637708460302509</v>
      </c>
      <c r="BR6" s="35">
        <v>12.197173620457605</v>
      </c>
      <c r="BS6" s="35">
        <v>10.103610718734126</v>
      </c>
      <c r="BT6" s="35"/>
      <c r="BU6" s="35"/>
      <c r="BV6" s="35"/>
      <c r="BW6" s="35"/>
      <c r="BX6" s="35"/>
      <c r="BY6" s="35"/>
      <c r="BZ6" s="35"/>
      <c r="CA6" s="35"/>
      <c r="CB6" s="35"/>
      <c r="CC6" s="35">
        <v>0.93108906384167334</v>
      </c>
      <c r="CD6" s="267">
        <v>30.196275792652241</v>
      </c>
      <c r="CE6" s="35">
        <v>52.108289410637283</v>
      </c>
      <c r="CF6" s="35">
        <v>18.777642707498124</v>
      </c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267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5">
        <v>1.5083967418630375</v>
      </c>
    </row>
    <row r="7" spans="1:107" s="162" customFormat="1">
      <c r="A7" s="58" t="s">
        <v>1</v>
      </c>
      <c r="B7" s="267"/>
      <c r="C7" s="35"/>
      <c r="D7" s="35"/>
      <c r="E7" s="35">
        <v>565.88310453635074</v>
      </c>
      <c r="F7" s="35">
        <v>472.39895035071629</v>
      </c>
      <c r="G7" s="35">
        <v>427.26113445543638</v>
      </c>
      <c r="H7" s="35">
        <v>456.34274903652835</v>
      </c>
      <c r="I7" s="35">
        <v>388.57984582667768</v>
      </c>
      <c r="J7" s="35">
        <v>401.62339280076355</v>
      </c>
      <c r="K7" s="35">
        <v>391.77154131266167</v>
      </c>
      <c r="L7" s="35">
        <v>353.85010501475978</v>
      </c>
      <c r="M7" s="35">
        <v>365.8083442224567</v>
      </c>
      <c r="N7" s="35">
        <v>373.31721431059583</v>
      </c>
      <c r="O7" s="35">
        <v>420.25407782246083</v>
      </c>
      <c r="P7" s="267"/>
      <c r="Q7" s="35"/>
      <c r="R7" s="35">
        <v>993.66655494513498</v>
      </c>
      <c r="S7" s="35">
        <v>1008.634724225946</v>
      </c>
      <c r="T7" s="35">
        <v>1033.8447376495858</v>
      </c>
      <c r="U7" s="35">
        <v>1063.0362133477124</v>
      </c>
      <c r="V7" s="35"/>
      <c r="W7" s="35"/>
      <c r="X7" s="35"/>
      <c r="Y7" s="35"/>
      <c r="Z7" s="35"/>
      <c r="AA7" s="35">
        <v>0</v>
      </c>
      <c r="AB7" s="35"/>
      <c r="AC7" s="267"/>
      <c r="AD7" s="35"/>
      <c r="AE7" s="35"/>
      <c r="AF7" s="35"/>
      <c r="AG7" s="35"/>
      <c r="AH7" s="35"/>
      <c r="AI7" s="35"/>
      <c r="AJ7" s="35"/>
      <c r="AK7" s="35"/>
      <c r="AL7" s="35">
        <v>410.88759609092409</v>
      </c>
      <c r="AM7" s="35">
        <v>382.30228422547248</v>
      </c>
      <c r="AN7" s="35">
        <v>398.02796076949613</v>
      </c>
      <c r="AO7" s="35">
        <v>442.80374642913824</v>
      </c>
      <c r="AP7" s="267"/>
      <c r="AQ7" s="35"/>
      <c r="AR7" s="35">
        <v>550.9191002449013</v>
      </c>
      <c r="AS7" s="35">
        <v>447.64720518530498</v>
      </c>
      <c r="AT7" s="35">
        <v>751.24624854034107</v>
      </c>
      <c r="AU7" s="35">
        <v>869.22503966928343</v>
      </c>
      <c r="AV7" s="35">
        <v>900.78426693900144</v>
      </c>
      <c r="AW7" s="35">
        <v>906.24167656395093</v>
      </c>
      <c r="AX7" s="35">
        <v>760.13088399163814</v>
      </c>
      <c r="AY7" s="35">
        <v>277.85694306315264</v>
      </c>
      <c r="AZ7" s="35">
        <v>287.27002920926356</v>
      </c>
      <c r="BA7" s="35">
        <v>308.36285940207608</v>
      </c>
      <c r="BB7" s="35">
        <v>327.67684206650222</v>
      </c>
      <c r="BC7" s="267"/>
      <c r="BD7" s="35"/>
      <c r="BE7" s="35">
        <v>479.09418270605005</v>
      </c>
      <c r="BF7" s="35">
        <v>363.08994652288419</v>
      </c>
      <c r="BG7" s="35">
        <v>306.20772772835488</v>
      </c>
      <c r="BH7" s="35">
        <v>315.52083200955661</v>
      </c>
      <c r="BI7" s="35">
        <v>332.67096309978615</v>
      </c>
      <c r="BJ7" s="35">
        <v>342.19340787246051</v>
      </c>
      <c r="BK7" s="35">
        <v>337.9296657167572</v>
      </c>
      <c r="BL7" s="35">
        <v>341.56051495902636</v>
      </c>
      <c r="BM7" s="35">
        <v>376.90482285086506</v>
      </c>
      <c r="BN7" s="35">
        <v>374.90928603278485</v>
      </c>
      <c r="BO7" s="35">
        <v>429.35625062668834</v>
      </c>
      <c r="BP7" s="267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267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267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</row>
    <row r="8" spans="1:107" s="162" customFormat="1">
      <c r="A8" s="58" t="s">
        <v>19</v>
      </c>
      <c r="B8" s="267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>
        <v>0</v>
      </c>
      <c r="O8" s="35"/>
      <c r="P8" s="267"/>
      <c r="Q8" s="35"/>
      <c r="R8" s="35"/>
      <c r="S8" s="35"/>
      <c r="T8" s="35"/>
      <c r="U8" s="35"/>
      <c r="V8" s="35"/>
      <c r="W8" s="35"/>
      <c r="X8" s="35"/>
      <c r="Y8" s="35"/>
      <c r="Z8" s="35"/>
      <c r="AA8" s="35">
        <v>0</v>
      </c>
      <c r="AB8" s="35"/>
      <c r="AC8" s="267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>
        <v>0</v>
      </c>
      <c r="AO8" s="35"/>
      <c r="AP8" s="267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>
        <v>0</v>
      </c>
      <c r="BB8" s="35">
        <v>0</v>
      </c>
      <c r="BC8" s="267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267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  <c r="CC8" s="35"/>
      <c r="CD8" s="267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267"/>
      <c r="CR8" s="35"/>
      <c r="CS8" s="35"/>
      <c r="CT8" s="35"/>
      <c r="CU8" s="35"/>
      <c r="CV8" s="35"/>
      <c r="CW8" s="35"/>
      <c r="CX8" s="35"/>
      <c r="CY8" s="35"/>
      <c r="CZ8" s="35"/>
      <c r="DA8" s="35"/>
      <c r="DB8" s="35"/>
      <c r="DC8" s="35"/>
    </row>
    <row r="9" spans="1:107" s="162" customFormat="1">
      <c r="A9" s="58" t="s">
        <v>2</v>
      </c>
      <c r="B9" s="267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>
        <v>0</v>
      </c>
      <c r="O9" s="35"/>
      <c r="P9" s="267"/>
      <c r="Q9" s="35"/>
      <c r="R9" s="35"/>
      <c r="S9" s="35"/>
      <c r="T9" s="35"/>
      <c r="U9" s="35"/>
      <c r="V9" s="35"/>
      <c r="W9" s="35"/>
      <c r="X9" s="35"/>
      <c r="Y9" s="35"/>
      <c r="Z9" s="35"/>
      <c r="AA9" s="35">
        <v>0</v>
      </c>
      <c r="AB9" s="35"/>
      <c r="AC9" s="267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>
        <v>0</v>
      </c>
      <c r="AO9" s="35"/>
      <c r="AP9" s="267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>
        <v>0</v>
      </c>
      <c r="BB9" s="35">
        <v>0</v>
      </c>
      <c r="BC9" s="267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267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267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267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</row>
    <row r="10" spans="1:107" s="162" customFormat="1">
      <c r="A10" s="58"/>
      <c r="B10" s="267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267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267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267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267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267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267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267"/>
      <c r="CR10" s="35"/>
      <c r="CS10" s="35"/>
      <c r="CT10" s="35"/>
      <c r="CU10" s="35"/>
      <c r="CV10" s="35"/>
      <c r="CW10" s="35"/>
      <c r="CX10" s="35"/>
      <c r="CY10" s="35"/>
      <c r="CZ10" s="35"/>
      <c r="DA10" s="35"/>
      <c r="DB10" s="35"/>
      <c r="DC10" s="35"/>
    </row>
    <row r="11" spans="1:107" s="162" customFormat="1">
      <c r="A11" s="58" t="s">
        <v>3</v>
      </c>
      <c r="B11" s="267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>
        <v>0</v>
      </c>
      <c r="O11" s="35"/>
      <c r="P11" s="267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>
        <v>0</v>
      </c>
      <c r="AB11" s="35"/>
      <c r="AC11" s="267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>
        <v>0</v>
      </c>
      <c r="AO11" s="35"/>
      <c r="AP11" s="267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>
        <v>0</v>
      </c>
      <c r="BB11" s="35">
        <v>0</v>
      </c>
      <c r="BC11" s="267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267">
        <v>129.85505526052992</v>
      </c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267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267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</row>
    <row r="12" spans="1:107" s="162" customFormat="1">
      <c r="A12" s="58" t="s">
        <v>4</v>
      </c>
      <c r="B12" s="267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>
        <v>0</v>
      </c>
      <c r="O12" s="35"/>
      <c r="P12" s="267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>
        <v>0</v>
      </c>
      <c r="AB12" s="35"/>
      <c r="AC12" s="267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>
        <v>0</v>
      </c>
      <c r="AO12" s="35"/>
      <c r="AP12" s="267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>
        <v>0</v>
      </c>
      <c r="BB12" s="35">
        <v>0</v>
      </c>
      <c r="BC12" s="267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267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267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267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</row>
    <row r="13" spans="1:107" s="162" customFormat="1">
      <c r="A13" s="58" t="s">
        <v>5</v>
      </c>
      <c r="B13" s="267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>
        <v>0</v>
      </c>
      <c r="O13" s="35"/>
      <c r="P13" s="267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>
        <v>0</v>
      </c>
      <c r="AB13" s="35"/>
      <c r="AC13" s="267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>
        <v>0</v>
      </c>
      <c r="AO13" s="35"/>
      <c r="AP13" s="267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>
        <v>0</v>
      </c>
      <c r="BB13" s="35">
        <v>0</v>
      </c>
      <c r="BC13" s="267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267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267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267"/>
      <c r="CR13" s="35"/>
      <c r="CS13" s="35"/>
      <c r="CT13" s="35"/>
      <c r="CU13" s="35"/>
      <c r="CV13" s="35"/>
      <c r="CW13" s="35"/>
      <c r="CX13" s="35"/>
      <c r="CY13" s="35"/>
      <c r="CZ13" s="35"/>
      <c r="DA13" s="35"/>
      <c r="DB13" s="35"/>
      <c r="DC13" s="35"/>
    </row>
    <row r="14" spans="1:107" s="162" customFormat="1">
      <c r="A14" s="58" t="s">
        <v>6</v>
      </c>
      <c r="B14" s="267">
        <v>2852.2456956136789</v>
      </c>
      <c r="C14" s="35">
        <v>3274.8339914174553</v>
      </c>
      <c r="D14" s="35">
        <v>3145.4553617339734</v>
      </c>
      <c r="E14" s="35">
        <v>3142.7049915015655</v>
      </c>
      <c r="F14" s="35">
        <v>3280.827228307629</v>
      </c>
      <c r="G14" s="35">
        <v>3457.1296077040533</v>
      </c>
      <c r="H14" s="35">
        <v>3867.1574052422707</v>
      </c>
      <c r="I14" s="35">
        <v>4272.6625993461284</v>
      </c>
      <c r="J14" s="35">
        <v>3969.2028469145394</v>
      </c>
      <c r="K14" s="35">
        <v>3686.0446301350239</v>
      </c>
      <c r="L14" s="35">
        <v>3240.3295812833067</v>
      </c>
      <c r="M14" s="35">
        <v>3127.9866571672737</v>
      </c>
      <c r="N14" s="35">
        <v>3036.4557416330908</v>
      </c>
      <c r="O14" s="35">
        <v>3531.981511208709</v>
      </c>
      <c r="P14" s="267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>
        <v>0</v>
      </c>
      <c r="AB14" s="35"/>
      <c r="AC14" s="267">
        <v>3488.520096128877</v>
      </c>
      <c r="AD14" s="35">
        <v>3277.8586283318259</v>
      </c>
      <c r="AE14" s="35">
        <v>3312.2364186812842</v>
      </c>
      <c r="AF14" s="35">
        <v>3543.0840661355896</v>
      </c>
      <c r="AG14" s="35">
        <v>3806.1046140109183</v>
      </c>
      <c r="AH14" s="35">
        <v>4334.4498273416566</v>
      </c>
      <c r="AI14" s="35">
        <v>4872.599116172958</v>
      </c>
      <c r="AJ14" s="35">
        <v>4364.8124639797934</v>
      </c>
      <c r="AK14" s="35">
        <v>3931.4004043016494</v>
      </c>
      <c r="AL14" s="35">
        <v>3473.8627668019144</v>
      </c>
      <c r="AM14" s="35">
        <v>3336.8598510503884</v>
      </c>
      <c r="AN14" s="35">
        <v>3099.3149985508867</v>
      </c>
      <c r="AO14" s="35">
        <v>3721.3606643460184</v>
      </c>
      <c r="AP14" s="267">
        <v>2671.1361186069807</v>
      </c>
      <c r="AQ14" s="35">
        <v>2745.5123571903719</v>
      </c>
      <c r="AR14" s="35">
        <v>2698.7297075052934</v>
      </c>
      <c r="AS14" s="35">
        <v>2729.0763224847592</v>
      </c>
      <c r="AT14" s="35">
        <v>2809.7247991443742</v>
      </c>
      <c r="AU14" s="35">
        <v>3028.4647943080877</v>
      </c>
      <c r="AV14" s="35">
        <v>3293.7740128938472</v>
      </c>
      <c r="AW14" s="35">
        <v>3253.4265400109366</v>
      </c>
      <c r="AX14" s="35">
        <v>3151.5815524243476</v>
      </c>
      <c r="AY14" s="35">
        <v>2370.779888234722</v>
      </c>
      <c r="AZ14" s="35">
        <v>2330.9154292051012</v>
      </c>
      <c r="BA14" s="35">
        <v>2550.8851378450486</v>
      </c>
      <c r="BB14" s="35">
        <v>2720.6520713729933</v>
      </c>
      <c r="BC14" s="267">
        <v>3490.0350499810197</v>
      </c>
      <c r="BD14" s="35">
        <v>3302.4378000394577</v>
      </c>
      <c r="BE14" s="35">
        <v>3251.3948798490528</v>
      </c>
      <c r="BF14" s="35">
        <v>3212.891044413489</v>
      </c>
      <c r="BG14" s="35">
        <v>3284.7871937403402</v>
      </c>
      <c r="BH14" s="35">
        <v>4029.9322165473036</v>
      </c>
      <c r="BI14" s="35">
        <v>4275.5410787044502</v>
      </c>
      <c r="BJ14" s="35">
        <v>3991.6170786220046</v>
      </c>
      <c r="BK14" s="35">
        <v>4789.5598232813963</v>
      </c>
      <c r="BL14" s="35">
        <v>4445.9147498832644</v>
      </c>
      <c r="BM14" s="35">
        <v>4344.1196484433185</v>
      </c>
      <c r="BN14" s="35">
        <v>4570.944626204443</v>
      </c>
      <c r="BO14" s="35">
        <v>4894.9009256295467</v>
      </c>
      <c r="BP14" s="267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267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267"/>
      <c r="CR14" s="35"/>
      <c r="CS14" s="35"/>
      <c r="CT14" s="35"/>
      <c r="CU14" s="35"/>
      <c r="CV14" s="35"/>
      <c r="CW14" s="35"/>
      <c r="CX14" s="35"/>
      <c r="CY14" s="35"/>
      <c r="CZ14" s="35"/>
      <c r="DA14" s="35"/>
      <c r="DB14" s="35"/>
      <c r="DC14" s="35"/>
    </row>
    <row r="15" spans="1:107" s="162" customFormat="1">
      <c r="A15" s="58"/>
      <c r="B15" s="267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267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267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267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267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267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267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267"/>
      <c r="CR15" s="35"/>
      <c r="CS15" s="35"/>
      <c r="CT15" s="35"/>
      <c r="CU15" s="35"/>
      <c r="CV15" s="35"/>
      <c r="CW15" s="35"/>
      <c r="CX15" s="35"/>
      <c r="CY15" s="35"/>
      <c r="CZ15" s="35"/>
      <c r="DA15" s="35"/>
      <c r="DB15" s="35"/>
      <c r="DC15" s="35"/>
    </row>
    <row r="16" spans="1:107" s="162" customFormat="1">
      <c r="A16" s="58" t="s">
        <v>7</v>
      </c>
      <c r="B16" s="267">
        <v>755.84040587062873</v>
      </c>
      <c r="C16" s="35">
        <v>749.58994727748893</v>
      </c>
      <c r="D16" s="35">
        <v>731.59220097033733</v>
      </c>
      <c r="E16" s="35">
        <v>718.21146953192908</v>
      </c>
      <c r="F16" s="35">
        <v>727.24126584996691</v>
      </c>
      <c r="G16" s="35">
        <v>744.18513669906588</v>
      </c>
      <c r="H16" s="35">
        <v>812.16419824652564</v>
      </c>
      <c r="I16" s="35">
        <v>813.13357553421554</v>
      </c>
      <c r="J16" s="35">
        <v>812.76962594225563</v>
      </c>
      <c r="K16" s="35">
        <v>770.2384717643713</v>
      </c>
      <c r="L16" s="35">
        <v>687.4265465940025</v>
      </c>
      <c r="M16" s="35">
        <v>715.50945643605473</v>
      </c>
      <c r="N16" s="35">
        <v>807.58193841786522</v>
      </c>
      <c r="O16" s="35">
        <v>849.37612757166164</v>
      </c>
      <c r="P16" s="267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>
        <v>0</v>
      </c>
      <c r="AB16" s="35"/>
      <c r="AC16" s="267">
        <v>991.14486921981734</v>
      </c>
      <c r="AD16" s="35">
        <v>974.19766016473466</v>
      </c>
      <c r="AE16" s="35">
        <v>1018.8736678767407</v>
      </c>
      <c r="AF16" s="35">
        <v>938.22965954991344</v>
      </c>
      <c r="AG16" s="35">
        <v>985.30195815335503</v>
      </c>
      <c r="AH16" s="35">
        <v>1083.6431490030286</v>
      </c>
      <c r="AI16" s="35">
        <v>1079.3731292267878</v>
      </c>
      <c r="AJ16" s="35">
        <v>1102.8339299435875</v>
      </c>
      <c r="AK16" s="35">
        <v>961.11756377680206</v>
      </c>
      <c r="AL16" s="35">
        <v>854.43769627501695</v>
      </c>
      <c r="AM16" s="35">
        <v>881.18202635063551</v>
      </c>
      <c r="AN16" s="35">
        <v>983.04894484183478</v>
      </c>
      <c r="AO16" s="35">
        <v>1035.0549970916368</v>
      </c>
      <c r="AP16" s="267">
        <v>647.07212666908254</v>
      </c>
      <c r="AQ16" s="35">
        <v>627.16475083939827</v>
      </c>
      <c r="AR16" s="35">
        <v>589.80986126676407</v>
      </c>
      <c r="AS16" s="35">
        <v>594.59502131790089</v>
      </c>
      <c r="AT16" s="35">
        <v>593.93083225387943</v>
      </c>
      <c r="AU16" s="35">
        <v>642.5246490784333</v>
      </c>
      <c r="AV16" s="35">
        <v>654.30620541691462</v>
      </c>
      <c r="AW16" s="35">
        <v>633.66830441880631</v>
      </c>
      <c r="AX16" s="35">
        <v>595.56446794798478</v>
      </c>
      <c r="AY16" s="35">
        <v>527.04468926209722</v>
      </c>
      <c r="AZ16" s="35">
        <v>551.60456958781174</v>
      </c>
      <c r="BA16" s="35">
        <v>635.40884620051474</v>
      </c>
      <c r="BB16" s="35">
        <v>652.92114596093734</v>
      </c>
      <c r="BC16" s="267">
        <v>638.97971014492748</v>
      </c>
      <c r="BD16" s="35">
        <v>655.11525649566954</v>
      </c>
      <c r="BE16" s="35">
        <v>667.80349998472957</v>
      </c>
      <c r="BF16" s="35">
        <v>655.72364131205165</v>
      </c>
      <c r="BG16" s="35">
        <v>705.34164159862485</v>
      </c>
      <c r="BH16" s="35">
        <v>802.76561313121306</v>
      </c>
      <c r="BI16" s="35">
        <v>739.94407634794243</v>
      </c>
      <c r="BJ16" s="35">
        <v>788.18506291667563</v>
      </c>
      <c r="BK16" s="35">
        <v>678.21262028127308</v>
      </c>
      <c r="BL16" s="35">
        <v>636.65688685142732</v>
      </c>
      <c r="BM16" s="35">
        <v>712.5580389552216</v>
      </c>
      <c r="BN16" s="35">
        <v>808.06813613242673</v>
      </c>
      <c r="BO16" s="35">
        <v>995.28138084951729</v>
      </c>
      <c r="BP16" s="267"/>
      <c r="BQ16" s="3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267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267"/>
      <c r="CR16" s="35"/>
      <c r="CS16" s="35"/>
      <c r="CT16" s="35"/>
      <c r="CU16" s="35"/>
      <c r="CV16" s="35"/>
      <c r="CW16" s="35"/>
      <c r="CX16" s="35"/>
      <c r="CY16" s="35"/>
      <c r="CZ16" s="35"/>
      <c r="DA16" s="35"/>
      <c r="DB16" s="35"/>
      <c r="DC16" s="35"/>
    </row>
    <row r="17" spans="1:107" s="162" customFormat="1">
      <c r="A17" s="58" t="s">
        <v>8</v>
      </c>
      <c r="B17" s="267">
        <v>707.73063476977904</v>
      </c>
      <c r="C17" s="35">
        <v>687.98762074097192</v>
      </c>
      <c r="D17" s="35">
        <v>656.19709431377498</v>
      </c>
      <c r="E17" s="35">
        <v>630.18726275218114</v>
      </c>
      <c r="F17" s="35">
        <v>670.62788194509164</v>
      </c>
      <c r="G17" s="35">
        <v>696.69072660002655</v>
      </c>
      <c r="H17" s="35">
        <v>792.46766478942095</v>
      </c>
      <c r="I17" s="35">
        <v>839.56306977555857</v>
      </c>
      <c r="J17" s="35">
        <v>958.74433085782584</v>
      </c>
      <c r="K17" s="35">
        <v>1205.2514515423163</v>
      </c>
      <c r="L17" s="35">
        <v>1094.4370878945128</v>
      </c>
      <c r="M17" s="35">
        <v>947.04169751493964</v>
      </c>
      <c r="N17" s="35">
        <v>1005.0281699843207</v>
      </c>
      <c r="O17" s="35">
        <v>1067.780343404645</v>
      </c>
      <c r="P17" s="267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>
        <v>0</v>
      </c>
      <c r="AB17" s="35"/>
      <c r="AC17" s="267"/>
      <c r="AD17" s="35">
        <v>835.88670028139234</v>
      </c>
      <c r="AE17" s="35">
        <v>786.86519773067687</v>
      </c>
      <c r="AF17" s="35">
        <v>830.85062296362287</v>
      </c>
      <c r="AG17" s="35">
        <v>830.71476193481465</v>
      </c>
      <c r="AH17" s="35">
        <v>949.82587892656545</v>
      </c>
      <c r="AI17" s="35">
        <v>996.55128096010742</v>
      </c>
      <c r="AJ17" s="35">
        <v>1076.5870216842784</v>
      </c>
      <c r="AK17" s="35">
        <v>1345.0524419134902</v>
      </c>
      <c r="AL17" s="35">
        <v>1187.4078756034189</v>
      </c>
      <c r="AM17" s="35">
        <v>1021.9212591265746</v>
      </c>
      <c r="AN17" s="35">
        <v>1073.4467839257991</v>
      </c>
      <c r="AO17" s="35">
        <v>1140.4031364632153</v>
      </c>
      <c r="AP17" s="267"/>
      <c r="AQ17" s="35">
        <v>537.5519635989383</v>
      </c>
      <c r="AR17" s="35">
        <v>532.48949045666427</v>
      </c>
      <c r="AS17" s="35">
        <v>562.59911199852877</v>
      </c>
      <c r="AT17" s="35">
        <v>584.6541561962847</v>
      </c>
      <c r="AU17" s="35">
        <v>660.21202277752775</v>
      </c>
      <c r="AV17" s="35">
        <v>689.51117547330716</v>
      </c>
      <c r="AW17" s="35">
        <v>838.81892985027548</v>
      </c>
      <c r="AX17" s="35">
        <v>1058.9141643233927</v>
      </c>
      <c r="AY17" s="35">
        <v>986.16566948046398</v>
      </c>
      <c r="AZ17" s="35">
        <v>870.63488044889277</v>
      </c>
      <c r="BA17" s="35">
        <v>912.64340547938548</v>
      </c>
      <c r="BB17" s="35">
        <v>953.08591726137456</v>
      </c>
      <c r="BC17" s="267"/>
      <c r="BD17" s="35">
        <v>605.08271337539634</v>
      </c>
      <c r="BE17" s="35">
        <v>586.86572566932637</v>
      </c>
      <c r="BF17" s="35">
        <v>627.64911236198316</v>
      </c>
      <c r="BG17" s="35">
        <v>637.46212192113876</v>
      </c>
      <c r="BH17" s="35">
        <v>705.19728075402202</v>
      </c>
      <c r="BI17" s="35">
        <v>837.86700858495431</v>
      </c>
      <c r="BJ17" s="35">
        <v>985.98990117189612</v>
      </c>
      <c r="BK17" s="35">
        <v>1185.2082494492543</v>
      </c>
      <c r="BL17" s="35">
        <v>1099.9416887884779</v>
      </c>
      <c r="BM17" s="35">
        <v>922.2356292019067</v>
      </c>
      <c r="BN17" s="35">
        <v>1041.631406381473</v>
      </c>
      <c r="BO17" s="35">
        <v>1136.4939886755089</v>
      </c>
      <c r="BP17" s="267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267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267"/>
      <c r="CR17" s="35"/>
      <c r="CS17" s="35"/>
      <c r="CT17" s="35"/>
      <c r="CU17" s="35"/>
      <c r="CV17" s="35"/>
      <c r="CW17" s="35"/>
      <c r="CX17" s="35"/>
      <c r="CY17" s="35"/>
      <c r="CZ17" s="35"/>
      <c r="DA17" s="35"/>
      <c r="DB17" s="35"/>
      <c r="DC17" s="35"/>
    </row>
    <row r="18" spans="1:107" s="162" customFormat="1">
      <c r="A18" s="58" t="s">
        <v>9</v>
      </c>
      <c r="B18" s="267">
        <v>709.06538885290979</v>
      </c>
      <c r="C18" s="35">
        <v>667.71348713924613</v>
      </c>
      <c r="D18" s="35">
        <v>633.22065520720651</v>
      </c>
      <c r="E18" s="35">
        <v>649.37967444532285</v>
      </c>
      <c r="F18" s="35">
        <v>632.6335422251758</v>
      </c>
      <c r="G18" s="35">
        <v>654.9846308467304</v>
      </c>
      <c r="H18" s="35">
        <v>739.05594753275329</v>
      </c>
      <c r="I18" s="35">
        <v>797.18503288321801</v>
      </c>
      <c r="J18" s="35">
        <v>879.67323400131534</v>
      </c>
      <c r="K18" s="35">
        <v>817.69805601560392</v>
      </c>
      <c r="L18" s="35">
        <v>730.4077501686811</v>
      </c>
      <c r="M18" s="35">
        <v>721.54785952963402</v>
      </c>
      <c r="N18" s="35">
        <v>775.91723530516242</v>
      </c>
      <c r="O18" s="35">
        <v>940.72844381733069</v>
      </c>
      <c r="P18" s="267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>
        <v>0</v>
      </c>
      <c r="AB18" s="35"/>
      <c r="AC18" s="267">
        <v>1597.8957176408614</v>
      </c>
      <c r="AD18" s="35">
        <v>1513.8250860695748</v>
      </c>
      <c r="AE18" s="35">
        <v>1589.8832501664858</v>
      </c>
      <c r="AF18" s="35">
        <v>1544.5079033542793</v>
      </c>
      <c r="AG18" s="35">
        <v>1600.971329187309</v>
      </c>
      <c r="AH18" s="35">
        <v>1733.0254844660669</v>
      </c>
      <c r="AI18" s="35">
        <v>1846.4773352679242</v>
      </c>
      <c r="AJ18" s="35">
        <v>2018.1360435466413</v>
      </c>
      <c r="AK18" s="35">
        <v>1856.6472094470171</v>
      </c>
      <c r="AL18" s="35">
        <v>1417.4442299343229</v>
      </c>
      <c r="AM18" s="35">
        <v>1428.7261379462341</v>
      </c>
      <c r="AN18" s="35">
        <v>1552.4826680243898</v>
      </c>
      <c r="AO18" s="35">
        <v>1851.996962663535</v>
      </c>
      <c r="AP18" s="267">
        <v>148.12481257213133</v>
      </c>
      <c r="AQ18" s="35">
        <v>108.38092281672652</v>
      </c>
      <c r="AR18" s="35">
        <v>101.48751703540465</v>
      </c>
      <c r="AS18" s="35">
        <v>111.61804305666011</v>
      </c>
      <c r="AT18" s="35">
        <v>110.56061140018103</v>
      </c>
      <c r="AU18" s="35">
        <v>107.60015781356478</v>
      </c>
      <c r="AV18" s="35">
        <v>132.61903248890007</v>
      </c>
      <c r="AW18" s="35">
        <v>142.72441315079536</v>
      </c>
      <c r="AX18" s="35">
        <v>147.14651921036531</v>
      </c>
      <c r="AY18" s="35"/>
      <c r="AZ18" s="35"/>
      <c r="BA18" s="35">
        <v>0</v>
      </c>
      <c r="BB18" s="35">
        <v>0</v>
      </c>
      <c r="BC18" s="267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267"/>
      <c r="BQ18" s="35"/>
      <c r="BR18" s="35"/>
      <c r="BS18" s="35"/>
      <c r="BT18" s="35"/>
      <c r="BU18" s="35"/>
      <c r="BV18" s="35"/>
      <c r="BW18" s="35"/>
      <c r="BX18" s="35"/>
      <c r="BY18" s="35"/>
      <c r="BZ18" s="35"/>
      <c r="CA18" s="35"/>
      <c r="CB18" s="35"/>
      <c r="CC18" s="35"/>
      <c r="CD18" s="267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/>
      <c r="CP18" s="35"/>
      <c r="CQ18" s="267"/>
      <c r="CR18" s="35"/>
      <c r="CS18" s="35"/>
      <c r="CT18" s="35"/>
      <c r="CU18" s="35"/>
      <c r="CV18" s="35"/>
      <c r="CW18" s="35"/>
      <c r="CX18" s="35"/>
      <c r="CY18" s="35"/>
      <c r="CZ18" s="35"/>
      <c r="DA18" s="35"/>
      <c r="DB18" s="35"/>
      <c r="DC18" s="35"/>
    </row>
    <row r="19" spans="1:107" s="162" customFormat="1">
      <c r="A19" s="58" t="s">
        <v>10</v>
      </c>
      <c r="B19" s="267">
        <v>677.57106350995866</v>
      </c>
      <c r="C19" s="35">
        <v>634.6033528302753</v>
      </c>
      <c r="D19" s="35">
        <v>701.12643671470016</v>
      </c>
      <c r="E19" s="35">
        <v>676.44479751391009</v>
      </c>
      <c r="F19" s="35">
        <v>712.68427719040005</v>
      </c>
      <c r="G19" s="35">
        <v>784.20472099847586</v>
      </c>
      <c r="H19" s="35">
        <v>819.11271506635921</v>
      </c>
      <c r="I19" s="35">
        <v>804.16925755796478</v>
      </c>
      <c r="J19" s="35">
        <v>884.02524420383668</v>
      </c>
      <c r="K19" s="35">
        <v>783.71134872772973</v>
      </c>
      <c r="L19" s="35">
        <v>747.1349983496533</v>
      </c>
      <c r="M19" s="35">
        <v>748.02430302720416</v>
      </c>
      <c r="N19" s="35">
        <v>748.53113202807299</v>
      </c>
      <c r="O19" s="35">
        <v>782.48824726050714</v>
      </c>
      <c r="P19" s="267"/>
      <c r="Q19" s="35"/>
      <c r="R19" s="35"/>
      <c r="S19" s="35"/>
      <c r="T19" s="35"/>
      <c r="U19" s="35">
        <v>175.10929758088022</v>
      </c>
      <c r="V19" s="35"/>
      <c r="W19" s="35"/>
      <c r="X19" s="35"/>
      <c r="Y19" s="35"/>
      <c r="Z19" s="35"/>
      <c r="AA19" s="35">
        <v>0</v>
      </c>
      <c r="AB19" s="35"/>
      <c r="AC19" s="267">
        <v>698.09143671723859</v>
      </c>
      <c r="AD19" s="35">
        <v>753.24454022249233</v>
      </c>
      <c r="AE19" s="35">
        <v>747.48303900690541</v>
      </c>
      <c r="AF19" s="35">
        <v>760.43339737905808</v>
      </c>
      <c r="AG19" s="35">
        <v>891.3158707159813</v>
      </c>
      <c r="AH19" s="35">
        <v>906.36071794107829</v>
      </c>
      <c r="AI19" s="35">
        <v>884.77943772962396</v>
      </c>
      <c r="AJ19" s="35">
        <v>937.72397126314956</v>
      </c>
      <c r="AK19" s="35">
        <v>846.93126788211009</v>
      </c>
      <c r="AL19" s="35">
        <v>804.79745510018654</v>
      </c>
      <c r="AM19" s="35">
        <v>773.38610244074414</v>
      </c>
      <c r="AN19" s="35">
        <v>754.86366050529944</v>
      </c>
      <c r="AO19" s="35">
        <v>784.56113309929685</v>
      </c>
      <c r="AP19" s="267">
        <v>653.03633879781421</v>
      </c>
      <c r="AQ19" s="35">
        <v>720.50152885086743</v>
      </c>
      <c r="AR19" s="35">
        <v>661.65406993571276</v>
      </c>
      <c r="AS19" s="35">
        <v>685.52889240432569</v>
      </c>
      <c r="AT19" s="35">
        <v>714.77293811748905</v>
      </c>
      <c r="AU19" s="35">
        <v>770.84449502043367</v>
      </c>
      <c r="AV19" s="35">
        <v>815.66856677073997</v>
      </c>
      <c r="AW19" s="35">
        <v>907.7419906547309</v>
      </c>
      <c r="AX19" s="35">
        <v>784.07294378506958</v>
      </c>
      <c r="AY19" s="35">
        <v>740.39888835517729</v>
      </c>
      <c r="AZ19" s="35">
        <v>806.61675361980588</v>
      </c>
      <c r="BA19" s="35">
        <v>890.83123326145937</v>
      </c>
      <c r="BB19" s="35">
        <v>943.59674834222017</v>
      </c>
      <c r="BC19" s="267">
        <v>440.19659352300744</v>
      </c>
      <c r="BD19" s="35">
        <v>528.61658768153154</v>
      </c>
      <c r="BE19" s="35">
        <v>508.23391006638224</v>
      </c>
      <c r="BF19" s="35">
        <v>726.83880010695884</v>
      </c>
      <c r="BG19" s="35">
        <v>757.44092684479847</v>
      </c>
      <c r="BH19" s="35">
        <v>800.81651787294697</v>
      </c>
      <c r="BI19" s="35">
        <v>546.21059192769633</v>
      </c>
      <c r="BJ19" s="35">
        <v>548.72849160458316</v>
      </c>
      <c r="BK19" s="35">
        <v>507.62545702920971</v>
      </c>
      <c r="BL19" s="35">
        <v>440.87238843590211</v>
      </c>
      <c r="BM19" s="35">
        <v>446.92818977071676</v>
      </c>
      <c r="BN19" s="35">
        <v>432.3195824182726</v>
      </c>
      <c r="BO19" s="35">
        <v>457.68800808897868</v>
      </c>
      <c r="BP19" s="267"/>
      <c r="BQ19" s="35"/>
      <c r="BR19" s="35"/>
      <c r="BS19" s="35"/>
      <c r="BT19" s="35"/>
      <c r="BU19" s="35"/>
      <c r="BV19" s="35"/>
      <c r="BW19" s="35"/>
      <c r="BX19" s="35"/>
      <c r="BY19" s="35"/>
      <c r="BZ19" s="35"/>
      <c r="CA19" s="35"/>
      <c r="CB19" s="35"/>
      <c r="CC19" s="35"/>
      <c r="CD19" s="267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267"/>
      <c r="CR19" s="35"/>
      <c r="CS19" s="35"/>
      <c r="CT19" s="35"/>
      <c r="CU19" s="35"/>
      <c r="CV19" s="35"/>
      <c r="CW19" s="35"/>
      <c r="CX19" s="35"/>
      <c r="CY19" s="35"/>
      <c r="CZ19" s="35"/>
      <c r="DA19" s="35"/>
      <c r="DB19" s="35"/>
      <c r="DC19" s="35"/>
    </row>
    <row r="20" spans="1:107" s="162" customFormat="1">
      <c r="A20" s="58"/>
      <c r="B20" s="267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267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267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267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267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267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267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267"/>
      <c r="CR20" s="35"/>
      <c r="CS20" s="35"/>
      <c r="CT20" s="35"/>
      <c r="CU20" s="35"/>
      <c r="CV20" s="35"/>
      <c r="CW20" s="35"/>
      <c r="CX20" s="35"/>
      <c r="CY20" s="35"/>
      <c r="CZ20" s="35"/>
      <c r="DA20" s="35"/>
      <c r="DB20" s="35"/>
      <c r="DC20" s="35"/>
    </row>
    <row r="21" spans="1:107" s="162" customFormat="1">
      <c r="A21" s="58" t="s">
        <v>11</v>
      </c>
      <c r="B21" s="267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>
        <v>0</v>
      </c>
      <c r="O21" s="35"/>
      <c r="P21" s="267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>
        <v>0</v>
      </c>
      <c r="AB21" s="35"/>
      <c r="AC21" s="267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>
        <v>0</v>
      </c>
      <c r="AO21" s="35"/>
      <c r="AP21" s="267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>
        <v>0</v>
      </c>
      <c r="BB21" s="35">
        <v>0</v>
      </c>
      <c r="BC21" s="267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267"/>
      <c r="BQ21" s="35"/>
      <c r="BR21" s="35"/>
      <c r="BS21" s="35"/>
      <c r="BT21" s="35"/>
      <c r="BU21" s="35"/>
      <c r="BV21" s="35"/>
      <c r="BW21" s="35"/>
      <c r="BX21" s="35"/>
      <c r="BY21" s="35"/>
      <c r="BZ21" s="35"/>
      <c r="CA21" s="35"/>
      <c r="CB21" s="35"/>
      <c r="CC21" s="35"/>
      <c r="CD21" s="267"/>
      <c r="CE21" s="35"/>
      <c r="CF21" s="35"/>
      <c r="CG21" s="35"/>
      <c r="CH21" s="35"/>
      <c r="CI21" s="35"/>
      <c r="CJ21" s="35"/>
      <c r="CK21" s="35"/>
      <c r="CL21" s="35"/>
      <c r="CM21" s="35"/>
      <c r="CN21" s="35"/>
      <c r="CO21" s="35"/>
      <c r="CP21" s="35"/>
      <c r="CQ21" s="267"/>
      <c r="CR21" s="35"/>
      <c r="CS21" s="35"/>
      <c r="CT21" s="35"/>
      <c r="CU21" s="35"/>
      <c r="CV21" s="35"/>
      <c r="CW21" s="35"/>
      <c r="CX21" s="35"/>
      <c r="CY21" s="35"/>
      <c r="CZ21" s="35"/>
      <c r="DA21" s="35"/>
      <c r="DB21" s="35"/>
      <c r="DC21" s="35"/>
    </row>
    <row r="22" spans="1:107" s="162" customFormat="1">
      <c r="A22" s="58" t="s">
        <v>12</v>
      </c>
      <c r="B22" s="267">
        <v>1402.1222392961465</v>
      </c>
      <c r="C22" s="35">
        <v>1494.0237768814713</v>
      </c>
      <c r="D22" s="35">
        <v>1630.9217135100669</v>
      </c>
      <c r="E22" s="35">
        <v>1724.2557772570965</v>
      </c>
      <c r="F22" s="35">
        <v>1932.311993878053</v>
      </c>
      <c r="G22" s="35">
        <v>2035.782495826068</v>
      </c>
      <c r="H22" s="35">
        <v>2340.3981481175542</v>
      </c>
      <c r="I22" s="35">
        <v>2634.1909612507702</v>
      </c>
      <c r="J22" s="35">
        <v>2912.2822463171219</v>
      </c>
      <c r="K22" s="35">
        <v>2928.6252051051597</v>
      </c>
      <c r="L22" s="35">
        <v>2710.0042457781251</v>
      </c>
      <c r="M22" s="35">
        <v>2583.6568993178166</v>
      </c>
      <c r="N22" s="35">
        <v>2962.891116817611</v>
      </c>
      <c r="O22" s="35">
        <v>3185.2806401426178</v>
      </c>
      <c r="P22" s="267"/>
      <c r="Q22" s="35"/>
      <c r="R22" s="35"/>
      <c r="S22" s="35"/>
      <c r="T22" s="35"/>
      <c r="U22" s="35"/>
      <c r="V22" s="35"/>
      <c r="W22" s="35">
        <v>3472.6354385540208</v>
      </c>
      <c r="X22" s="35">
        <v>3381.8408759084282</v>
      </c>
      <c r="Y22" s="35">
        <v>3012.6194784560071</v>
      </c>
      <c r="Z22" s="35">
        <v>2981.094145603176</v>
      </c>
      <c r="AA22" s="35">
        <v>3209.7152310077172</v>
      </c>
      <c r="AB22" s="35">
        <v>3156.794052582321</v>
      </c>
      <c r="AC22" s="267">
        <v>1688.0141510806991</v>
      </c>
      <c r="AD22" s="35">
        <v>1865.0192850084698</v>
      </c>
      <c r="AE22" s="35">
        <v>2027.8150427018595</v>
      </c>
      <c r="AF22" s="35">
        <v>2238.4169146686259</v>
      </c>
      <c r="AG22" s="35">
        <v>2334.9237550372841</v>
      </c>
      <c r="AH22" s="35">
        <v>2613.2395848730107</v>
      </c>
      <c r="AI22" s="35">
        <v>2926.9819388904089</v>
      </c>
      <c r="AJ22" s="35">
        <v>3101.7969202396052</v>
      </c>
      <c r="AK22" s="35">
        <v>3207.905377188275</v>
      </c>
      <c r="AL22" s="35">
        <v>2751.1788940871102</v>
      </c>
      <c r="AM22" s="35">
        <v>2534.5825547267691</v>
      </c>
      <c r="AN22" s="35">
        <v>3058.976444089401</v>
      </c>
      <c r="AO22" s="35">
        <v>3239.1548017555997</v>
      </c>
      <c r="AP22" s="267">
        <v>1144.0034192711744</v>
      </c>
      <c r="AQ22" s="35">
        <v>1168.7902303284177</v>
      </c>
      <c r="AR22" s="35">
        <v>1110.7943440460449</v>
      </c>
      <c r="AS22" s="35">
        <v>1178.8579575036767</v>
      </c>
      <c r="AT22" s="35">
        <v>1326.2870162123322</v>
      </c>
      <c r="AU22" s="35">
        <v>1657.0775087291524</v>
      </c>
      <c r="AV22" s="35">
        <v>1752.2152674111956</v>
      </c>
      <c r="AW22" s="35">
        <v>1572.875928541649</v>
      </c>
      <c r="AX22" s="35">
        <v>1691.1826970217965</v>
      </c>
      <c r="AY22" s="35">
        <v>1917.0210802950251</v>
      </c>
      <c r="AZ22" s="35">
        <v>1838.3957902197053</v>
      </c>
      <c r="BA22" s="35">
        <v>2104.2737871566492</v>
      </c>
      <c r="BB22" s="35">
        <v>2196.9099282553093</v>
      </c>
      <c r="BC22" s="267">
        <v>800.27733797762301</v>
      </c>
      <c r="BD22" s="35">
        <v>915.30036657241976</v>
      </c>
      <c r="BE22" s="35">
        <v>988.77409348546973</v>
      </c>
      <c r="BF22" s="35">
        <v>1276.0977687307802</v>
      </c>
      <c r="BG22" s="35">
        <v>1389.5632648918822</v>
      </c>
      <c r="BH22" s="35">
        <v>1347.6892737290113</v>
      </c>
      <c r="BI22" s="35">
        <v>1384.1160165290653</v>
      </c>
      <c r="BJ22" s="35">
        <v>1525.1548548731598</v>
      </c>
      <c r="BK22" s="35">
        <v>1601.5723169500986</v>
      </c>
      <c r="BL22" s="35">
        <v>1535.6644194357739</v>
      </c>
      <c r="BM22" s="35">
        <v>2068.3935327679033</v>
      </c>
      <c r="BN22" s="35">
        <v>1985.1653730951323</v>
      </c>
      <c r="BO22" s="35">
        <v>2095.9614973802504</v>
      </c>
      <c r="BP22" s="267"/>
      <c r="BQ22" s="35"/>
      <c r="BR22" s="35"/>
      <c r="BS22" s="35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267"/>
      <c r="CE22" s="35"/>
      <c r="CF22" s="35"/>
      <c r="CG22" s="35"/>
      <c r="CH22" s="35"/>
      <c r="CI22" s="35"/>
      <c r="CJ22" s="35"/>
      <c r="CK22" s="35"/>
      <c r="CL22" s="35"/>
      <c r="CM22" s="35"/>
      <c r="CN22" s="35"/>
      <c r="CO22" s="35"/>
      <c r="CP22" s="35"/>
      <c r="CQ22" s="267"/>
      <c r="CR22" s="35"/>
      <c r="CS22" s="35"/>
      <c r="CT22" s="35"/>
      <c r="CU22" s="35"/>
      <c r="CV22" s="35"/>
      <c r="CW22" s="35"/>
      <c r="CX22" s="35"/>
      <c r="CY22" s="35"/>
      <c r="CZ22" s="35"/>
      <c r="DA22" s="35"/>
      <c r="DB22" s="35"/>
      <c r="DC22" s="35"/>
    </row>
    <row r="23" spans="1:107" s="162" customFormat="1">
      <c r="A23" s="58" t="s">
        <v>13</v>
      </c>
      <c r="B23" s="267">
        <v>18.552110817941955</v>
      </c>
      <c r="C23" s="35">
        <v>17.654826947386262</v>
      </c>
      <c r="D23" s="35">
        <v>20.814040786756138</v>
      </c>
      <c r="E23" s="35">
        <v>20.304423870878111</v>
      </c>
      <c r="F23" s="35">
        <v>21.466091089210927</v>
      </c>
      <c r="G23" s="35">
        <v>21.913939124286383</v>
      </c>
      <c r="H23" s="35">
        <v>23.582001842933398</v>
      </c>
      <c r="I23" s="35">
        <v>59.425542454165893</v>
      </c>
      <c r="J23" s="35">
        <v>92.237515239212911</v>
      </c>
      <c r="K23" s="35">
        <v>131.2520279074034</v>
      </c>
      <c r="L23" s="35">
        <v>60.202473513362641</v>
      </c>
      <c r="M23" s="35">
        <v>112.79465925425102</v>
      </c>
      <c r="N23" s="35">
        <v>83.58466046412812</v>
      </c>
      <c r="O23" s="35">
        <v>88.296282601917255</v>
      </c>
      <c r="P23" s="267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>
        <v>0</v>
      </c>
      <c r="AB23" s="35"/>
      <c r="AC23" s="267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>
        <v>0</v>
      </c>
      <c r="AO23" s="35"/>
      <c r="AP23" s="267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>
        <v>0</v>
      </c>
      <c r="BB23" s="35">
        <v>0</v>
      </c>
      <c r="BC23" s="267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267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267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267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35"/>
      <c r="DC23" s="35"/>
    </row>
    <row r="24" spans="1:107" s="162" customFormat="1">
      <c r="A24" s="59" t="s">
        <v>14</v>
      </c>
      <c r="B24" s="279"/>
      <c r="C24" s="277"/>
      <c r="D24" s="277"/>
      <c r="E24" s="277"/>
      <c r="F24" s="277"/>
      <c r="G24" s="277"/>
      <c r="H24" s="277"/>
      <c r="I24" s="277"/>
      <c r="J24" s="277"/>
      <c r="K24" s="277"/>
      <c r="L24" s="277"/>
      <c r="M24" s="277"/>
      <c r="N24" s="277">
        <v>0</v>
      </c>
      <c r="O24" s="277"/>
      <c r="P24" s="279">
        <v>70.768806580579934</v>
      </c>
      <c r="Q24" s="277">
        <v>309.913897388458</v>
      </c>
      <c r="R24" s="277"/>
      <c r="S24" s="277"/>
      <c r="T24" s="277"/>
      <c r="U24" s="277"/>
      <c r="V24" s="277"/>
      <c r="W24" s="277"/>
      <c r="X24" s="277"/>
      <c r="Y24" s="277"/>
      <c r="Z24" s="277"/>
      <c r="AA24" s="277">
        <v>0</v>
      </c>
      <c r="AB24" s="277"/>
      <c r="AC24" s="279"/>
      <c r="AD24" s="277"/>
      <c r="AE24" s="277"/>
      <c r="AF24" s="277"/>
      <c r="AG24" s="277"/>
      <c r="AH24" s="277"/>
      <c r="AI24" s="277"/>
      <c r="AJ24" s="277"/>
      <c r="AK24" s="277"/>
      <c r="AL24" s="277"/>
      <c r="AM24" s="277"/>
      <c r="AN24" s="277">
        <v>0</v>
      </c>
      <c r="AO24" s="277"/>
      <c r="AP24" s="279"/>
      <c r="AQ24" s="277"/>
      <c r="AR24" s="277"/>
      <c r="AS24" s="277"/>
      <c r="AT24" s="277"/>
      <c r="AU24" s="277"/>
      <c r="AV24" s="277"/>
      <c r="AW24" s="277"/>
      <c r="AX24" s="277"/>
      <c r="AY24" s="277"/>
      <c r="AZ24" s="277"/>
      <c r="BA24" s="277">
        <v>0</v>
      </c>
      <c r="BB24" s="277">
        <v>0</v>
      </c>
      <c r="BC24" s="279"/>
      <c r="BD24" s="277"/>
      <c r="BE24" s="277"/>
      <c r="BF24" s="277"/>
      <c r="BG24" s="277"/>
      <c r="BH24" s="277"/>
      <c r="BI24" s="277"/>
      <c r="BJ24" s="277"/>
      <c r="BK24" s="277"/>
      <c r="BL24" s="277"/>
      <c r="BM24" s="277"/>
      <c r="BN24" s="277"/>
      <c r="BO24" s="277"/>
      <c r="BP24" s="279"/>
      <c r="BQ24" s="277"/>
      <c r="BR24" s="277"/>
      <c r="BS24" s="277"/>
      <c r="BT24" s="277"/>
      <c r="BU24" s="277"/>
      <c r="BV24" s="277"/>
      <c r="BW24" s="277"/>
      <c r="BX24" s="277"/>
      <c r="BY24" s="277"/>
      <c r="BZ24" s="277"/>
      <c r="CA24" s="277"/>
      <c r="CB24" s="277"/>
      <c r="CC24" s="277"/>
      <c r="CD24" s="279"/>
      <c r="CE24" s="277"/>
      <c r="CF24" s="277"/>
      <c r="CG24" s="277"/>
      <c r="CH24" s="277"/>
      <c r="CI24" s="277"/>
      <c r="CJ24" s="277"/>
      <c r="CK24" s="277"/>
      <c r="CL24" s="277"/>
      <c r="CM24" s="277"/>
      <c r="CN24" s="277"/>
      <c r="CO24" s="277"/>
      <c r="CP24" s="277"/>
      <c r="CQ24" s="279"/>
      <c r="CR24" s="277"/>
      <c r="CS24" s="277"/>
      <c r="CT24" s="277"/>
      <c r="CU24" s="277"/>
      <c r="CV24" s="277"/>
      <c r="CW24" s="277"/>
      <c r="CX24" s="277"/>
      <c r="CY24" s="277"/>
      <c r="CZ24" s="277"/>
      <c r="DA24" s="277"/>
      <c r="DB24" s="35"/>
      <c r="DC24" s="35"/>
    </row>
    <row r="25" spans="1:107"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9"/>
      <c r="AH25" s="89"/>
      <c r="AI25" s="89"/>
      <c r="AJ25" s="89"/>
      <c r="AK25" s="89"/>
      <c r="AL25" s="89"/>
      <c r="AM25" s="89"/>
      <c r="AN25" s="89"/>
      <c r="AO25" s="89"/>
      <c r="AP25" s="89"/>
      <c r="AQ25" s="89"/>
      <c r="AR25" s="89"/>
      <c r="AS25" s="89"/>
      <c r="AT25" s="89"/>
      <c r="AU25" s="89"/>
      <c r="AV25" s="89"/>
      <c r="AW25" s="89"/>
      <c r="AX25" s="89"/>
      <c r="AY25" s="89"/>
      <c r="AZ25" s="89"/>
      <c r="BA25" s="89"/>
      <c r="BB25" s="89"/>
      <c r="BC25" s="89"/>
      <c r="BD25" s="89"/>
      <c r="BE25" s="89"/>
      <c r="BF25" s="89"/>
      <c r="BG25" s="89"/>
      <c r="BH25" s="89"/>
      <c r="BI25" s="89"/>
      <c r="BJ25" s="89"/>
      <c r="BK25" s="89"/>
      <c r="BL25" s="89"/>
      <c r="BM25" s="89"/>
      <c r="BN25" s="89"/>
      <c r="BO25" s="89"/>
      <c r="BP25" s="89"/>
      <c r="BQ25" s="89"/>
      <c r="BR25" s="89"/>
      <c r="BS25" s="89"/>
      <c r="BT25" s="89"/>
      <c r="BU25" s="89"/>
      <c r="BV25" s="89"/>
      <c r="BW25" s="89"/>
      <c r="BX25" s="89"/>
      <c r="BY25" s="89"/>
      <c r="BZ25" s="89"/>
      <c r="CA25" s="89"/>
      <c r="CB25" s="89"/>
      <c r="CC25" s="89"/>
      <c r="CD25" s="89"/>
      <c r="CE25" s="89"/>
      <c r="CF25" s="89"/>
      <c r="CG25" s="89"/>
      <c r="CH25" s="89"/>
      <c r="CI25" s="89"/>
      <c r="CJ25" s="89"/>
      <c r="CK25" s="89"/>
      <c r="CL25" s="89"/>
      <c r="CM25" s="89"/>
      <c r="CN25" s="89"/>
      <c r="CO25" s="89"/>
      <c r="CP25" s="89"/>
      <c r="CQ25" s="89"/>
      <c r="CR25" s="89"/>
      <c r="CS25" s="89"/>
      <c r="CT25" s="89"/>
      <c r="CU25" s="89"/>
      <c r="CV25" s="89"/>
      <c r="CW25" s="89"/>
      <c r="CX25" s="89"/>
      <c r="CY25" s="89"/>
      <c r="CZ25" s="89"/>
      <c r="DA25" s="89"/>
      <c r="DB25" s="89"/>
      <c r="DC25" s="89"/>
    </row>
    <row r="26" spans="1:107" ht="15.75">
      <c r="A26" s="442"/>
      <c r="B26" s="675" t="s">
        <v>157</v>
      </c>
      <c r="L26" s="446"/>
      <c r="M26" s="446"/>
      <c r="N26" s="446"/>
      <c r="O26" s="446"/>
      <c r="Y26" s="446"/>
      <c r="Z26" s="446"/>
      <c r="AA26" s="446"/>
      <c r="AB26" s="446"/>
      <c r="AL26" s="446"/>
      <c r="AM26" s="446"/>
      <c r="AN26" s="446"/>
      <c r="AO26" s="446"/>
      <c r="AY26" s="446"/>
      <c r="AZ26" s="446"/>
      <c r="BA26" s="446"/>
      <c r="BB26" s="446"/>
      <c r="BL26" s="446"/>
      <c r="BM26" s="446"/>
      <c r="BN26" s="446"/>
      <c r="BO26" s="446"/>
      <c r="BZ26" s="446"/>
      <c r="CA26" s="446"/>
      <c r="CB26" s="446"/>
      <c r="CC26" s="446"/>
      <c r="CM26" s="446"/>
      <c r="CN26" s="446"/>
      <c r="CO26" s="446"/>
      <c r="CP26" s="446"/>
      <c r="CQ26" s="446"/>
      <c r="CR26" s="446"/>
      <c r="CS26" s="446"/>
      <c r="CT26" s="446"/>
      <c r="CU26" s="446"/>
      <c r="CV26" s="446"/>
      <c r="CW26" s="446"/>
      <c r="CX26" s="446"/>
      <c r="CY26" s="446"/>
      <c r="CZ26" s="446"/>
      <c r="DA26" s="446"/>
      <c r="DB26" s="446"/>
      <c r="DC26" s="446"/>
    </row>
    <row r="27" spans="1:107" ht="15.75">
      <c r="L27" s="446"/>
      <c r="M27" s="446"/>
      <c r="N27" s="446"/>
      <c r="O27" s="446"/>
      <c r="Y27" s="446"/>
      <c r="Z27" s="446"/>
      <c r="AA27" s="446"/>
      <c r="AB27" s="446"/>
      <c r="AL27" s="446"/>
      <c r="AM27" s="446"/>
      <c r="AN27" s="446"/>
      <c r="AO27" s="446"/>
      <c r="AY27" s="446"/>
      <c r="AZ27" s="446"/>
      <c r="BA27" s="446"/>
      <c r="BB27" s="446"/>
      <c r="BL27" s="446"/>
      <c r="BM27" s="446"/>
      <c r="BN27" s="446"/>
      <c r="BO27" s="446"/>
      <c r="BZ27" s="446"/>
      <c r="CA27" s="446"/>
      <c r="CB27" s="446"/>
      <c r="CC27" s="446"/>
      <c r="CM27" s="446"/>
      <c r="CN27" s="446"/>
      <c r="CO27" s="446"/>
      <c r="CP27" s="446"/>
      <c r="CQ27" s="446"/>
      <c r="CR27" s="446"/>
      <c r="CS27" s="446"/>
      <c r="CT27" s="446"/>
      <c r="CU27" s="446"/>
      <c r="CV27" s="446"/>
      <c r="CW27" s="446"/>
      <c r="CX27" s="446"/>
      <c r="CY27" s="446"/>
      <c r="CZ27" s="446"/>
      <c r="DA27" s="446"/>
      <c r="DB27" s="446"/>
      <c r="DC27" s="446"/>
    </row>
  </sheetData>
  <phoneticPr fontId="5" type="noConversion"/>
  <pageMargins left="0.75" right="0.75" top="1" bottom="1" header="0.5" footer="0.5"/>
  <pageSetup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4</vt:i4>
      </vt:variant>
    </vt:vector>
  </HeadingPairs>
  <TitlesOfParts>
    <vt:vector size="19" baseType="lpstr">
      <vt:lpstr>Table 89</vt:lpstr>
      <vt:lpstr>Table 90</vt:lpstr>
      <vt:lpstr>Table 91</vt:lpstr>
      <vt:lpstr>Summary Data-4 Yr</vt:lpstr>
      <vt:lpstr>Summary Data-2 Yr</vt:lpstr>
      <vt:lpstr>Total Pub Funding Per FTE</vt:lpstr>
      <vt:lpstr>St Gen Purp per FTE</vt:lpstr>
      <vt:lpstr>St Ed Sp Purp per FTE</vt:lpstr>
      <vt:lpstr>Local per FTE</vt:lpstr>
      <vt:lpstr>Tuition per FTE</vt:lpstr>
      <vt:lpstr>Total</vt:lpstr>
      <vt:lpstr>State General Purpose</vt:lpstr>
      <vt:lpstr>State Ed Special Purpose</vt:lpstr>
      <vt:lpstr>Local</vt:lpstr>
      <vt:lpstr>Tuition Revenues</vt:lpstr>
      <vt:lpstr>'Table 89'!Print_Area</vt:lpstr>
      <vt:lpstr>'Table 90'!Print_Area</vt:lpstr>
      <vt:lpstr>'Table 91'!Print_Area</vt:lpstr>
      <vt:lpstr>Total!Print_Area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jmarks</dc:creator>
  <cp:lastModifiedBy>Susan Lounsbury</cp:lastModifiedBy>
  <cp:lastPrinted>2015-05-01T21:00:24Z</cp:lastPrinted>
  <dcterms:created xsi:type="dcterms:W3CDTF">2003-04-24T22:00:14Z</dcterms:created>
  <dcterms:modified xsi:type="dcterms:W3CDTF">2015-11-05T20:54:26Z</dcterms:modified>
</cp:coreProperties>
</file>